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GE\2Q18FinansalSonuçGönderim\"/>
    </mc:Choice>
  </mc:AlternateContent>
  <bookViews>
    <workbookView xWindow="0" yWindow="0" windowWidth="28800" windowHeight="11850"/>
  </bookViews>
  <sheets>
    <sheet name="BIST_TUM_SONUCLAR" sheetId="1" r:id="rId1"/>
    <sheet name="HISSE_DETAY" sheetId="2" r:id="rId2"/>
  </sheets>
  <definedNames>
    <definedName name="_xlnm._FilterDatabase" localSheetId="0" hidden="1">BIST_TUM_SONUCLAR!$B$5:$BS$327</definedName>
    <definedName name="_xlnm.Print_Area" localSheetId="0">BIST_TUM_SONUCLAR!$B$1:$V$335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16" i="2"/>
  <c r="L17" i="2" l="1"/>
  <c r="K17" i="2"/>
  <c r="J17" i="2"/>
  <c r="I17" i="2"/>
  <c r="H17" i="2"/>
  <c r="F17" i="2"/>
  <c r="G17" i="2" s="1"/>
  <c r="L16" i="2"/>
  <c r="K16" i="2"/>
  <c r="J16" i="2"/>
  <c r="I16" i="2"/>
  <c r="H16" i="2"/>
  <c r="F16" i="2"/>
  <c r="L11" i="2"/>
  <c r="L2" i="2" s="1"/>
  <c r="K11" i="2"/>
  <c r="J11" i="2"/>
  <c r="J2" i="2" s="1"/>
  <c r="I11" i="2"/>
  <c r="I2" i="2" s="1"/>
  <c r="H11" i="2"/>
  <c r="F11" i="2"/>
  <c r="E11" i="2"/>
  <c r="L10" i="2"/>
  <c r="L1" i="2" s="1"/>
  <c r="K10" i="2"/>
  <c r="J10" i="2"/>
  <c r="I10" i="2"/>
  <c r="H10" i="2"/>
  <c r="F10" i="2"/>
  <c r="E10" i="2"/>
  <c r="L9" i="2"/>
  <c r="K9" i="2"/>
  <c r="J9" i="2"/>
  <c r="I9" i="2"/>
  <c r="H9" i="2"/>
  <c r="F9" i="2"/>
  <c r="E9" i="2"/>
  <c r="L8" i="2"/>
  <c r="K8" i="2"/>
  <c r="J8" i="2"/>
  <c r="I8" i="2"/>
  <c r="H8" i="2"/>
  <c r="N8" i="2" s="1"/>
  <c r="F8" i="2"/>
  <c r="E8" i="2"/>
  <c r="L7" i="2"/>
  <c r="K7" i="2"/>
  <c r="J7" i="2"/>
  <c r="J15" i="2" s="1"/>
  <c r="I7" i="2"/>
  <c r="H7" i="2"/>
  <c r="N7" i="2" s="1"/>
  <c r="F7" i="2"/>
  <c r="E7" i="2"/>
  <c r="E15" i="2" s="1"/>
  <c r="O2" i="2"/>
  <c r="N2" i="2"/>
  <c r="M2" i="2"/>
  <c r="O1" i="2"/>
  <c r="N1" i="2"/>
  <c r="M1" i="2"/>
  <c r="N10" i="2" l="1"/>
  <c r="N9" i="2"/>
  <c r="F18" i="2"/>
  <c r="L15" i="2"/>
  <c r="N17" i="2"/>
  <c r="K19" i="2"/>
  <c r="G8" i="2"/>
  <c r="G16" i="2"/>
  <c r="F19" i="2"/>
  <c r="F13" i="2"/>
  <c r="K13" i="2"/>
  <c r="H19" i="2"/>
  <c r="L19" i="2"/>
  <c r="M7" i="2"/>
  <c r="L12" i="2"/>
  <c r="I14" i="2"/>
  <c r="I13" i="2"/>
  <c r="J14" i="2"/>
  <c r="H13" i="2"/>
  <c r="I1" i="2"/>
  <c r="J12" i="2"/>
  <c r="E12" i="2"/>
  <c r="L13" i="2"/>
  <c r="H15" i="2"/>
  <c r="N15" i="2" s="1"/>
  <c r="J19" i="2"/>
  <c r="N11" i="2"/>
  <c r="H2" i="2"/>
  <c r="K15" i="2"/>
  <c r="K14" i="2"/>
  <c r="I12" i="2"/>
  <c r="E13" i="2"/>
  <c r="J13" i="2"/>
  <c r="I19" i="2"/>
  <c r="F15" i="2"/>
  <c r="G15" i="2" s="1"/>
  <c r="G10" i="2"/>
  <c r="K5" i="2"/>
  <c r="K2" i="2"/>
  <c r="E14" i="2"/>
  <c r="G7" i="2"/>
  <c r="F12" i="2"/>
  <c r="K12" i="2"/>
  <c r="J1" i="2"/>
  <c r="F14" i="2"/>
  <c r="M9" i="2"/>
  <c r="M17" i="2"/>
  <c r="E19" i="2"/>
  <c r="K1" i="2"/>
  <c r="H12" i="2"/>
  <c r="H14" i="2"/>
  <c r="L14" i="2"/>
  <c r="L18" i="2"/>
  <c r="H1" i="2"/>
  <c r="M8" i="2"/>
  <c r="G9" i="2"/>
  <c r="M10" i="2"/>
  <c r="G11" i="2"/>
  <c r="M16" i="2"/>
  <c r="M11" i="2"/>
  <c r="I15" i="2"/>
  <c r="N16" i="2"/>
  <c r="N13" i="2" l="1"/>
  <c r="E18" i="2"/>
  <c r="G18" i="2" s="1"/>
  <c r="N19" i="2"/>
  <c r="G19" i="2"/>
  <c r="M19" i="2"/>
  <c r="M13" i="2"/>
  <c r="G13" i="2"/>
  <c r="G12" i="2"/>
  <c r="M15" i="2"/>
  <c r="I18" i="2"/>
  <c r="G14" i="2"/>
  <c r="K18" i="2"/>
  <c r="H18" i="2"/>
  <c r="N18" i="2" s="1"/>
  <c r="N14" i="2"/>
  <c r="M14" i="2"/>
  <c r="N12" i="2"/>
  <c r="M12" i="2"/>
  <c r="J18" i="2"/>
  <c r="M18" i="2" l="1"/>
  <c r="J22" i="2" l="1"/>
  <c r="F22" i="2"/>
  <c r="L21" i="2"/>
  <c r="H21" i="2"/>
  <c r="N5" i="2"/>
  <c r="I22" i="2"/>
  <c r="E22" i="2"/>
  <c r="K21" i="2"/>
  <c r="L22" i="2"/>
  <c r="H22" i="2"/>
  <c r="J21" i="2"/>
  <c r="F21" i="2"/>
  <c r="K22" i="2"/>
  <c r="I21" i="2"/>
  <c r="E21" i="2"/>
  <c r="F20" i="2" l="1"/>
  <c r="E20" i="2"/>
  <c r="G21" i="2"/>
  <c r="G22" i="2"/>
  <c r="N21" i="2"/>
  <c r="M21" i="2"/>
  <c r="N22" i="2"/>
  <c r="M22" i="2"/>
  <c r="J20" i="2"/>
  <c r="I20" i="2"/>
  <c r="L20" i="2"/>
  <c r="H20" i="2"/>
  <c r="K20" i="2"/>
  <c r="G20" i="2" l="1"/>
  <c r="N20" i="2"/>
  <c r="M20" i="2"/>
</calcChain>
</file>

<file path=xl/sharedStrings.xml><?xml version="1.0" encoding="utf-8"?>
<sst xmlns="http://schemas.openxmlformats.org/spreadsheetml/2006/main" count="3680" uniqueCount="381">
  <si>
    <t>Sanayi</t>
  </si>
  <si>
    <t>Banka</t>
  </si>
  <si>
    <t>Sigorta</t>
  </si>
  <si>
    <t>2018/06</t>
  </si>
  <si>
    <t>2018/03</t>
  </si>
  <si>
    <t>2017/12</t>
  </si>
  <si>
    <t>2017/09</t>
  </si>
  <si>
    <t>2017/06</t>
  </si>
  <si>
    <t>*Bankalar için Net Faiz Gelirleri / Sigortalar için Hayat Dışı Teknik Gelir</t>
  </si>
  <si>
    <t>**Bankalar için Net Faaliyet Gelirleri / Sigortalar için Genel Teknik Bölüm Dengesi</t>
  </si>
  <si>
    <t>Net Satışlar* (mn TL)</t>
  </si>
  <si>
    <t xml:space="preserve">FAVÖK** (mn TL) </t>
  </si>
  <si>
    <t>Net Dönem Karı/Zararı (mn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</si>
  <si>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</si>
  <si>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</si>
  <si>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</si>
  <si>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</si>
  <si>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</si>
  <si>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</si>
  <si>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</si>
  <si>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</si>
  <si>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Şirket</t>
  </si>
  <si>
    <t>Format</t>
  </si>
  <si>
    <t>Konsensus</t>
  </si>
  <si>
    <t>2Ç18</t>
  </si>
  <si>
    <t>1Ç18</t>
  </si>
  <si>
    <t>2Ç17</t>
  </si>
  <si>
    <t>Yıllık Değişim</t>
  </si>
  <si>
    <t>Çeyreksel Değişim</t>
  </si>
  <si>
    <t>AVOD</t>
  </si>
  <si>
    <t>-</t>
  </si>
  <si>
    <t>ACSEL</t>
  </si>
  <si>
    <t>ADANA</t>
  </si>
  <si>
    <t>ADEL</t>
  </si>
  <si>
    <t>ADESE</t>
  </si>
  <si>
    <t>AFYON</t>
  </si>
  <si>
    <t>AKENR</t>
  </si>
  <si>
    <t>AKBNK</t>
  </si>
  <si>
    <t>AKCNS</t>
  </si>
  <si>
    <t>AKGUV</t>
  </si>
  <si>
    <t>AKFGY</t>
  </si>
  <si>
    <t>ATEKS</t>
  </si>
  <si>
    <t>AKSGY</t>
  </si>
  <si>
    <t>AKMGY</t>
  </si>
  <si>
    <t>AKSA</t>
  </si>
  <si>
    <t>AKSEN</t>
  </si>
  <si>
    <t>AKGRT</t>
  </si>
  <si>
    <t>AKSUE</t>
  </si>
  <si>
    <t>ALCAR</t>
  </si>
  <si>
    <t>ALGYO</t>
  </si>
  <si>
    <t>ALARK</t>
  </si>
  <si>
    <t>ALBRK</t>
  </si>
  <si>
    <t>ALCTL</t>
  </si>
  <si>
    <t>ALKA</t>
  </si>
  <si>
    <t>ALKIM</t>
  </si>
  <si>
    <t>ALYAG</t>
  </si>
  <si>
    <t>ANACM</t>
  </si>
  <si>
    <t>AEFES</t>
  </si>
  <si>
    <t>AGHOL</t>
  </si>
  <si>
    <t>ANHYT</t>
  </si>
  <si>
    <t>ASUZU</t>
  </si>
  <si>
    <t>ANSGR</t>
  </si>
  <si>
    <t>ANELE</t>
  </si>
  <si>
    <t>ARCLK</t>
  </si>
  <si>
    <t>ARENA</t>
  </si>
  <si>
    <t>ARMDA</t>
  </si>
  <si>
    <t>ARSAN</t>
  </si>
  <si>
    <t>ASELS</t>
  </si>
  <si>
    <t>ASLAN</t>
  </si>
  <si>
    <t>ATAGY</t>
  </si>
  <si>
    <t>AGYO</t>
  </si>
  <si>
    <t>ATPET</t>
  </si>
  <si>
    <t>AVISA</t>
  </si>
  <si>
    <t>AVGYO</t>
  </si>
  <si>
    <t>AVTUR</t>
  </si>
  <si>
    <t>AYEN</t>
  </si>
  <si>
    <t>AYGAZ</t>
  </si>
  <si>
    <t>BAGFS</t>
  </si>
  <si>
    <t>BAKAB</t>
  </si>
  <si>
    <t>BNTAS</t>
  </si>
  <si>
    <t>BANVT</t>
  </si>
  <si>
    <t>BTCIM</t>
  </si>
  <si>
    <t>BSOKE</t>
  </si>
  <si>
    <t>BERA</t>
  </si>
  <si>
    <t>BRKSN</t>
  </si>
  <si>
    <t>BJKAS</t>
  </si>
  <si>
    <t>BEYAZ</t>
  </si>
  <si>
    <t>BLCYT</t>
  </si>
  <si>
    <t>BIMAS</t>
  </si>
  <si>
    <t>BRMEN</t>
  </si>
  <si>
    <t>BIZIM</t>
  </si>
  <si>
    <t>BOLUC</t>
  </si>
  <si>
    <t>BRSAN</t>
  </si>
  <si>
    <t>BRYAT</t>
  </si>
  <si>
    <t>BFREN</t>
  </si>
  <si>
    <t>BOSSA</t>
  </si>
  <si>
    <t>BOYP</t>
  </si>
  <si>
    <t>BRISA</t>
  </si>
  <si>
    <t>BURCE</t>
  </si>
  <si>
    <t>BUCIM</t>
  </si>
  <si>
    <t>CRFSA</t>
  </si>
  <si>
    <t>CCOLA</t>
  </si>
  <si>
    <t>CRDFA</t>
  </si>
  <si>
    <t>CLEBI</t>
  </si>
  <si>
    <t>CELHA</t>
  </si>
  <si>
    <t>CEMAS</t>
  </si>
  <si>
    <t>CEMTS</t>
  </si>
  <si>
    <t>CMBTN</t>
  </si>
  <si>
    <t>CMENT</t>
  </si>
  <si>
    <t>CIMSA</t>
  </si>
  <si>
    <t>CUSAN</t>
  </si>
  <si>
    <t>DAGI</t>
  </si>
  <si>
    <t>DGATE</t>
  </si>
  <si>
    <t>DMSAS</t>
  </si>
  <si>
    <t>DGZTE</t>
  </si>
  <si>
    <t>DENGE</t>
  </si>
  <si>
    <t>DZGYO</t>
  </si>
  <si>
    <t>DENIZ</t>
  </si>
  <si>
    <t>DENCM</t>
  </si>
  <si>
    <t>DERIM</t>
  </si>
  <si>
    <t>DESPC</t>
  </si>
  <si>
    <t>DEVA</t>
  </si>
  <si>
    <t>DITAS</t>
  </si>
  <si>
    <t>DOCO</t>
  </si>
  <si>
    <t>DOHOL</t>
  </si>
  <si>
    <t>DGKLB</t>
  </si>
  <si>
    <t>DOGUB</t>
  </si>
  <si>
    <t>DGGYO</t>
  </si>
  <si>
    <t>DOAS</t>
  </si>
  <si>
    <t>DOKTA</t>
  </si>
  <si>
    <t>DURDO</t>
  </si>
  <si>
    <t>DYOBY</t>
  </si>
  <si>
    <t>ECILC</t>
  </si>
  <si>
    <t>ECZYT</t>
  </si>
  <si>
    <t>EDIP</t>
  </si>
  <si>
    <t>EGEEN</t>
  </si>
  <si>
    <t>EGGUB</t>
  </si>
  <si>
    <t>EGPRO</t>
  </si>
  <si>
    <t>EGSER</t>
  </si>
  <si>
    <t>EMKEL</t>
  </si>
  <si>
    <t>EKGYO</t>
  </si>
  <si>
    <t>ENJSA</t>
  </si>
  <si>
    <t>ENKAI</t>
  </si>
  <si>
    <t>ERBOS</t>
  </si>
  <si>
    <t>EREGL</t>
  </si>
  <si>
    <t>ERSU</t>
  </si>
  <si>
    <t>ESCOM</t>
  </si>
  <si>
    <t>EUHOL</t>
  </si>
  <si>
    <t>FENER</t>
  </si>
  <si>
    <t>FLAP</t>
  </si>
  <si>
    <t>FMIZP</t>
  </si>
  <si>
    <t>FONET</t>
  </si>
  <si>
    <t>FROTO</t>
  </si>
  <si>
    <t>FORMT</t>
  </si>
  <si>
    <t>GSRAY</t>
  </si>
  <si>
    <t>GARAN</t>
  </si>
  <si>
    <t>GARFA</t>
  </si>
  <si>
    <t>GEDZA</t>
  </si>
  <si>
    <t>GENTS</t>
  </si>
  <si>
    <t>GEREL</t>
  </si>
  <si>
    <t>GLYHO</t>
  </si>
  <si>
    <t>GOODY</t>
  </si>
  <si>
    <t>GOLTS</t>
  </si>
  <si>
    <t>GOZDE</t>
  </si>
  <si>
    <t>GSDDE</t>
  </si>
  <si>
    <t>GSDHO</t>
  </si>
  <si>
    <t>GUBRF</t>
  </si>
  <si>
    <t>GLRYH</t>
  </si>
  <si>
    <t>GUSGR</t>
  </si>
  <si>
    <t>HLGYO</t>
  </si>
  <si>
    <t>HATEK</t>
  </si>
  <si>
    <t>HDFGS</t>
  </si>
  <si>
    <t>HEKTS</t>
  </si>
  <si>
    <t>HURGZ</t>
  </si>
  <si>
    <t>ICBCT</t>
  </si>
  <si>
    <t>IEYHO</t>
  </si>
  <si>
    <t>IHEVA</t>
  </si>
  <si>
    <t>IHLGM</t>
  </si>
  <si>
    <t>IHGZT</t>
  </si>
  <si>
    <t>IHLAS</t>
  </si>
  <si>
    <t>IHYAY</t>
  </si>
  <si>
    <t>INDES</t>
  </si>
  <si>
    <t>INTEM</t>
  </si>
  <si>
    <t>ISDMR</t>
  </si>
  <si>
    <t>ISCTR</t>
  </si>
  <si>
    <t>ISFIN</t>
  </si>
  <si>
    <t>ISGSY</t>
  </si>
  <si>
    <t>ISGYO</t>
  </si>
  <si>
    <t>ISMEN</t>
  </si>
  <si>
    <t>ITTFH</t>
  </si>
  <si>
    <t>IZMDC</t>
  </si>
  <si>
    <t>IZFAS</t>
  </si>
  <si>
    <t>IZOCM</t>
  </si>
  <si>
    <t>JANTS</t>
  </si>
  <si>
    <t>KFEIN</t>
  </si>
  <si>
    <t>KAPLM</t>
  </si>
  <si>
    <t>KRDMD</t>
  </si>
  <si>
    <t>KAREL</t>
  </si>
  <si>
    <t>KARSN</t>
  </si>
  <si>
    <t>KRTEK</t>
  </si>
  <si>
    <t>KARTN</t>
  </si>
  <si>
    <t>KATMR</t>
  </si>
  <si>
    <t>KENT</t>
  </si>
  <si>
    <t>KERVT</t>
  </si>
  <si>
    <t>KLGYO</t>
  </si>
  <si>
    <t>KIPA</t>
  </si>
  <si>
    <t>KLMSN</t>
  </si>
  <si>
    <t>KCHOL</t>
  </si>
  <si>
    <t>KNFRT</t>
  </si>
  <si>
    <t>KONYA</t>
  </si>
  <si>
    <t>KORDS</t>
  </si>
  <si>
    <t>KRSTL</t>
  </si>
  <si>
    <t>KRONT</t>
  </si>
  <si>
    <t>KUYAS</t>
  </si>
  <si>
    <t>KUTPO</t>
  </si>
  <si>
    <t>LIDFA</t>
  </si>
  <si>
    <t>LINK</t>
  </si>
  <si>
    <t>LOGO</t>
  </si>
  <si>
    <t>LKMNH</t>
  </si>
  <si>
    <t>MAKTK</t>
  </si>
  <si>
    <t>MRDIN</t>
  </si>
  <si>
    <t>MARKA</t>
  </si>
  <si>
    <t>MAALT</t>
  </si>
  <si>
    <t>MRSHL</t>
  </si>
  <si>
    <t>MRGYO</t>
  </si>
  <si>
    <t>MARTI</t>
  </si>
  <si>
    <t>MCTAS</t>
  </si>
  <si>
    <t>MNDRS</t>
  </si>
  <si>
    <t>MERKO</t>
  </si>
  <si>
    <t>METUR</t>
  </si>
  <si>
    <t>METRO</t>
  </si>
  <si>
    <t>MEPET</t>
  </si>
  <si>
    <t>MGROS</t>
  </si>
  <si>
    <t>MIPAZ</t>
  </si>
  <si>
    <t>MSGYO</t>
  </si>
  <si>
    <t>MPARK</t>
  </si>
  <si>
    <t>TIRE</t>
  </si>
  <si>
    <t>NTHOL</t>
  </si>
  <si>
    <t>NETAS</t>
  </si>
  <si>
    <t>NIBAS</t>
  </si>
  <si>
    <t>NUHCM</t>
  </si>
  <si>
    <t>NUGYO</t>
  </si>
  <si>
    <t>ODAS</t>
  </si>
  <si>
    <t>OLMIP</t>
  </si>
  <si>
    <t>ORGE</t>
  </si>
  <si>
    <t>OSMEN</t>
  </si>
  <si>
    <t>OSTIM</t>
  </si>
  <si>
    <t>OTKAR</t>
  </si>
  <si>
    <t>OYLUM</t>
  </si>
  <si>
    <t>OZKGY</t>
  </si>
  <si>
    <t>OZBAL</t>
  </si>
  <si>
    <t>OZGYO</t>
  </si>
  <si>
    <t>PAGYO</t>
  </si>
  <si>
    <t>PRKME</t>
  </si>
  <si>
    <t>PARSN</t>
  </si>
  <si>
    <t>PGSUS</t>
  </si>
  <si>
    <t>PEKGY</t>
  </si>
  <si>
    <t>PENGD</t>
  </si>
  <si>
    <t>PEGYO</t>
  </si>
  <si>
    <t>PSDTC</t>
  </si>
  <si>
    <t>PETKM</t>
  </si>
  <si>
    <t>PETUN</t>
  </si>
  <si>
    <t>PINSU</t>
  </si>
  <si>
    <t>PNSUT</t>
  </si>
  <si>
    <t>PKART</t>
  </si>
  <si>
    <t>POLHO</t>
  </si>
  <si>
    <t>POLTK</t>
  </si>
  <si>
    <t>PRZMA</t>
  </si>
  <si>
    <t>QNBFB</t>
  </si>
  <si>
    <t>RAYSG</t>
  </si>
  <si>
    <t>RYGYO</t>
  </si>
  <si>
    <t>RYSAS</t>
  </si>
  <si>
    <t>RHEAG</t>
  </si>
  <si>
    <t>RTALB</t>
  </si>
  <si>
    <t>SAHOL</t>
  </si>
  <si>
    <t>SAFKR</t>
  </si>
  <si>
    <t>SANEL</t>
  </si>
  <si>
    <t>SANKO</t>
  </si>
  <si>
    <t>SAMAT</t>
  </si>
  <si>
    <t>SARKY</t>
  </si>
  <si>
    <t>SASA</t>
  </si>
  <si>
    <t>SAYAS</t>
  </si>
  <si>
    <t>SEKUR</t>
  </si>
  <si>
    <t>SELEC</t>
  </si>
  <si>
    <t>SRVGY</t>
  </si>
  <si>
    <t>SEYKM</t>
  </si>
  <si>
    <t>SILVR</t>
  </si>
  <si>
    <t>SNGYO</t>
  </si>
  <si>
    <t>SODA</t>
  </si>
  <si>
    <t>SKTAS</t>
  </si>
  <si>
    <t>SONME</t>
  </si>
  <si>
    <t>SNPAM</t>
  </si>
  <si>
    <t>SEKFK</t>
  </si>
  <si>
    <t>SKBNK</t>
  </si>
  <si>
    <t>SISE</t>
  </si>
  <si>
    <t>SOKM</t>
  </si>
  <si>
    <t>HALKB</t>
  </si>
  <si>
    <t>KLNMA</t>
  </si>
  <si>
    <t>TSKB</t>
  </si>
  <si>
    <t>TBORG</t>
  </si>
  <si>
    <t>TATGD</t>
  </si>
  <si>
    <t>TAVHL</t>
  </si>
  <si>
    <t>TEKTU</t>
  </si>
  <si>
    <t>TKFEN</t>
  </si>
  <si>
    <t>TKNSA</t>
  </si>
  <si>
    <t>TMPOL</t>
  </si>
  <si>
    <t>TGSAS</t>
  </si>
  <si>
    <t>TOASO</t>
  </si>
  <si>
    <t>TRGYO</t>
  </si>
  <si>
    <t>TLMAN</t>
  </si>
  <si>
    <t>TSPOR</t>
  </si>
  <si>
    <t>TRKCM</t>
  </si>
  <si>
    <t>TDGYO</t>
  </si>
  <si>
    <t>TSGYO</t>
  </si>
  <si>
    <t>TUCLK</t>
  </si>
  <si>
    <t>TUKAS</t>
  </si>
  <si>
    <t>TRCAS</t>
  </si>
  <si>
    <t>TCELL</t>
  </si>
  <si>
    <t>TMSN</t>
  </si>
  <si>
    <t>TUPRS</t>
  </si>
  <si>
    <t>THYAO</t>
  </si>
  <si>
    <t>PRKAB</t>
  </si>
  <si>
    <t>TTKOM</t>
  </si>
  <si>
    <t>TTRAK</t>
  </si>
  <si>
    <t>TURGG</t>
  </si>
  <si>
    <t>ULAS</t>
  </si>
  <si>
    <t>ULUSE</t>
  </si>
  <si>
    <t>ULUUN</t>
  </si>
  <si>
    <t>USAK</t>
  </si>
  <si>
    <t>UTPYA</t>
  </si>
  <si>
    <t>ULKER</t>
  </si>
  <si>
    <t>UNYEC</t>
  </si>
  <si>
    <t>VAKFN</t>
  </si>
  <si>
    <t>VKGYO</t>
  </si>
  <si>
    <t>VAKBN</t>
  </si>
  <si>
    <t>VAKKO</t>
  </si>
  <si>
    <t>VANGD</t>
  </si>
  <si>
    <t>VERUS</t>
  </si>
  <si>
    <t>VERTU</t>
  </si>
  <si>
    <t>VESTL</t>
  </si>
  <si>
    <t>VESBE</t>
  </si>
  <si>
    <t>VKING</t>
  </si>
  <si>
    <t>YKGYO</t>
  </si>
  <si>
    <t>YKBNK</t>
  </si>
  <si>
    <t>YATAS</t>
  </si>
  <si>
    <t>YAYLA</t>
  </si>
  <si>
    <t>YGGYO</t>
  </si>
  <si>
    <t>YGYO</t>
  </si>
  <si>
    <t>YYAPI</t>
  </si>
  <si>
    <t>YESIL</t>
  </si>
  <si>
    <t>YUNSA</t>
  </si>
  <si>
    <t>ZOREN</t>
  </si>
  <si>
    <t>FAVÖK</t>
  </si>
  <si>
    <t>Net Kar</t>
  </si>
  <si>
    <t>PD (mn TL):</t>
  </si>
  <si>
    <t>FD (mn TL):</t>
  </si>
  <si>
    <t>TL mn</t>
  </si>
  <si>
    <t>Δ</t>
  </si>
  <si>
    <t>4Ç17</t>
  </si>
  <si>
    <t>3Ç17</t>
  </si>
  <si>
    <t>Δ (ç/ç)</t>
  </si>
  <si>
    <t>Δ (y/y)</t>
  </si>
  <si>
    <t>Net Satışlar</t>
  </si>
  <si>
    <t>Brüt Kâr</t>
  </si>
  <si>
    <t>Faaliyet Karı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</si>
  <si>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</si>
  <si>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</si>
  <si>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</si>
  <si>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</si>
  <si>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</si>
  <si>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</si>
  <si>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</si>
  <si>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</si>
  <si>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</si>
  <si>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</si>
  <si>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</si>
  <si>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</si>
  <si>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Kaynak: Gedik Yatırım</t>
  </si>
  <si>
    <t>n.m.</t>
  </si>
  <si>
    <t/>
  </si>
  <si>
    <t>Muhtemel Açıklanma Tarihi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</si>
</sst>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* #,##0_);_(* \(#,##0\);_(* &quot;-&quot;??_);_(@_)"/>
    <numFmt numFmtId="165" formatCode="#,##0.0"/>
    <numFmt numFmtId="166" formatCode="_(* #,##0.0_);_(* \(#,##0.0\);_(* &quot;-&quot;??_);_(@_)"/>
    <numFmt numFmtId="167" formatCode="0.0%"/>
    <numFmt numFmtId="168" formatCode="#,##0.00;\-#,##0.00;\-"/>
    <numFmt numFmtId="169" formatCode="#,##0;\-#,##0;\-"/>
    <numFmt numFmtId="170" formatCode="#,##0.0;\-#,##0.0;\-"/>
    <numFmt numFmtId="171" formatCode="_-* #,##0.0_-;\-* #,##0.0_-;_-* &quot;-&quot;??_-;_-@_-"/>
  </numFmts>
  <fonts count="1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b/>
      <sz val="11"/>
      <color theme="1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i/>
      <sz val="9"/>
      <color theme="1"/>
      <name val="Arial"/>
      <family val="2"/>
      <charset val="162"/>
      <scheme val="minor"/>
    </font>
    <font>
      <b/>
      <sz val="11"/>
      <color theme="0"/>
      <name val="Arial"/>
      <family val="2"/>
      <scheme val="minor"/>
    </font>
    <font>
      <sz val="11"/>
      <color theme="9" tint="-0.499984740745262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  <font>
      <b/>
      <sz val="11"/>
      <name val="Calibri"/>
      <family val="2"/>
      <charset val="162"/>
    </font>
    <font>
      <b/>
      <sz val="14"/>
      <color rgb="FF31849B"/>
      <name val="Arial"/>
      <family val="2"/>
      <charset val="162"/>
    </font>
    <font>
      <sz val="11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i/>
      <sz val="8"/>
      <color rgb="FF31849B"/>
      <name val="Arial"/>
      <family val="2"/>
      <charset val="162"/>
    </font>
    <font>
      <b/>
      <sz val="11"/>
      <color theme="0"/>
      <name val="Calibri"/>
      <family val="2"/>
      <charset val="162"/>
    </font>
    <font>
      <sz val="8"/>
      <color theme="0"/>
      <name val="Arial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/>
      <right/>
      <top style="medium">
        <color theme="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4" fontId="0" fillId="2" borderId="0" xfId="0" applyNumberFormat="1" applyFill="1"/>
    <xf numFmtId="3" fontId="0" fillId="2" borderId="0" xfId="0" applyNumberFormat="1" applyFill="1"/>
    <xf numFmtId="0" fontId="4" fillId="2" borderId="0" xfId="0" applyFont="1" applyFill="1" applyBorder="1"/>
    <xf numFmtId="14" fontId="0" fillId="2" borderId="0" xfId="0" applyNumberFormat="1" applyFill="1"/>
    <xf numFmtId="14" fontId="0" fillId="2" borderId="1" xfId="0" applyNumberFormat="1" applyFill="1" applyBorder="1" applyAlignment="1">
      <alignment horizontal="right" vertical="center"/>
    </xf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right" vertical="center"/>
    </xf>
    <xf numFmtId="9" fontId="0" fillId="2" borderId="0" xfId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 horizontal="right" vertical="center"/>
    </xf>
    <xf numFmtId="165" fontId="0" fillId="2" borderId="0" xfId="0" applyNumberFormat="1" applyFill="1"/>
    <xf numFmtId="165" fontId="0" fillId="4" borderId="0" xfId="0" applyNumberFormat="1" applyFill="1"/>
    <xf numFmtId="14" fontId="3" fillId="0" borderId="1" xfId="2" applyNumberFormat="1" applyBorder="1" applyAlignment="1">
      <alignment horizontal="right"/>
    </xf>
    <xf numFmtId="14" fontId="0" fillId="2" borderId="3" xfId="0" applyNumberFormat="1" applyFill="1" applyBorder="1" applyAlignment="1">
      <alignment horizontal="right" vertical="center"/>
    </xf>
    <xf numFmtId="0" fontId="0" fillId="2" borderId="2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right" vertical="center"/>
    </xf>
    <xf numFmtId="9" fontId="0" fillId="2" borderId="2" xfId="1" applyFont="1" applyFill="1" applyBorder="1" applyAlignment="1">
      <alignment horizontal="right" vertical="center"/>
    </xf>
    <xf numFmtId="14" fontId="0" fillId="2" borderId="0" xfId="0" applyNumberFormat="1" applyFill="1" applyBorder="1" applyAlignment="1">
      <alignment horizontal="right" vertical="center"/>
    </xf>
    <xf numFmtId="0" fontId="6" fillId="2" borderId="0" xfId="3" applyFont="1" applyFill="1"/>
    <xf numFmtId="0" fontId="7" fillId="2" borderId="0" xfId="3" applyFont="1" applyFill="1"/>
    <xf numFmtId="0" fontId="8" fillId="2" borderId="0" xfId="3" applyFont="1" applyFill="1"/>
    <xf numFmtId="3" fontId="9" fillId="2" borderId="0" xfId="0" applyNumberFormat="1" applyFont="1" applyFill="1" applyBorder="1" applyAlignment="1">
      <alignment horizontal="right"/>
    </xf>
    <xf numFmtId="0" fontId="10" fillId="2" borderId="0" xfId="3" applyFont="1" applyFill="1"/>
    <xf numFmtId="168" fontId="7" fillId="2" borderId="0" xfId="3" applyNumberFormat="1" applyFont="1" applyFill="1"/>
    <xf numFmtId="168" fontId="8" fillId="2" borderId="0" xfId="3" applyNumberFormat="1" applyFont="1" applyFill="1"/>
    <xf numFmtId="0" fontId="1" fillId="2" borderId="0" xfId="3" applyFont="1" applyFill="1" applyAlignment="1">
      <alignment horizontal="center"/>
    </xf>
    <xf numFmtId="0" fontId="11" fillId="0" borderId="4" xfId="3" applyFont="1" applyFill="1" applyBorder="1" applyAlignment="1">
      <alignment horizontal="left"/>
    </xf>
    <xf numFmtId="0" fontId="7" fillId="2" borderId="0" xfId="3" applyFont="1" applyFill="1" applyAlignment="1">
      <alignment horizontal="center"/>
    </xf>
    <xf numFmtId="0" fontId="12" fillId="2" borderId="0" xfId="3" applyFont="1" applyFill="1"/>
    <xf numFmtId="0" fontId="1" fillId="2" borderId="0" xfId="3" applyFill="1"/>
    <xf numFmtId="0" fontId="13" fillId="2" borderId="5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center"/>
    </xf>
    <xf numFmtId="0" fontId="13" fillId="2" borderId="6" xfId="3" applyFont="1" applyFill="1" applyBorder="1" applyAlignment="1">
      <alignment horizontal="center"/>
    </xf>
    <xf numFmtId="0" fontId="14" fillId="5" borderId="0" xfId="0" applyFont="1" applyFill="1" applyBorder="1" applyAlignment="1">
      <alignment horizontal="left"/>
    </xf>
    <xf numFmtId="169" fontId="15" fillId="5" borderId="0" xfId="0" applyNumberFormat="1" applyFont="1" applyFill="1" applyBorder="1" applyAlignment="1">
      <alignment horizontal="center"/>
    </xf>
    <xf numFmtId="167" fontId="15" fillId="5" borderId="0" xfId="4" applyNumberFormat="1" applyFont="1" applyFill="1" applyBorder="1" applyAlignment="1">
      <alignment horizontal="center"/>
    </xf>
    <xf numFmtId="170" fontId="15" fillId="5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170" fontId="15" fillId="2" borderId="0" xfId="0" applyNumberFormat="1" applyFont="1" applyFill="1" applyBorder="1" applyAlignment="1">
      <alignment horizontal="center"/>
    </xf>
    <xf numFmtId="167" fontId="15" fillId="2" borderId="0" xfId="4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170" fontId="15" fillId="5" borderId="7" xfId="0" applyNumberFormat="1" applyFont="1" applyFill="1" applyBorder="1" applyAlignment="1">
      <alignment horizontal="center"/>
    </xf>
    <xf numFmtId="167" fontId="15" fillId="5" borderId="7" xfId="4" applyNumberFormat="1" applyFont="1" applyFill="1" applyBorder="1" applyAlignment="1">
      <alignment horizontal="center"/>
    </xf>
    <xf numFmtId="164" fontId="15" fillId="2" borderId="0" xfId="5" applyNumberFormat="1" applyFont="1" applyFill="1" applyBorder="1" applyAlignment="1">
      <alignment horizontal="center"/>
    </xf>
    <xf numFmtId="0" fontId="14" fillId="6" borderId="0" xfId="0" applyFont="1" applyFill="1" applyBorder="1" applyAlignment="1">
      <alignment horizontal="left"/>
    </xf>
    <xf numFmtId="164" fontId="15" fillId="6" borderId="0" xfId="5" applyNumberFormat="1" applyFont="1" applyFill="1" applyBorder="1" applyAlignment="1">
      <alignment horizontal="center"/>
    </xf>
    <xf numFmtId="0" fontId="14" fillId="6" borderId="7" xfId="0" applyFont="1" applyFill="1" applyBorder="1" applyAlignment="1">
      <alignment horizontal="left"/>
    </xf>
    <xf numFmtId="164" fontId="15" fillId="6" borderId="7" xfId="5" applyNumberFormat="1" applyFont="1" applyFill="1" applyBorder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/>
    </xf>
    <xf numFmtId="4" fontId="15" fillId="5" borderId="7" xfId="0" applyNumberFormat="1" applyFont="1" applyFill="1" applyBorder="1" applyAlignment="1">
      <alignment horizontal="center"/>
    </xf>
    <xf numFmtId="168" fontId="14" fillId="2" borderId="0" xfId="0" applyNumberFormat="1" applyFont="1" applyFill="1" applyBorder="1" applyAlignment="1">
      <alignment horizontal="left"/>
    </xf>
    <xf numFmtId="0" fontId="16" fillId="2" borderId="8" xfId="0" applyFont="1" applyFill="1" applyBorder="1" applyAlignment="1">
      <alignment vertical="top"/>
    </xf>
    <xf numFmtId="0" fontId="17" fillId="2" borderId="0" xfId="3" applyFont="1" applyFill="1"/>
    <xf numFmtId="0" fontId="2" fillId="2" borderId="0" xfId="0" applyFont="1" applyFill="1" applyAlignment="1"/>
    <xf numFmtId="0" fontId="1" fillId="2" borderId="0" xfId="3" applyFill="1" applyBorder="1" applyAlignment="1">
      <alignment horizontal="center"/>
    </xf>
    <xf numFmtId="0" fontId="1" fillId="2" borderId="0" xfId="0" applyFont="1" applyFill="1" applyAlignment="1"/>
    <xf numFmtId="4" fontId="1" fillId="2" borderId="0" xfId="3" applyNumberFormat="1" applyFill="1"/>
    <xf numFmtId="0" fontId="18" fillId="2" borderId="0" xfId="3" applyFont="1" applyFill="1" applyAlignment="1">
      <alignment horizontal="right"/>
    </xf>
    <xf numFmtId="3" fontId="18" fillId="2" borderId="0" xfId="3" applyNumberFormat="1" applyFont="1" applyFill="1" applyAlignment="1">
      <alignment horizontal="center"/>
    </xf>
    <xf numFmtId="0" fontId="18" fillId="2" borderId="0" xfId="0" applyFont="1" applyFill="1"/>
    <xf numFmtId="3" fontId="18" fillId="2" borderId="0" xfId="3" applyNumberFormat="1" applyFont="1" applyFill="1"/>
    <xf numFmtId="0" fontId="0" fillId="0" borderId="9" xfId="0" applyNumberFormat="1" applyBorder="1"/>
    <xf numFmtId="9" fontId="0" fillId="2" borderId="1" xfId="1" applyFont="1" applyFill="1" applyBorder="1" applyAlignment="1">
      <alignment horizontal="right" vertical="center"/>
    </xf>
    <xf numFmtId="0" fontId="0" fillId="0" borderId="10" xfId="0" applyNumberFormat="1" applyBorder="1"/>
    <xf numFmtId="166" fontId="0" fillId="2" borderId="2" xfId="0" applyNumberFormat="1" applyFill="1" applyBorder="1" applyAlignment="1">
      <alignment horizontal="right" vertical="center"/>
    </xf>
    <xf numFmtId="9" fontId="0" fillId="2" borderId="3" xfId="1" applyFont="1" applyFill="1" applyBorder="1" applyAlignment="1">
      <alignment horizontal="right" vertical="center"/>
    </xf>
    <xf numFmtId="165" fontId="0" fillId="2" borderId="9" xfId="0" applyNumberFormat="1" applyFill="1" applyBorder="1" applyAlignment="1">
      <alignment horizontal="right" vertical="center"/>
    </xf>
    <xf numFmtId="167" fontId="0" fillId="2" borderId="1" xfId="1" applyNumberFormat="1" applyFont="1" applyFill="1" applyBorder="1" applyAlignment="1">
      <alignment horizontal="right" vertical="center"/>
    </xf>
    <xf numFmtId="9" fontId="0" fillId="2" borderId="1" xfId="1" applyNumberFormat="1" applyFont="1" applyFill="1" applyBorder="1" applyAlignment="1">
      <alignment horizontal="right" vertical="center"/>
    </xf>
    <xf numFmtId="165" fontId="0" fillId="2" borderId="10" xfId="0" applyNumberForma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15" xfId="0" applyFont="1" applyFill="1" applyBorder="1" applyAlignment="1">
      <alignment horizontal="right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 wrapText="1"/>
    </xf>
    <xf numFmtId="0" fontId="0" fillId="4" borderId="0" xfId="0" applyFill="1" applyAlignment="1">
      <alignment horizontal="right" wrapText="1"/>
    </xf>
    <xf numFmtId="4" fontId="15" fillId="2" borderId="0" xfId="4" applyNumberFormat="1" applyFont="1" applyFill="1" applyBorder="1" applyAlignment="1">
      <alignment horizontal="center"/>
    </xf>
    <xf numFmtId="43" fontId="0" fillId="2" borderId="0" xfId="6" applyFont="1" applyFill="1" applyBorder="1" applyAlignment="1">
      <alignment horizontal="right" vertical="center"/>
    </xf>
    <xf numFmtId="0" fontId="0" fillId="2" borderId="9" xfId="0" applyNumberFormat="1" applyFill="1" applyBorder="1"/>
    <xf numFmtId="171" fontId="0" fillId="2" borderId="0" xfId="6" applyNumberFormat="1" applyFont="1" applyFill="1" applyBorder="1" applyAlignment="1">
      <alignment horizontal="right" vertical="center"/>
    </xf>
    <xf numFmtId="43" fontId="0" fillId="2" borderId="1" xfId="6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</cellXfs>
  <cellStyles count="7">
    <cellStyle name="blp_date_short" xfId="2"/>
    <cellStyle name="Comma" xfId="6" builtinId="3"/>
    <cellStyle name="Comma 2" xfId="5"/>
    <cellStyle name="Normal" xfId="0" builtinId="0"/>
    <cellStyle name="Normal 2" xfId="3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BY335"/>
  <sheetViews>
    <sheetView showGridLines="0" tabSelected="1" zoomScale="80" zoomScaleNormal="80" workbookViewId="0">
      <selection activeCell="K29" sqref="K29"/>
    </sheetView>
  </sheetViews>
  <sheetFormatPr defaultRowHeight="14.25" x14ac:dyDescent="0.2"/>
  <cols>
    <col min="1" max="1" width="9" customWidth="1"/>
    <col min="2" max="2" width="7.25" customWidth="1"/>
    <col min="3" max="3" width="20" bestFit="1" customWidth="1"/>
    <col min="4" max="4" width="7.375" bestFit="1" customWidth="1"/>
    <col min="5" max="5" width="11.125" bestFit="1" customWidth="1"/>
    <col min="6" max="8" width="8.625" bestFit="1" customWidth="1"/>
    <col min="9" max="9" width="12.75" bestFit="1" customWidth="1"/>
    <col min="10" max="10" width="10" bestFit="1" customWidth="1"/>
    <col min="11" max="11" width="11.125" bestFit="1" customWidth="1"/>
    <col min="12" max="14" width="7.5" bestFit="1" customWidth="1"/>
    <col min="15" max="15" width="12.75" bestFit="1" customWidth="1"/>
    <col min="16" max="16" width="10" bestFit="1" customWidth="1"/>
    <col min="17" max="17" width="11.125" bestFit="1" customWidth="1"/>
    <col min="18" max="18" width="9.875" bestFit="1" customWidth="1"/>
    <col min="19" max="20" width="7.5" bestFit="1" customWidth="1"/>
    <col min="21" max="21" width="12.75" bestFit="1" customWidth="1"/>
    <col min="22" max="22" width="10" bestFit="1" customWidth="1"/>
    <col min="23" max="24" width="8" style="1" customWidth="1"/>
    <col min="25" max="25" width="9" style="1"/>
    <col min="26" max="26" width="10.25" style="1" hidden="1" customWidth="1"/>
    <col min="27" max="27" width="10.75" style="1" hidden="1" customWidth="1"/>
    <col min="28" max="28" width="9.5" style="1" hidden="1" customWidth="1"/>
    <col min="29" max="31" width="8.625" style="1" hidden="1" customWidth="1"/>
    <col min="32" max="32" width="11.25" style="1" hidden="1" customWidth="1"/>
    <col min="33" max="38" width="8.125" style="1" hidden="1" customWidth="1"/>
    <col min="39" max="39" width="14.5" style="1" hidden="1" customWidth="1"/>
    <col min="40" max="40" width="8.125" style="1" hidden="1" customWidth="1"/>
    <col min="41" max="44" width="8.625" style="1" hidden="1" customWidth="1"/>
    <col min="45" max="49" width="8.125" style="1" hidden="1" customWidth="1"/>
    <col min="50" max="50" width="9.625" style="1" hidden="1" customWidth="1"/>
    <col min="51" max="51" width="8.125" style="1" hidden="1" customWidth="1"/>
    <col min="52" max="52" width="9.625" style="1" hidden="1" customWidth="1"/>
    <col min="53" max="53" width="10.875" style="1" hidden="1" customWidth="1"/>
    <col min="54" max="54" width="8.125" style="1" hidden="1" customWidth="1"/>
    <col min="55" max="68" width="8.625" style="1" hidden="1" customWidth="1"/>
    <col min="69" max="70" width="8.625" hidden="1" customWidth="1"/>
    <col min="71" max="71" width="8.125" hidden="1" customWidth="1"/>
    <col min="72" max="72" width="10.25" hidden="1" customWidth="1"/>
    <col min="73" max="73" width="10.25" customWidth="1"/>
    <col min="77" max="77" width="8" customWidth="1"/>
  </cols>
  <sheetData>
    <row r="1" spans="2:77" s="1" customFormat="1" x14ac:dyDescent="0.2">
      <c r="B1" s="4" t="s">
        <v>8</v>
      </c>
    </row>
    <row r="2" spans="2:77" s="1" customFormat="1" x14ac:dyDescent="0.2">
      <c r="B2" s="4" t="s">
        <v>9</v>
      </c>
    </row>
    <row r="3" spans="2:77" s="1" customFormat="1" ht="15" thickBot="1" x14ac:dyDescent="0.25">
      <c r="AA3" s="5">
        <v>43305</v>
      </c>
    </row>
    <row r="4" spans="2:77" ht="23.25" customHeight="1" thickBot="1" x14ac:dyDescent="0.25">
      <c r="B4" s="72"/>
      <c r="C4" s="73"/>
      <c r="D4" s="73"/>
      <c r="E4" s="87" t="s">
        <v>10</v>
      </c>
      <c r="F4" s="87"/>
      <c r="G4" s="87"/>
      <c r="H4" s="87"/>
      <c r="I4" s="87"/>
      <c r="J4" s="87"/>
      <c r="K4" s="87" t="s">
        <v>11</v>
      </c>
      <c r="L4" s="87"/>
      <c r="M4" s="87"/>
      <c r="N4" s="87"/>
      <c r="O4" s="87"/>
      <c r="P4" s="87"/>
      <c r="Q4" s="87" t="s">
        <v>12</v>
      </c>
      <c r="R4" s="87"/>
      <c r="S4" s="87"/>
      <c r="T4" s="87"/>
      <c r="U4" s="87"/>
      <c r="V4" s="88"/>
      <c r="AA4" s="1" t="s">
        <v>13</v>
      </c>
      <c r="AB4" s="1" t="s">
        <v>14</v>
      </c>
      <c r="AF4" s="1" t="s">
        <v>15</v>
      </c>
      <c r="AM4" s="1" t="s">
        <v>16</v>
      </c>
      <c r="AT4" s="1" t="s">
        <v>17</v>
      </c>
      <c r="BA4" s="1" t="s">
        <v>18</v>
      </c>
      <c r="BH4" s="1" t="s">
        <v>19</v>
      </c>
      <c r="BN4" s="1" t="s">
        <v>20</v>
      </c>
      <c r="BQ4" s="1"/>
      <c r="BR4" s="1"/>
      <c r="BS4" s="1"/>
      <c r="BT4" s="1"/>
      <c r="BU4" s="1"/>
      <c r="BV4" s="1"/>
      <c r="BW4" s="1"/>
    </row>
    <row r="5" spans="2:77" s="77" customFormat="1" ht="36" customHeight="1" thickBot="1" x14ac:dyDescent="0.25">
      <c r="B5" s="74" t="s">
        <v>21</v>
      </c>
      <c r="C5" s="75" t="s">
        <v>380</v>
      </c>
      <c r="D5" s="75" t="s">
        <v>22</v>
      </c>
      <c r="E5" s="75" t="s">
        <v>23</v>
      </c>
      <c r="F5" s="78" t="s">
        <v>24</v>
      </c>
      <c r="G5" s="78" t="s">
        <v>25</v>
      </c>
      <c r="H5" s="78" t="s">
        <v>26</v>
      </c>
      <c r="I5" s="75" t="s">
        <v>27</v>
      </c>
      <c r="J5" s="75" t="s">
        <v>28</v>
      </c>
      <c r="K5" s="75" t="s">
        <v>23</v>
      </c>
      <c r="L5" s="78" t="s">
        <v>24</v>
      </c>
      <c r="M5" s="78" t="s">
        <v>25</v>
      </c>
      <c r="N5" s="78" t="s">
        <v>26</v>
      </c>
      <c r="O5" s="75" t="s">
        <v>27</v>
      </c>
      <c r="P5" s="75" t="s">
        <v>28</v>
      </c>
      <c r="Q5" s="75" t="s">
        <v>23</v>
      </c>
      <c r="R5" s="78" t="s">
        <v>24</v>
      </c>
      <c r="S5" s="78" t="s">
        <v>25</v>
      </c>
      <c r="T5" s="78" t="s">
        <v>26</v>
      </c>
      <c r="U5" s="75" t="s">
        <v>27</v>
      </c>
      <c r="V5" s="76" t="s">
        <v>28</v>
      </c>
      <c r="W5" s="79"/>
      <c r="X5" s="79"/>
      <c r="Y5" s="79"/>
      <c r="Z5" s="79"/>
      <c r="AA5" s="79"/>
      <c r="AB5" s="80" t="s">
        <v>3</v>
      </c>
      <c r="AC5" s="80" t="s">
        <v>7</v>
      </c>
      <c r="AD5" s="80" t="s">
        <v>6</v>
      </c>
      <c r="AE5" s="80" t="s">
        <v>5</v>
      </c>
      <c r="AF5" s="81" t="s">
        <v>3</v>
      </c>
      <c r="AG5" s="81" t="s">
        <v>7</v>
      </c>
      <c r="AH5" s="80" t="s">
        <v>7</v>
      </c>
      <c r="AI5" s="80" t="s">
        <v>6</v>
      </c>
      <c r="AJ5" s="80" t="s">
        <v>5</v>
      </c>
      <c r="AK5" s="80" t="s">
        <v>4</v>
      </c>
      <c r="AL5" s="80" t="s">
        <v>3</v>
      </c>
      <c r="AM5" s="81" t="s">
        <v>3</v>
      </c>
      <c r="AN5" s="81" t="s">
        <v>7</v>
      </c>
      <c r="AO5" s="80" t="s">
        <v>7</v>
      </c>
      <c r="AP5" s="80" t="s">
        <v>6</v>
      </c>
      <c r="AQ5" s="80" t="s">
        <v>5</v>
      </c>
      <c r="AR5" s="80" t="s">
        <v>4</v>
      </c>
      <c r="AS5" s="80" t="s">
        <v>3</v>
      </c>
      <c r="AT5" s="81" t="s">
        <v>3</v>
      </c>
      <c r="AU5" s="81" t="s">
        <v>7</v>
      </c>
      <c r="AV5" s="80" t="s">
        <v>7</v>
      </c>
      <c r="AW5" s="80" t="s">
        <v>6</v>
      </c>
      <c r="AX5" s="80" t="s">
        <v>5</v>
      </c>
      <c r="AY5" s="80" t="s">
        <v>6</v>
      </c>
      <c r="AZ5" s="80" t="s">
        <v>5</v>
      </c>
      <c r="BA5" s="81" t="s">
        <v>3</v>
      </c>
      <c r="BB5" s="81" t="s">
        <v>7</v>
      </c>
      <c r="BC5" s="80" t="s">
        <v>7</v>
      </c>
      <c r="BD5" s="80" t="s">
        <v>6</v>
      </c>
      <c r="BE5" s="80" t="s">
        <v>6</v>
      </c>
      <c r="BF5" s="80" t="s">
        <v>6</v>
      </c>
      <c r="BG5" s="80" t="s">
        <v>5</v>
      </c>
      <c r="BH5" s="80" t="s">
        <v>7</v>
      </c>
      <c r="BI5" s="80" t="s">
        <v>7</v>
      </c>
      <c r="BJ5" s="80" t="s">
        <v>6</v>
      </c>
      <c r="BK5" s="80" t="s">
        <v>5</v>
      </c>
      <c r="BL5" s="80" t="s">
        <v>4</v>
      </c>
      <c r="BM5" s="80" t="s">
        <v>3</v>
      </c>
      <c r="BN5" s="80" t="s">
        <v>7</v>
      </c>
      <c r="BO5" s="80" t="s">
        <v>7</v>
      </c>
      <c r="BP5" s="80" t="s">
        <v>6</v>
      </c>
      <c r="BQ5" s="80" t="s">
        <v>5</v>
      </c>
      <c r="BR5" s="80" t="s">
        <v>4</v>
      </c>
      <c r="BS5" s="80" t="s">
        <v>3</v>
      </c>
      <c r="BT5" s="79"/>
      <c r="BU5" s="79"/>
      <c r="BV5" s="79"/>
      <c r="BW5" s="79"/>
    </row>
    <row r="6" spans="2:77" s="1" customFormat="1" ht="14.25" customHeight="1" x14ac:dyDescent="0.2">
      <c r="B6" s="63" t="s">
        <v>73</v>
      </c>
      <c r="C6" s="6">
        <v>43294</v>
      </c>
      <c r="D6" s="7" t="s">
        <v>0</v>
      </c>
      <c r="E6" s="68" t="s">
        <v>30</v>
      </c>
      <c r="F6" s="8">
        <v>1.7197309999999999</v>
      </c>
      <c r="G6" s="8">
        <v>2.8157899999999998</v>
      </c>
      <c r="H6" s="8">
        <v>1.604651</v>
      </c>
      <c r="I6" s="9">
        <v>7.1716529014720143E-2</v>
      </c>
      <c r="J6" s="64">
        <v>-0.38925452537298588</v>
      </c>
      <c r="K6" s="68" t="s">
        <v>30</v>
      </c>
      <c r="L6" s="8">
        <v>1.1092819999999999</v>
      </c>
      <c r="M6" s="8">
        <v>2.2620449999999996</v>
      </c>
      <c r="N6" s="8">
        <v>0.99302299999999999</v>
      </c>
      <c r="O6" s="9">
        <v>0.11707583812258116</v>
      </c>
      <c r="P6" s="64">
        <v>-0.5096109935920814</v>
      </c>
      <c r="Q6" s="8" t="s">
        <v>30</v>
      </c>
      <c r="R6" s="10">
        <v>0.97799599999999998</v>
      </c>
      <c r="S6" s="8">
        <v>1.672245</v>
      </c>
      <c r="T6" s="8">
        <v>3.3134600000000001</v>
      </c>
      <c r="U6" s="9">
        <v>-0.70484146481321641</v>
      </c>
      <c r="V6" s="64">
        <v>-0.41515985994875149</v>
      </c>
      <c r="W6" s="2"/>
      <c r="X6" s="2"/>
      <c r="AA6" s="11">
        <v>84.96</v>
      </c>
      <c r="AB6" s="11">
        <v>3.388185</v>
      </c>
      <c r="AC6" s="11">
        <v>18.877071999999998</v>
      </c>
      <c r="AD6" s="11">
        <v>4.7004020000000004</v>
      </c>
      <c r="AE6" s="11">
        <v>6.9536889999999998</v>
      </c>
      <c r="AF6" s="12">
        <v>3.293183</v>
      </c>
      <c r="AG6" s="12">
        <v>6.7943860000000003</v>
      </c>
      <c r="AH6" s="11">
        <v>1.4831650000000001</v>
      </c>
      <c r="AI6" s="11">
        <v>3.244532</v>
      </c>
      <c r="AJ6" s="11">
        <v>6.849577</v>
      </c>
      <c r="AK6" s="11">
        <v>2.8157899999999998</v>
      </c>
      <c r="AL6" s="11">
        <v>1.6247290000000001</v>
      </c>
      <c r="AM6" s="12">
        <v>2.0673309999999998</v>
      </c>
      <c r="AN6" s="12">
        <v>5.5948520000000004</v>
      </c>
      <c r="AO6" s="11">
        <v>0.95068799999999998</v>
      </c>
      <c r="AP6" s="11">
        <v>2.5672999999999999</v>
      </c>
      <c r="AQ6" s="11">
        <v>5.9807569999999997</v>
      </c>
      <c r="AR6" s="11">
        <v>2.1819989999999998</v>
      </c>
      <c r="AS6" s="11">
        <v>1.0326679999999999</v>
      </c>
      <c r="AT6" s="12">
        <v>2.2239909999999998</v>
      </c>
      <c r="AU6" s="12">
        <v>5.6857290000000003</v>
      </c>
      <c r="AV6" s="11">
        <v>0.89417199999999997</v>
      </c>
      <c r="AW6" s="11">
        <v>4.059272</v>
      </c>
      <c r="AX6" s="11">
        <v>6.0409379999999997</v>
      </c>
      <c r="AY6" s="11">
        <v>4.059272</v>
      </c>
      <c r="AZ6" s="11">
        <v>6.0409379999999997</v>
      </c>
      <c r="BA6" s="12">
        <v>2.6502409999999998</v>
      </c>
      <c r="BB6" s="12">
        <v>5.8454240000000004</v>
      </c>
      <c r="BC6" s="11">
        <v>3.3134600000000001</v>
      </c>
      <c r="BD6" s="11">
        <v>-0.48898900000000001</v>
      </c>
      <c r="BE6" s="11">
        <v>-0.48898900000000001</v>
      </c>
      <c r="BF6" s="11">
        <v>-0.48898900000000001</v>
      </c>
      <c r="BG6" s="11">
        <v>17.572997999999998</v>
      </c>
      <c r="BH6" s="11">
        <v>-7.2135170000000004</v>
      </c>
      <c r="BI6" s="11">
        <v>-7.2135170000000004</v>
      </c>
      <c r="BJ6" s="11">
        <v>-16.953461999999998</v>
      </c>
      <c r="BK6" s="11">
        <v>-34.209172000000002</v>
      </c>
      <c r="BL6" s="11">
        <v>-21.702264</v>
      </c>
      <c r="BM6" s="11">
        <v>-25.392033000000001</v>
      </c>
      <c r="BN6" s="11">
        <v>133.04823999999999</v>
      </c>
      <c r="BO6" s="11">
        <v>133.04823999999999</v>
      </c>
      <c r="BP6" s="11">
        <v>132.55884800000001</v>
      </c>
      <c r="BQ6" s="11">
        <v>150.14222799999999</v>
      </c>
      <c r="BR6" s="11">
        <v>151.82217499999999</v>
      </c>
      <c r="BS6" s="11">
        <v>152.82356999999999</v>
      </c>
    </row>
    <row r="7" spans="2:77" s="1" customFormat="1" x14ac:dyDescent="0.2">
      <c r="B7" s="63" t="s">
        <v>230</v>
      </c>
      <c r="C7" s="6">
        <v>43298</v>
      </c>
      <c r="D7" s="7" t="s">
        <v>0</v>
      </c>
      <c r="E7" s="68" t="s">
        <v>30</v>
      </c>
      <c r="F7" s="8" t="s">
        <v>30</v>
      </c>
      <c r="G7" s="8" t="s">
        <v>30</v>
      </c>
      <c r="H7" s="8" t="s">
        <v>30</v>
      </c>
      <c r="I7" s="9" t="s">
        <v>30</v>
      </c>
      <c r="J7" s="64" t="s">
        <v>30</v>
      </c>
      <c r="K7" s="68" t="s">
        <v>30</v>
      </c>
      <c r="L7" s="8">
        <v>-1.0205649999999999</v>
      </c>
      <c r="M7" s="8">
        <v>-0.8013809999999999</v>
      </c>
      <c r="N7" s="8">
        <v>-1.254602</v>
      </c>
      <c r="O7" s="9" t="s">
        <v>378</v>
      </c>
      <c r="P7" s="64" t="s">
        <v>378</v>
      </c>
      <c r="Q7" s="8" t="s">
        <v>30</v>
      </c>
      <c r="R7" s="83">
        <v>-129.335566</v>
      </c>
      <c r="S7" s="8">
        <v>107.764246</v>
      </c>
      <c r="T7" s="8">
        <v>-5.6657469999999996</v>
      </c>
      <c r="U7" s="9" t="s">
        <v>378</v>
      </c>
      <c r="V7" s="64" t="s">
        <v>378</v>
      </c>
      <c r="AA7" s="11">
        <v>270</v>
      </c>
      <c r="AB7" s="11">
        <v>0</v>
      </c>
      <c r="AC7" s="11">
        <v>0</v>
      </c>
      <c r="AD7" s="11">
        <v>0</v>
      </c>
      <c r="AE7" s="11">
        <v>0</v>
      </c>
      <c r="AF7" s="12">
        <v>0</v>
      </c>
      <c r="AG7" s="12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2">
        <v>-1.9230149999999999</v>
      </c>
      <c r="AN7" s="12">
        <v>-2.363432</v>
      </c>
      <c r="AO7" s="11">
        <v>-1.2892220000000001</v>
      </c>
      <c r="AP7" s="11">
        <v>-1.6374629999999999</v>
      </c>
      <c r="AQ7" s="11">
        <v>-0.77253300000000003</v>
      </c>
      <c r="AR7" s="11">
        <v>-0.85188299999999995</v>
      </c>
      <c r="AS7" s="11">
        <v>-1.071132</v>
      </c>
      <c r="AT7" s="12">
        <v>-1.8219460000000001</v>
      </c>
      <c r="AU7" s="12">
        <v>-2.2941630000000002</v>
      </c>
      <c r="AV7" s="11">
        <v>-1.254602</v>
      </c>
      <c r="AW7" s="11">
        <v>-1.592341</v>
      </c>
      <c r="AX7" s="11">
        <v>-0.72199899999999995</v>
      </c>
      <c r="AY7" s="11">
        <v>-1.592341</v>
      </c>
      <c r="AZ7" s="11">
        <v>-0.72199899999999995</v>
      </c>
      <c r="BA7" s="12">
        <v>-21.57132</v>
      </c>
      <c r="BB7" s="12">
        <v>1.0309539999999999</v>
      </c>
      <c r="BC7" s="11">
        <v>-5.6657469999999996</v>
      </c>
      <c r="BD7" s="11">
        <v>-38.061163000000001</v>
      </c>
      <c r="BE7" s="11">
        <v>-38.061163000000001</v>
      </c>
      <c r="BF7" s="11">
        <v>-38.061163000000001</v>
      </c>
      <c r="BG7" s="11">
        <v>151.45495500000001</v>
      </c>
      <c r="BH7" s="11">
        <v>-46.906595000000003</v>
      </c>
      <c r="BI7" s="11">
        <v>-46.906595000000003</v>
      </c>
      <c r="BJ7" s="11">
        <v>-18.960750999999998</v>
      </c>
      <c r="BK7" s="11">
        <v>-90.087548999999996</v>
      </c>
      <c r="BL7" s="11">
        <v>-247.31561500000001</v>
      </c>
      <c r="BM7" s="11">
        <v>-195.663646</v>
      </c>
      <c r="BN7" s="11">
        <v>948.49399700000004</v>
      </c>
      <c r="BO7" s="11">
        <v>948.49399700000004</v>
      </c>
      <c r="BP7" s="11">
        <v>910.42983800000002</v>
      </c>
      <c r="BQ7" s="11">
        <v>1061.8889369999999</v>
      </c>
      <c r="BR7" s="11">
        <v>1169.6623</v>
      </c>
      <c r="BS7" s="11">
        <v>1036.0343789999999</v>
      </c>
    </row>
    <row r="8" spans="2:77" s="1" customFormat="1" x14ac:dyDescent="0.2">
      <c r="B8" s="63" t="s">
        <v>345</v>
      </c>
      <c r="C8" s="6">
        <v>43302</v>
      </c>
      <c r="D8" s="7" t="s">
        <v>0</v>
      </c>
      <c r="E8" s="68" t="s">
        <v>30</v>
      </c>
      <c r="F8" s="8">
        <v>7.0897300000000003</v>
      </c>
      <c r="G8" s="8">
        <v>6.0329249999999996</v>
      </c>
      <c r="H8" s="8">
        <v>8.6296339999999994</v>
      </c>
      <c r="I8" s="9">
        <v>-0.17844372078815851</v>
      </c>
      <c r="J8" s="64">
        <v>0.17517290534856644</v>
      </c>
      <c r="K8" s="68" t="s">
        <v>30</v>
      </c>
      <c r="L8" s="8">
        <v>0.80060299999999995</v>
      </c>
      <c r="M8" s="8">
        <v>1.4139900000000001</v>
      </c>
      <c r="N8" s="8">
        <v>0.45891099999999996</v>
      </c>
      <c r="O8" s="9">
        <v>0.74457138748036122</v>
      </c>
      <c r="P8" s="64">
        <v>-0.43379868315900405</v>
      </c>
      <c r="Q8" s="8" t="s">
        <v>30</v>
      </c>
      <c r="R8" s="83">
        <v>-1.3131660000000001</v>
      </c>
      <c r="S8" s="8">
        <v>0.99670599999999998</v>
      </c>
      <c r="T8" s="8">
        <v>1.0926929999999999</v>
      </c>
      <c r="U8" s="9" t="s">
        <v>378</v>
      </c>
      <c r="V8" s="64" t="s">
        <v>378</v>
      </c>
      <c r="AA8" s="11">
        <v>29.675625</v>
      </c>
      <c r="AB8" s="11">
        <v>13.122655</v>
      </c>
      <c r="AC8" s="11">
        <v>14.759323</v>
      </c>
      <c r="AD8" s="11">
        <v>5.0097199999999997</v>
      </c>
      <c r="AE8" s="11">
        <v>2.6086170000000002</v>
      </c>
      <c r="AF8" s="12">
        <v>1.606217</v>
      </c>
      <c r="AG8" s="12">
        <v>0.41389199999999998</v>
      </c>
      <c r="AH8" s="11">
        <v>0.11078300000000001</v>
      </c>
      <c r="AI8" s="11">
        <v>-0.53119300000000003</v>
      </c>
      <c r="AJ8" s="11">
        <v>-2.525236</v>
      </c>
      <c r="AK8" s="11">
        <v>1.2073240000000001</v>
      </c>
      <c r="AL8" s="11">
        <v>0.398893</v>
      </c>
      <c r="AM8" s="12">
        <v>1.1742900000000001</v>
      </c>
      <c r="AN8" s="12">
        <v>-0.131213</v>
      </c>
      <c r="AO8" s="11">
        <v>-5.5299000000000001E-2</v>
      </c>
      <c r="AP8" s="11">
        <v>-0.69604999999999995</v>
      </c>
      <c r="AQ8" s="11">
        <v>-2.818892</v>
      </c>
      <c r="AR8" s="11">
        <v>0.89648399999999995</v>
      </c>
      <c r="AS8" s="11">
        <v>0.277806</v>
      </c>
      <c r="AT8" s="12">
        <v>2.2145929999999998</v>
      </c>
      <c r="AU8" s="12">
        <v>0.89277799999999996</v>
      </c>
      <c r="AV8" s="11">
        <v>0.45891100000000001</v>
      </c>
      <c r="AW8" s="11">
        <v>-0.69604999999999995</v>
      </c>
      <c r="AX8" s="11">
        <v>-2.818892</v>
      </c>
      <c r="AY8" s="11">
        <v>-0.69604999999999995</v>
      </c>
      <c r="AZ8" s="11">
        <v>-2.818892</v>
      </c>
      <c r="BA8" s="12">
        <v>-0.31646000000000002</v>
      </c>
      <c r="BB8" s="12">
        <v>0.12681400000000001</v>
      </c>
      <c r="BC8" s="11">
        <v>1.0926929999999999</v>
      </c>
      <c r="BD8" s="11">
        <v>-2.0630799999999998</v>
      </c>
      <c r="BE8" s="11">
        <v>-2.0630799999999998</v>
      </c>
      <c r="BF8" s="11">
        <v>-2.0630799999999998</v>
      </c>
      <c r="BG8" s="11">
        <v>-7.5118999999999998</v>
      </c>
      <c r="BH8" s="11">
        <v>30.396239000000001</v>
      </c>
      <c r="BI8" s="11">
        <v>30.396239000000001</v>
      </c>
      <c r="BJ8" s="11">
        <v>30.496742999999999</v>
      </c>
      <c r="BK8" s="11">
        <v>31.201512999999998</v>
      </c>
      <c r="BL8" s="11">
        <v>32.921736000000003</v>
      </c>
      <c r="BM8" s="11">
        <v>34.235100000000003</v>
      </c>
      <c r="BN8" s="11">
        <v>38.110382000000001</v>
      </c>
      <c r="BO8" s="11">
        <v>38.110382000000001</v>
      </c>
      <c r="BP8" s="11">
        <v>36.038077000000001</v>
      </c>
      <c r="BQ8" s="11">
        <v>27.491406999999999</v>
      </c>
      <c r="BR8" s="11">
        <v>43.532632999999997</v>
      </c>
      <c r="BS8" s="11">
        <v>60.321423000000003</v>
      </c>
      <c r="BY8" s="2"/>
    </row>
    <row r="9" spans="2:77" s="1" customFormat="1" x14ac:dyDescent="0.2">
      <c r="B9" s="63" t="s">
        <v>322</v>
      </c>
      <c r="C9" s="6">
        <v>43305.875</v>
      </c>
      <c r="D9" s="7" t="s">
        <v>0</v>
      </c>
      <c r="E9" s="68">
        <v>4929.909090909091</v>
      </c>
      <c r="F9" s="8">
        <v>4950.692</v>
      </c>
      <c r="G9" s="8">
        <v>4686.0230000000001</v>
      </c>
      <c r="H9" s="8">
        <v>4500.509</v>
      </c>
      <c r="I9" s="9">
        <v>0.10002935223549159</v>
      </c>
      <c r="J9" s="64">
        <v>5.6480516634254574E-2</v>
      </c>
      <c r="K9" s="68">
        <v>1969.6363636363637</v>
      </c>
      <c r="L9" s="8">
        <v>2010.058</v>
      </c>
      <c r="M9" s="8">
        <v>2018.6309999999999</v>
      </c>
      <c r="N9" s="8">
        <v>1736.6579999999999</v>
      </c>
      <c r="O9" s="9">
        <v>0.15742880866583975</v>
      </c>
      <c r="P9" s="64">
        <v>-4.246937652299887E-3</v>
      </c>
      <c r="Q9" s="8">
        <v>-830.72727272727275</v>
      </c>
      <c r="R9" s="83">
        <v>-888.61099999999999</v>
      </c>
      <c r="S9" s="8">
        <v>56.276000000000003</v>
      </c>
      <c r="T9" s="8">
        <v>889.78899999999999</v>
      </c>
      <c r="U9" s="9" t="s">
        <v>378</v>
      </c>
      <c r="V9" s="64" t="s">
        <v>378</v>
      </c>
      <c r="AA9" s="11">
        <v>15575</v>
      </c>
      <c r="AB9" s="11">
        <v>9636.7150000000001</v>
      </c>
      <c r="AC9" s="11">
        <v>8807.9840000000004</v>
      </c>
      <c r="AD9" s="11">
        <v>4531.9170000000004</v>
      </c>
      <c r="AE9" s="11">
        <v>4799.6530000000002</v>
      </c>
      <c r="AF9" s="12">
        <v>4344.384</v>
      </c>
      <c r="AG9" s="12">
        <v>3939.68</v>
      </c>
      <c r="AH9" s="11">
        <v>2026.992</v>
      </c>
      <c r="AI9" s="11">
        <v>2096.0590000000002</v>
      </c>
      <c r="AJ9" s="11">
        <v>2047.566</v>
      </c>
      <c r="AK9" s="11">
        <v>2166.71</v>
      </c>
      <c r="AL9" s="11">
        <v>2177.674</v>
      </c>
      <c r="AM9" s="12">
        <v>2241.2339999999999</v>
      </c>
      <c r="AN9" s="12">
        <v>1907.5429999999999</v>
      </c>
      <c r="AO9" s="11">
        <v>1007.855</v>
      </c>
      <c r="AP9" s="11">
        <v>930.77700000000004</v>
      </c>
      <c r="AQ9" s="11">
        <v>789.38300000000004</v>
      </c>
      <c r="AR9" s="11">
        <v>1139.3579999999999</v>
      </c>
      <c r="AS9" s="11">
        <v>1101.876</v>
      </c>
      <c r="AT9" s="12">
        <v>4028.6889999999999</v>
      </c>
      <c r="AU9" s="12">
        <v>3358.47</v>
      </c>
      <c r="AV9" s="11">
        <v>1736.6579999999999</v>
      </c>
      <c r="AW9" s="11">
        <v>1415.2660000000001</v>
      </c>
      <c r="AX9" s="11">
        <v>1538.905</v>
      </c>
      <c r="AY9" s="11">
        <v>1415.2660000000001</v>
      </c>
      <c r="AZ9" s="11">
        <v>1538.905</v>
      </c>
      <c r="BA9" s="12">
        <v>-832.33500000000004</v>
      </c>
      <c r="BB9" s="12">
        <v>955.45299999999997</v>
      </c>
      <c r="BC9" s="11">
        <v>889.78899999999999</v>
      </c>
      <c r="BD9" s="11">
        <v>293.48399999999998</v>
      </c>
      <c r="BE9" s="11">
        <v>293.48399999999998</v>
      </c>
      <c r="BF9" s="11">
        <v>293.48399999999998</v>
      </c>
      <c r="BG9" s="11">
        <v>-113.405</v>
      </c>
      <c r="BH9" s="11">
        <v>12631.550999999999</v>
      </c>
      <c r="BI9" s="11">
        <v>12631.550999999999</v>
      </c>
      <c r="BJ9" s="11">
        <v>12637.941999999999</v>
      </c>
      <c r="BK9" s="11">
        <v>12391.534</v>
      </c>
      <c r="BL9" s="11">
        <v>13517.074000000001</v>
      </c>
      <c r="BM9" s="11">
        <v>14954.645</v>
      </c>
      <c r="BN9" s="11">
        <v>4344.4799999999996</v>
      </c>
      <c r="BO9" s="11">
        <v>4344.4799999999996</v>
      </c>
      <c r="BP9" s="11">
        <v>4648.7790000000005</v>
      </c>
      <c r="BQ9" s="11">
        <v>4555.0870000000004</v>
      </c>
      <c r="BR9" s="11">
        <v>4966.8190000000004</v>
      </c>
      <c r="BS9" s="11">
        <v>4074.866</v>
      </c>
      <c r="BY9" s="2"/>
    </row>
    <row r="10" spans="2:77" s="1" customFormat="1" x14ac:dyDescent="0.2">
      <c r="B10" s="63" t="s">
        <v>37</v>
      </c>
      <c r="C10" s="6">
        <v>43306.458333333299</v>
      </c>
      <c r="D10" s="7" t="s">
        <v>1</v>
      </c>
      <c r="E10" s="68" t="s">
        <v>30</v>
      </c>
      <c r="F10" s="8">
        <v>6739.1379999999999</v>
      </c>
      <c r="G10" s="8">
        <v>3099.0259999999998</v>
      </c>
      <c r="H10" s="8">
        <v>4958.8059999999996</v>
      </c>
      <c r="I10" s="9">
        <v>0.35902432964709652</v>
      </c>
      <c r="J10" s="64">
        <v>1.1745987287618758</v>
      </c>
      <c r="K10" s="68">
        <v>0</v>
      </c>
      <c r="L10" s="8">
        <v>3813.4029999999998</v>
      </c>
      <c r="M10" s="8">
        <v>1996.3579999999999</v>
      </c>
      <c r="N10" s="8">
        <v>3568.9250000000002</v>
      </c>
      <c r="O10" s="9">
        <v>6.8501859803722365E-2</v>
      </c>
      <c r="P10" s="64">
        <v>0.91017993766649052</v>
      </c>
      <c r="Q10" s="8">
        <v>1527.1428571428571</v>
      </c>
      <c r="R10" s="83">
        <v>1602.395</v>
      </c>
      <c r="S10" s="8">
        <v>1709.2139999999999</v>
      </c>
      <c r="T10" s="8">
        <v>1567.681</v>
      </c>
      <c r="U10" s="9">
        <v>2.2143535578985629E-2</v>
      </c>
      <c r="V10" s="64">
        <v>-6.2495977683309389E-2</v>
      </c>
      <c r="AA10" s="11">
        <v>26760</v>
      </c>
      <c r="AB10" s="11">
        <v>6739.1379999999999</v>
      </c>
      <c r="AC10" s="11">
        <v>4958.8059999999996</v>
      </c>
      <c r="AD10" s="11">
        <v>2489.5129999999999</v>
      </c>
      <c r="AE10" s="11">
        <v>3096.6579999999999</v>
      </c>
      <c r="AF10" s="12">
        <v>0</v>
      </c>
      <c r="AG10" s="12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2">
        <v>0</v>
      </c>
      <c r="AN10" s="12">
        <v>0</v>
      </c>
      <c r="AO10" s="11">
        <v>1623.125</v>
      </c>
      <c r="AP10" s="11">
        <v>3876.741</v>
      </c>
      <c r="AQ10" s="11">
        <v>4133.098</v>
      </c>
      <c r="AR10" s="11">
        <v>4415.8739999999998</v>
      </c>
      <c r="AS10" s="11">
        <v>4863.7650000000003</v>
      </c>
      <c r="AT10" s="12">
        <v>0</v>
      </c>
      <c r="AU10" s="12">
        <v>0</v>
      </c>
      <c r="AV10" s="11">
        <v>65.424999999999997</v>
      </c>
      <c r="AW10" s="11">
        <v>65.974000000000004</v>
      </c>
      <c r="AX10" s="11">
        <v>73.513999999999996</v>
      </c>
      <c r="AY10" s="11">
        <v>65.974000000000004</v>
      </c>
      <c r="AZ10" s="11">
        <v>73.513999999999996</v>
      </c>
      <c r="BA10" s="12">
        <v>3311.6089999999999</v>
      </c>
      <c r="BB10" s="12">
        <v>3016.317</v>
      </c>
      <c r="BC10" s="11">
        <v>0</v>
      </c>
      <c r="BD10" s="11">
        <v>0</v>
      </c>
      <c r="BE10" s="11">
        <v>0</v>
      </c>
      <c r="BF10" s="11">
        <v>0</v>
      </c>
      <c r="BG10" s="11">
        <v>9.0749999999999993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35679.834000000003</v>
      </c>
      <c r="BO10" s="11">
        <v>35679.834000000003</v>
      </c>
      <c r="BP10" s="11">
        <v>38972.074000000001</v>
      </c>
      <c r="BQ10" s="11">
        <v>40424.506000000001</v>
      </c>
      <c r="BR10" s="11">
        <v>41141.741000000002</v>
      </c>
      <c r="BS10" s="11">
        <v>41888.286</v>
      </c>
    </row>
    <row r="11" spans="2:77" s="1" customFormat="1" x14ac:dyDescent="0.2">
      <c r="B11" s="63" t="s">
        <v>317</v>
      </c>
      <c r="C11" s="6">
        <v>43306.458333333299</v>
      </c>
      <c r="D11" s="7" t="s">
        <v>0</v>
      </c>
      <c r="E11" s="68">
        <v>4998.272727272727</v>
      </c>
      <c r="F11" s="8">
        <v>5105.3209999999999</v>
      </c>
      <c r="G11" s="8">
        <v>4761.5950000000003</v>
      </c>
      <c r="H11" s="8">
        <v>4316.018</v>
      </c>
      <c r="I11" s="9">
        <v>0.18287759689602767</v>
      </c>
      <c r="J11" s="64">
        <v>7.2187155774483092E-2</v>
      </c>
      <c r="K11" s="68">
        <v>2026.1818181818182</v>
      </c>
      <c r="L11" s="8">
        <v>2128.221</v>
      </c>
      <c r="M11" s="8">
        <v>2012.6550000000002</v>
      </c>
      <c r="N11" s="8">
        <v>1453.115</v>
      </c>
      <c r="O11" s="9">
        <v>0.46459227246295032</v>
      </c>
      <c r="P11" s="64">
        <v>5.7419676993821556E-2</v>
      </c>
      <c r="Q11" s="8">
        <v>466.81818181818181</v>
      </c>
      <c r="R11" s="10">
        <v>415.05500000000001</v>
      </c>
      <c r="S11" s="8">
        <v>500.78</v>
      </c>
      <c r="T11" s="8">
        <v>704.07299999999998</v>
      </c>
      <c r="U11" s="9">
        <v>-0.41049436635121639</v>
      </c>
      <c r="V11" s="64">
        <v>-0.17118295459083821</v>
      </c>
      <c r="AA11" s="11">
        <v>26862</v>
      </c>
      <c r="AB11" s="11">
        <v>9866.9159999999993</v>
      </c>
      <c r="AC11" s="11">
        <v>8368.6200000000008</v>
      </c>
      <c r="AD11" s="11">
        <v>4597.4269999999997</v>
      </c>
      <c r="AE11" s="11">
        <v>4666.0169999999998</v>
      </c>
      <c r="AF11" s="12">
        <v>3360.4059999999999</v>
      </c>
      <c r="AG11" s="12">
        <v>2968.047</v>
      </c>
      <c r="AH11" s="11">
        <v>1532.0820000000001</v>
      </c>
      <c r="AI11" s="11">
        <v>1664.0509999999999</v>
      </c>
      <c r="AJ11" s="11">
        <v>1649.7919999999999</v>
      </c>
      <c r="AK11" s="11">
        <v>1646.836</v>
      </c>
      <c r="AL11" s="11">
        <v>1713.57</v>
      </c>
      <c r="AM11" s="12">
        <v>2130.337</v>
      </c>
      <c r="AN11" s="12">
        <v>1611.5139999999999</v>
      </c>
      <c r="AO11" s="11">
        <v>839.99699999999996</v>
      </c>
      <c r="AP11" s="11">
        <v>981.35599999999999</v>
      </c>
      <c r="AQ11" s="11">
        <v>1038.404</v>
      </c>
      <c r="AR11" s="11">
        <v>1042.1510000000001</v>
      </c>
      <c r="AS11" s="11">
        <v>1088.1859999999999</v>
      </c>
      <c r="AT11" s="12">
        <v>4140.8760000000002</v>
      </c>
      <c r="AU11" s="12">
        <v>2846.1379999999999</v>
      </c>
      <c r="AV11" s="11">
        <v>1453.115</v>
      </c>
      <c r="AW11" s="11">
        <v>1625.578</v>
      </c>
      <c r="AX11" s="11">
        <v>1714.8309999999999</v>
      </c>
      <c r="AY11" s="11">
        <v>1625.578</v>
      </c>
      <c r="AZ11" s="11">
        <v>1714.8309999999999</v>
      </c>
      <c r="BA11" s="12">
        <v>915.83500000000004</v>
      </c>
      <c r="BB11" s="12">
        <v>1162.645</v>
      </c>
      <c r="BC11" s="11">
        <v>704.07299999999998</v>
      </c>
      <c r="BD11" s="11">
        <v>600.60299999999995</v>
      </c>
      <c r="BE11" s="11">
        <v>600.60299999999995</v>
      </c>
      <c r="BF11" s="11">
        <v>600.60299999999995</v>
      </c>
      <c r="BG11" s="11">
        <v>215.881</v>
      </c>
      <c r="BH11" s="11">
        <v>6199.652</v>
      </c>
      <c r="BI11" s="11">
        <v>6199.652</v>
      </c>
      <c r="BJ11" s="11">
        <v>6949.9459999999999</v>
      </c>
      <c r="BK11" s="11">
        <v>7812.4780000000001</v>
      </c>
      <c r="BL11" s="11">
        <v>10527.316999999999</v>
      </c>
      <c r="BM11" s="11">
        <v>11353.409</v>
      </c>
      <c r="BN11" s="11">
        <v>14162.011</v>
      </c>
      <c r="BO11" s="11">
        <v>14162.011</v>
      </c>
      <c r="BP11" s="11">
        <v>14766.558999999999</v>
      </c>
      <c r="BQ11" s="11">
        <v>14989.161</v>
      </c>
      <c r="BR11" s="11">
        <v>14204.934999999999</v>
      </c>
      <c r="BS11" s="11">
        <v>14902.995999999999</v>
      </c>
    </row>
    <row r="12" spans="2:77" s="1" customFormat="1" x14ac:dyDescent="0.2">
      <c r="B12" s="63" t="s">
        <v>118</v>
      </c>
      <c r="C12" s="6">
        <v>43306.458333333336</v>
      </c>
      <c r="D12" s="7" t="s">
        <v>0</v>
      </c>
      <c r="E12" s="68" t="s">
        <v>30</v>
      </c>
      <c r="F12" s="8">
        <v>27.647458</v>
      </c>
      <c r="G12" s="8">
        <v>22.992087000000001</v>
      </c>
      <c r="H12" s="8">
        <v>17.58023</v>
      </c>
      <c r="I12" s="9">
        <v>0.57264484025521845</v>
      </c>
      <c r="J12" s="64">
        <v>0.20247709570688377</v>
      </c>
      <c r="K12" s="68" t="s">
        <v>30</v>
      </c>
      <c r="L12" s="8">
        <v>2.2001499999999998</v>
      </c>
      <c r="M12" s="8">
        <v>2.030564</v>
      </c>
      <c r="N12" s="8">
        <v>0.37446100000000004</v>
      </c>
      <c r="O12" s="9">
        <v>4.8755117355345403</v>
      </c>
      <c r="P12" s="64">
        <v>8.3516697823855734E-2</v>
      </c>
      <c r="Q12" s="8" t="s">
        <v>30</v>
      </c>
      <c r="R12" s="8">
        <v>-0.51134900000000005</v>
      </c>
      <c r="S12" s="8">
        <v>-0.112356</v>
      </c>
      <c r="T12" s="8">
        <v>-1.8897839999999999</v>
      </c>
      <c r="U12" s="9" t="s">
        <v>378</v>
      </c>
      <c r="V12" s="64" t="s">
        <v>378</v>
      </c>
      <c r="AA12" s="11">
        <v>64.800000000000011</v>
      </c>
      <c r="AB12" s="11">
        <v>50.639544999999998</v>
      </c>
      <c r="AC12" s="11">
        <v>33.945692999999999</v>
      </c>
      <c r="AD12" s="11">
        <v>18.275254</v>
      </c>
      <c r="AE12" s="11">
        <v>29.660589999999999</v>
      </c>
      <c r="AF12" s="12">
        <v>7.4580820000000001</v>
      </c>
      <c r="AG12" s="12">
        <v>4.3925789999999996</v>
      </c>
      <c r="AH12" s="11">
        <v>2.4121269999999999</v>
      </c>
      <c r="AI12" s="11">
        <v>1.8366169999999999</v>
      </c>
      <c r="AJ12" s="11">
        <v>9.7592850000000002</v>
      </c>
      <c r="AK12" s="11">
        <v>3.951403</v>
      </c>
      <c r="AL12" s="11">
        <v>3.5066790000000001</v>
      </c>
      <c r="AM12" s="12">
        <v>2.0916220000000001</v>
      </c>
      <c r="AN12" s="12">
        <v>-2.2356910000000001</v>
      </c>
      <c r="AO12" s="11">
        <v>-0.63955200000000001</v>
      </c>
      <c r="AP12" s="11">
        <v>-2.2448009999999998</v>
      </c>
      <c r="AQ12" s="11">
        <v>6.2335649999999996</v>
      </c>
      <c r="AR12" s="11">
        <v>0.96225499999999997</v>
      </c>
      <c r="AS12" s="11">
        <v>1.129367</v>
      </c>
      <c r="AT12" s="12">
        <v>4.2307139999999999</v>
      </c>
      <c r="AU12" s="12">
        <v>-0.21340200000000001</v>
      </c>
      <c r="AV12" s="11">
        <v>0.37446099999999999</v>
      </c>
      <c r="AW12" s="11">
        <v>-1.2342839999999999</v>
      </c>
      <c r="AX12" s="11">
        <v>7.2652190000000001</v>
      </c>
      <c r="AY12" s="11">
        <v>-1.2342839999999999</v>
      </c>
      <c r="AZ12" s="11">
        <v>7.2652190000000001</v>
      </c>
      <c r="BA12" s="12">
        <v>-0.62370499999999995</v>
      </c>
      <c r="BB12" s="12">
        <v>-3.648282</v>
      </c>
      <c r="BC12" s="11">
        <v>-1.8897839999999999</v>
      </c>
      <c r="BD12" s="11">
        <v>-2.311226</v>
      </c>
      <c r="BE12" s="11">
        <v>-2.311226</v>
      </c>
      <c r="BF12" s="11">
        <v>-2.311226</v>
      </c>
      <c r="BG12" s="11">
        <v>3.3472520000000001</v>
      </c>
      <c r="BH12" s="11">
        <v>-9.6277000000000001E-2</v>
      </c>
      <c r="BI12" s="11">
        <v>-9.6277000000000001E-2</v>
      </c>
      <c r="BJ12" s="11">
        <v>-9.8636000000000001E-2</v>
      </c>
      <c r="BK12" s="11">
        <v>14.769475999999999</v>
      </c>
      <c r="BL12" s="11">
        <v>15.536534</v>
      </c>
      <c r="BM12" s="11">
        <v>17.952852</v>
      </c>
      <c r="BN12" s="11">
        <v>51.234735000000001</v>
      </c>
      <c r="BO12" s="11">
        <v>51.234735000000001</v>
      </c>
      <c r="BP12" s="11">
        <v>48.923509000000003</v>
      </c>
      <c r="BQ12" s="11">
        <v>49.457749</v>
      </c>
      <c r="BR12" s="11">
        <v>49.345393000000001</v>
      </c>
      <c r="BS12" s="11">
        <v>48.951225000000001</v>
      </c>
    </row>
    <row r="13" spans="2:77" s="1" customFormat="1" x14ac:dyDescent="0.2">
      <c r="B13" s="63" t="s">
        <v>194</v>
      </c>
      <c r="C13" s="6">
        <v>43307</v>
      </c>
      <c r="D13" s="7" t="s">
        <v>0</v>
      </c>
      <c r="E13" s="68" t="s">
        <v>30</v>
      </c>
      <c r="F13" s="8">
        <v>22.761445999999999</v>
      </c>
      <c r="G13" s="8">
        <v>17.076792999999999</v>
      </c>
      <c r="H13" s="8">
        <v>10.518222</v>
      </c>
      <c r="I13" s="9">
        <v>1.1640012922336114</v>
      </c>
      <c r="J13" s="64">
        <v>0.33288762122958349</v>
      </c>
      <c r="K13" s="68" t="s">
        <v>30</v>
      </c>
      <c r="L13" s="8">
        <v>7.5430159999999997</v>
      </c>
      <c r="M13" s="8">
        <v>0.87665800000000005</v>
      </c>
      <c r="N13" s="8">
        <v>1.394752</v>
      </c>
      <c r="O13" s="9">
        <v>4.4081413756710868</v>
      </c>
      <c r="P13" s="64">
        <v>7.6042858218370206</v>
      </c>
      <c r="Q13" s="8" t="s">
        <v>30</v>
      </c>
      <c r="R13" s="10">
        <v>4.014049</v>
      </c>
      <c r="S13" s="8">
        <v>1.056386</v>
      </c>
      <c r="T13" s="8">
        <v>1.8839349999999999</v>
      </c>
      <c r="U13" s="9">
        <v>1.1306727673725474</v>
      </c>
      <c r="V13" s="64">
        <v>2.7997938253630772</v>
      </c>
      <c r="AA13" s="11">
        <v>121.2055</v>
      </c>
      <c r="AB13" s="11">
        <v>39.838239000000002</v>
      </c>
      <c r="AC13" s="11">
        <v>20.663053000000001</v>
      </c>
      <c r="AD13" s="11">
        <v>0</v>
      </c>
      <c r="AE13" s="11">
        <v>0</v>
      </c>
      <c r="AF13" s="12">
        <v>10.127058999999999</v>
      </c>
      <c r="AG13" s="12">
        <v>4.6572610000000001</v>
      </c>
      <c r="AH13" s="11">
        <v>2.8444959999999999</v>
      </c>
      <c r="AI13" s="11">
        <v>0</v>
      </c>
      <c r="AJ13" s="11">
        <v>0</v>
      </c>
      <c r="AK13" s="11">
        <v>2.7844769999999999</v>
      </c>
      <c r="AL13" s="11">
        <v>7.3425820000000002</v>
      </c>
      <c r="AM13" s="12">
        <v>6.07578</v>
      </c>
      <c r="AN13" s="12">
        <v>1.737276</v>
      </c>
      <c r="AO13" s="11">
        <v>1.3345899999999999</v>
      </c>
      <c r="AP13" s="11">
        <v>0</v>
      </c>
      <c r="AQ13" s="11">
        <v>0</v>
      </c>
      <c r="AR13" s="11">
        <v>0.79688300000000001</v>
      </c>
      <c r="AS13" s="11">
        <v>5.2297159999999998</v>
      </c>
      <c r="AT13" s="12">
        <v>8.4688549999999996</v>
      </c>
      <c r="AU13" s="12">
        <v>1.8737760000000001</v>
      </c>
      <c r="AV13" s="11">
        <v>1.394752</v>
      </c>
      <c r="AW13" s="11">
        <v>0</v>
      </c>
      <c r="AX13" s="11">
        <v>0</v>
      </c>
      <c r="AY13" s="11">
        <v>0</v>
      </c>
      <c r="AZ13" s="11">
        <v>0</v>
      </c>
      <c r="BA13" s="12">
        <v>5.0955159999999999</v>
      </c>
      <c r="BB13" s="12">
        <v>2.468073</v>
      </c>
      <c r="BC13" s="11">
        <v>1.8839349999999999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-2.103421</v>
      </c>
      <c r="BL13" s="11">
        <v>-3.1167340000000001</v>
      </c>
      <c r="BM13" s="11">
        <v>2.3584480000000001</v>
      </c>
      <c r="BN13" s="11">
        <v>0</v>
      </c>
      <c r="BO13" s="11">
        <v>0</v>
      </c>
      <c r="BP13" s="11">
        <v>0</v>
      </c>
      <c r="BQ13" s="11">
        <v>19.016922000000001</v>
      </c>
      <c r="BR13" s="11">
        <v>19.133308</v>
      </c>
      <c r="BS13" s="11">
        <v>56.737853000000001</v>
      </c>
    </row>
    <row r="14" spans="2:77" s="1" customFormat="1" x14ac:dyDescent="0.2">
      <c r="B14" s="63" t="s">
        <v>59</v>
      </c>
      <c r="C14" s="6">
        <v>43307.458333333299</v>
      </c>
      <c r="D14" s="7" t="s">
        <v>2</v>
      </c>
      <c r="E14" s="68" t="s">
        <v>379</v>
      </c>
      <c r="F14" s="8">
        <v>0.30709399999999998</v>
      </c>
      <c r="G14" s="8">
        <v>0.165848</v>
      </c>
      <c r="H14" s="8">
        <v>0.32400899999999999</v>
      </c>
      <c r="I14" s="9">
        <v>-5.2205339975124221E-2</v>
      </c>
      <c r="J14" s="64">
        <v>0.85165935073078947</v>
      </c>
      <c r="K14" s="68" t="s">
        <v>379</v>
      </c>
      <c r="L14" s="8">
        <v>125.52370000000001</v>
      </c>
      <c r="M14" s="8">
        <v>65.206835999999996</v>
      </c>
      <c r="N14" s="8">
        <v>52.003891000000003</v>
      </c>
      <c r="O14" s="9">
        <v>1.4137366952022878</v>
      </c>
      <c r="P14" s="64">
        <v>0.92500829207538926</v>
      </c>
      <c r="Q14" s="8">
        <v>64.25</v>
      </c>
      <c r="R14" s="10">
        <v>62.821772000000003</v>
      </c>
      <c r="S14" s="8">
        <v>74.028001000000003</v>
      </c>
      <c r="T14" s="8">
        <v>63.128252000000003</v>
      </c>
      <c r="U14" s="9">
        <v>-4.8548786049074089E-3</v>
      </c>
      <c r="V14" s="64">
        <v>-0.1513782467258572</v>
      </c>
      <c r="W14" s="2"/>
      <c r="X14" s="2"/>
      <c r="AA14" s="11">
        <v>2713.3</v>
      </c>
      <c r="AB14" s="11">
        <v>143.52613299999999</v>
      </c>
      <c r="AC14" s="11">
        <v>111.985955</v>
      </c>
      <c r="AD14" s="11">
        <v>63.505482000000001</v>
      </c>
      <c r="AE14" s="11">
        <v>78.698068000000006</v>
      </c>
      <c r="AF14" s="12">
        <v>0</v>
      </c>
      <c r="AG14" s="12">
        <v>0</v>
      </c>
      <c r="AH14" s="11">
        <v>12.762193</v>
      </c>
      <c r="AI14" s="11">
        <v>12.762193</v>
      </c>
      <c r="AJ14" s="11">
        <v>12.762193</v>
      </c>
      <c r="AK14" s="11">
        <v>12.762193</v>
      </c>
      <c r="AL14" s="11">
        <v>12.762193</v>
      </c>
      <c r="AM14" s="12">
        <v>0</v>
      </c>
      <c r="AN14" s="12">
        <v>0</v>
      </c>
      <c r="AO14" s="11">
        <v>29.171733</v>
      </c>
      <c r="AP14" s="11">
        <v>28.783052999999999</v>
      </c>
      <c r="AQ14" s="11">
        <v>28.011790000000001</v>
      </c>
      <c r="AR14" s="11">
        <v>24.685967999999999</v>
      </c>
      <c r="AS14" s="11">
        <v>21.448478000000001</v>
      </c>
      <c r="AT14" s="12">
        <v>0</v>
      </c>
      <c r="AU14" s="12">
        <v>0</v>
      </c>
      <c r="AV14" s="11">
        <v>-7.6275430000000002</v>
      </c>
      <c r="AW14" s="11">
        <v>5.3623649999999996</v>
      </c>
      <c r="AX14" s="11">
        <v>5.3115839999999999</v>
      </c>
      <c r="AY14" s="11">
        <v>5.3623649999999996</v>
      </c>
      <c r="AZ14" s="11">
        <v>5.3115839999999999</v>
      </c>
      <c r="BA14" s="12">
        <v>136.849773</v>
      </c>
      <c r="BB14" s="12">
        <v>114.82343</v>
      </c>
      <c r="BC14" s="11">
        <v>16102.715613</v>
      </c>
      <c r="BD14" s="11">
        <v>16867.561633000001</v>
      </c>
      <c r="BE14" s="11">
        <v>16867.561633000001</v>
      </c>
      <c r="BF14" s="11">
        <v>16867.561633000001</v>
      </c>
      <c r="BG14" s="11">
        <v>17877.195222999999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840.42159600000002</v>
      </c>
      <c r="BO14" s="11">
        <v>840.42159600000002</v>
      </c>
      <c r="BP14" s="11">
        <v>882.10373300000003</v>
      </c>
      <c r="BQ14" s="11">
        <v>926.560429</v>
      </c>
      <c r="BR14" s="11">
        <v>819.07890599999996</v>
      </c>
      <c r="BS14" s="11">
        <v>815.43914600000005</v>
      </c>
    </row>
    <row r="15" spans="2:77" s="1" customFormat="1" x14ac:dyDescent="0.2">
      <c r="B15" s="63" t="s">
        <v>155</v>
      </c>
      <c r="C15" s="6">
        <v>43307.458333333299</v>
      </c>
      <c r="D15" s="7" t="s">
        <v>1</v>
      </c>
      <c r="E15" s="68" t="s">
        <v>30</v>
      </c>
      <c r="F15" s="8">
        <v>7906.2020000000002</v>
      </c>
      <c r="G15" s="8">
        <v>3787.7649999999999</v>
      </c>
      <c r="H15" s="8">
        <v>6661.6580000000004</v>
      </c>
      <c r="I15" s="9">
        <v>0.18682195933805068</v>
      </c>
      <c r="J15" s="64">
        <v>1.0873000304929161</v>
      </c>
      <c r="K15" s="68">
        <v>0</v>
      </c>
      <c r="L15" s="8">
        <v>4410.5630000000001</v>
      </c>
      <c r="M15" s="8">
        <v>2268.1410000000001</v>
      </c>
      <c r="N15" s="8">
        <v>3516.0329999999999</v>
      </c>
      <c r="O15" s="9">
        <v>0.25441456323077749</v>
      </c>
      <c r="P15" s="64">
        <v>0.94457178808548492</v>
      </c>
      <c r="Q15" s="8">
        <v>1837</v>
      </c>
      <c r="R15" s="10">
        <v>1907.3150000000001</v>
      </c>
      <c r="S15" s="8">
        <v>1996.251</v>
      </c>
      <c r="T15" s="8">
        <v>1554.0160000000001</v>
      </c>
      <c r="U15" s="9">
        <v>0.22734579309350744</v>
      </c>
      <c r="V15" s="64">
        <v>-4.4551511808885724E-2</v>
      </c>
      <c r="AA15" s="11">
        <v>28602</v>
      </c>
      <c r="AB15" s="11">
        <v>7906.2020000000002</v>
      </c>
      <c r="AC15" s="11">
        <v>6661.6580000000004</v>
      </c>
      <c r="AD15" s="11">
        <v>3617.4259999999999</v>
      </c>
      <c r="AE15" s="11">
        <v>4189.2659999999996</v>
      </c>
      <c r="AF15" s="12">
        <v>0</v>
      </c>
      <c r="AG15" s="12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2">
        <v>0</v>
      </c>
      <c r="AN15" s="12">
        <v>0</v>
      </c>
      <c r="AO15" s="11">
        <v>5851.57</v>
      </c>
      <c r="AP15" s="11">
        <v>6162.9189999999999</v>
      </c>
      <c r="AQ15" s="11">
        <v>6539.4709999999995</v>
      </c>
      <c r="AR15" s="11">
        <v>6633.6689999999999</v>
      </c>
      <c r="AS15" s="11">
        <v>6187.4350000000004</v>
      </c>
      <c r="AT15" s="12">
        <v>0</v>
      </c>
      <c r="AU15" s="12">
        <v>0</v>
      </c>
      <c r="AV15" s="11">
        <v>78.513000000000005</v>
      </c>
      <c r="AW15" s="11">
        <v>77.433000000000007</v>
      </c>
      <c r="AX15" s="11">
        <v>251629.1</v>
      </c>
      <c r="AY15" s="11">
        <v>77.433000000000007</v>
      </c>
      <c r="AZ15" s="11">
        <v>251629.1</v>
      </c>
      <c r="BA15" s="12">
        <v>3903.5659999999998</v>
      </c>
      <c r="BB15" s="12">
        <v>3079.5650000000001</v>
      </c>
      <c r="BC15" s="11">
        <v>210.791</v>
      </c>
      <c r="BD15" s="11">
        <v>222.75899999999999</v>
      </c>
      <c r="BE15" s="11">
        <v>222.75899999999999</v>
      </c>
      <c r="BF15" s="11">
        <v>222.75899999999999</v>
      </c>
      <c r="BG15" s="11">
        <v>356.68400000000003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38008.04</v>
      </c>
      <c r="BO15" s="11">
        <v>38008.04</v>
      </c>
      <c r="BP15" s="11">
        <v>39549.624000000003</v>
      </c>
      <c r="BQ15" s="11">
        <v>41331.21</v>
      </c>
      <c r="BR15" s="11">
        <v>42385.006999999998</v>
      </c>
      <c r="BS15" s="11">
        <v>44245.881000000001</v>
      </c>
    </row>
    <row r="16" spans="2:77" s="1" customFormat="1" x14ac:dyDescent="0.2">
      <c r="B16" s="84" t="s">
        <v>156</v>
      </c>
      <c r="C16" s="6">
        <v>43307.458333333299</v>
      </c>
      <c r="D16" s="7" t="s">
        <v>0</v>
      </c>
      <c r="E16" s="68" t="s">
        <v>30</v>
      </c>
      <c r="F16" s="8">
        <v>104.69499999999999</v>
      </c>
      <c r="G16" s="8">
        <v>99.988</v>
      </c>
      <c r="H16" s="8">
        <v>67.709000000000003</v>
      </c>
      <c r="I16" s="9">
        <v>0.54624939077522905</v>
      </c>
      <c r="J16" s="64">
        <v>4.7075649077889192E-2</v>
      </c>
      <c r="K16" s="68" t="s">
        <v>30</v>
      </c>
      <c r="L16" s="8">
        <v>94.522999999999996</v>
      </c>
      <c r="M16" s="8">
        <v>90.772999999999996</v>
      </c>
      <c r="N16" s="8">
        <v>58.112000000000002</v>
      </c>
      <c r="O16" s="9">
        <v>0.62656594162995582</v>
      </c>
      <c r="P16" s="64">
        <v>4.1311843830213801E-2</v>
      </c>
      <c r="Q16" s="8" t="s">
        <v>30</v>
      </c>
      <c r="R16" s="83">
        <v>1.798</v>
      </c>
      <c r="S16" s="8">
        <v>7.8949999999999996</v>
      </c>
      <c r="T16" s="8">
        <v>7.3140000000000001</v>
      </c>
      <c r="U16" s="9">
        <v>-0.75417008476893632</v>
      </c>
      <c r="V16" s="64">
        <v>-0.77226092463584539</v>
      </c>
      <c r="AA16" s="11">
        <v>181.25999999999996</v>
      </c>
      <c r="AB16" s="11">
        <v>204.68299999999999</v>
      </c>
      <c r="AC16" s="11">
        <v>131.46299999999999</v>
      </c>
      <c r="AD16" s="11">
        <v>73.748999999999995</v>
      </c>
      <c r="AE16" s="11">
        <v>81.102999999999994</v>
      </c>
      <c r="AF16" s="12">
        <v>204.68299999999999</v>
      </c>
      <c r="AG16" s="12">
        <v>131.46299999999999</v>
      </c>
      <c r="AH16" s="11">
        <v>67.709000000000003</v>
      </c>
      <c r="AI16" s="11">
        <v>73.748999999999995</v>
      </c>
      <c r="AJ16" s="11">
        <v>81.102999999999994</v>
      </c>
      <c r="AK16" s="11">
        <v>99.988</v>
      </c>
      <c r="AL16" s="11">
        <v>104.69499999999999</v>
      </c>
      <c r="AM16" s="12">
        <v>183.02</v>
      </c>
      <c r="AN16" s="12">
        <v>110.274</v>
      </c>
      <c r="AO16" s="11">
        <v>57.081000000000003</v>
      </c>
      <c r="AP16" s="11">
        <v>63.881999999999998</v>
      </c>
      <c r="AQ16" s="11">
        <v>68.962999999999994</v>
      </c>
      <c r="AR16" s="11">
        <v>89.685000000000002</v>
      </c>
      <c r="AS16" s="11">
        <v>93.334999999999994</v>
      </c>
      <c r="AT16" s="12">
        <v>185.29599999999999</v>
      </c>
      <c r="AU16" s="12">
        <v>112.30200000000001</v>
      </c>
      <c r="AV16" s="11">
        <v>58.112000000000002</v>
      </c>
      <c r="AW16" s="11">
        <v>64.933999999999997</v>
      </c>
      <c r="AX16" s="11">
        <v>70.028999999999996</v>
      </c>
      <c r="AY16" s="11">
        <v>64.933999999999997</v>
      </c>
      <c r="AZ16" s="11">
        <v>70.028999999999996</v>
      </c>
      <c r="BA16" s="12">
        <v>9.6929999999999996</v>
      </c>
      <c r="BB16" s="12">
        <v>14.369</v>
      </c>
      <c r="BC16" s="11">
        <v>7.3140000000000001</v>
      </c>
      <c r="BD16" s="11">
        <v>6.9480000000000004</v>
      </c>
      <c r="BE16" s="11">
        <v>6.9480000000000004</v>
      </c>
      <c r="BF16" s="11">
        <v>6.9480000000000004</v>
      </c>
      <c r="BG16" s="11">
        <v>6.2859999999999996</v>
      </c>
      <c r="BH16" s="11">
        <v>457.00400000000002</v>
      </c>
      <c r="BI16" s="11">
        <v>457.00400000000002</v>
      </c>
      <c r="BJ16" s="11">
        <v>339.94400000000002</v>
      </c>
      <c r="BK16" s="11">
        <v>776.38599999999997</v>
      </c>
      <c r="BL16" s="11">
        <v>821.57299999999998</v>
      </c>
      <c r="BM16" s="11">
        <v>425.13799999999998</v>
      </c>
      <c r="BN16" s="11">
        <v>199.822</v>
      </c>
      <c r="BO16" s="11">
        <v>199.822</v>
      </c>
      <c r="BP16" s="11">
        <v>206.77</v>
      </c>
      <c r="BQ16" s="11">
        <v>212.98599999999999</v>
      </c>
      <c r="BR16" s="11">
        <v>220.881</v>
      </c>
      <c r="BS16" s="11">
        <v>222.679</v>
      </c>
    </row>
    <row r="17" spans="2:71" s="1" customFormat="1" x14ac:dyDescent="0.2">
      <c r="B17" s="63" t="s">
        <v>171</v>
      </c>
      <c r="C17" s="6">
        <v>43307.458333333299</v>
      </c>
      <c r="D17" s="7" t="s">
        <v>0</v>
      </c>
      <c r="E17" s="68" t="s">
        <v>30</v>
      </c>
      <c r="F17" s="8">
        <v>38.595585</v>
      </c>
      <c r="G17" s="8">
        <v>5.2872199999999996</v>
      </c>
      <c r="H17" s="8">
        <v>18.682047000000001</v>
      </c>
      <c r="I17" s="9">
        <v>1.0659184188970299</v>
      </c>
      <c r="J17" s="64">
        <v>6.2997879793161626</v>
      </c>
      <c r="K17" s="68" t="s">
        <v>30</v>
      </c>
      <c r="L17" s="8">
        <v>31.245987</v>
      </c>
      <c r="M17" s="8">
        <v>4.0254050000000001</v>
      </c>
      <c r="N17" s="8">
        <v>1.7480150000000001</v>
      </c>
      <c r="O17" s="9">
        <v>16.875125213456403</v>
      </c>
      <c r="P17" s="64">
        <v>6.7621970956959609</v>
      </c>
      <c r="Q17" s="8" t="s">
        <v>30</v>
      </c>
      <c r="R17" s="10">
        <v>31.359266999999999</v>
      </c>
      <c r="S17" s="8">
        <v>4.0894139999999997</v>
      </c>
      <c r="T17" s="8">
        <v>1.907473</v>
      </c>
      <c r="U17" s="9">
        <v>15.440215405408097</v>
      </c>
      <c r="V17" s="64">
        <v>6.6684011450051281</v>
      </c>
      <c r="AA17" s="11">
        <v>57.28</v>
      </c>
      <c r="AB17" s="11">
        <v>43.882804999999998</v>
      </c>
      <c r="AC17" s="11">
        <v>22.529070000000001</v>
      </c>
      <c r="AD17" s="11">
        <v>5.0459550000000002</v>
      </c>
      <c r="AE17" s="11">
        <v>53.499527</v>
      </c>
      <c r="AF17" s="12">
        <v>36.222448999999997</v>
      </c>
      <c r="AG17" s="12">
        <v>3.5568379999999999</v>
      </c>
      <c r="AH17" s="11">
        <v>2.1764100000000002</v>
      </c>
      <c r="AI17" s="11">
        <v>1.778214</v>
      </c>
      <c r="AJ17" s="11">
        <v>34.041227999999997</v>
      </c>
      <c r="AK17" s="11">
        <v>4.4583199999999996</v>
      </c>
      <c r="AL17" s="11">
        <v>31.764129000000001</v>
      </c>
      <c r="AM17" s="12">
        <v>35.210768999999999</v>
      </c>
      <c r="AN17" s="12">
        <v>2.5384509999999998</v>
      </c>
      <c r="AO17" s="11">
        <v>1.729066</v>
      </c>
      <c r="AP17" s="11">
        <v>1.192877</v>
      </c>
      <c r="AQ17" s="11">
        <v>33.598788999999996</v>
      </c>
      <c r="AR17" s="11">
        <v>3.9947020000000002</v>
      </c>
      <c r="AS17" s="11">
        <v>31.216066999999999</v>
      </c>
      <c r="AT17" s="12">
        <v>35.271391999999999</v>
      </c>
      <c r="AU17" s="12">
        <v>2.5764740000000002</v>
      </c>
      <c r="AV17" s="11">
        <v>1.7480150000000001</v>
      </c>
      <c r="AW17" s="11">
        <v>1.212769</v>
      </c>
      <c r="AX17" s="11">
        <v>33.626761000000002</v>
      </c>
      <c r="AY17" s="11">
        <v>1.212769</v>
      </c>
      <c r="AZ17" s="11">
        <v>33.626761000000002</v>
      </c>
      <c r="BA17" s="12">
        <v>35.448681000000001</v>
      </c>
      <c r="BB17" s="12">
        <v>2.8650220000000002</v>
      </c>
      <c r="BC17" s="11">
        <v>1.907473</v>
      </c>
      <c r="BD17" s="11">
        <v>1.3302890000000001</v>
      </c>
      <c r="BE17" s="11">
        <v>1.3302890000000001</v>
      </c>
      <c r="BF17" s="11">
        <v>1.3302890000000001</v>
      </c>
      <c r="BG17" s="11">
        <v>33.783321000000001</v>
      </c>
      <c r="BH17" s="11">
        <v>-24.470186000000002</v>
      </c>
      <c r="BI17" s="11">
        <v>-24.470186000000002</v>
      </c>
      <c r="BJ17" s="11">
        <v>-24.802886999999998</v>
      </c>
      <c r="BK17" s="11">
        <v>-14.711157</v>
      </c>
      <c r="BL17" s="11">
        <v>-16.690097000000002</v>
      </c>
      <c r="BM17" s="11">
        <v>-11.532923</v>
      </c>
      <c r="BN17" s="11">
        <v>35.114047999999997</v>
      </c>
      <c r="BO17" s="11">
        <v>35.114047999999997</v>
      </c>
      <c r="BP17" s="11">
        <v>36.432831</v>
      </c>
      <c r="BQ17" s="11">
        <v>70.215868999999998</v>
      </c>
      <c r="BR17" s="11">
        <v>74.305283000000003</v>
      </c>
      <c r="BS17" s="11">
        <v>105.260588</v>
      </c>
    </row>
    <row r="18" spans="2:71" s="1" customFormat="1" x14ac:dyDescent="0.2">
      <c r="B18" s="63" t="s">
        <v>301</v>
      </c>
      <c r="C18" s="6">
        <v>43307.458333333299</v>
      </c>
      <c r="D18" s="7" t="s">
        <v>0</v>
      </c>
      <c r="E18" s="68">
        <v>1584.7142857142858</v>
      </c>
      <c r="F18" s="8">
        <v>1553.144</v>
      </c>
      <c r="G18" s="8">
        <v>1139.502</v>
      </c>
      <c r="H18" s="8">
        <v>1149.279</v>
      </c>
      <c r="I18" s="9">
        <v>0.35140727360371149</v>
      </c>
      <c r="J18" s="64">
        <v>0.36300243439678037</v>
      </c>
      <c r="K18" s="68">
        <v>748.14285714285711</v>
      </c>
      <c r="L18" s="8">
        <v>706.17399999999998</v>
      </c>
      <c r="M18" s="8">
        <v>417.07399999999996</v>
      </c>
      <c r="N18" s="8">
        <v>485.66800000000001</v>
      </c>
      <c r="O18" s="9">
        <v>0.45402620720327458</v>
      </c>
      <c r="P18" s="64">
        <v>0.6931623644724918</v>
      </c>
      <c r="Q18" s="8">
        <v>307.85714285714283</v>
      </c>
      <c r="R18" s="10">
        <v>426.37200000000001</v>
      </c>
      <c r="S18" s="8">
        <v>33.609000000000002</v>
      </c>
      <c r="T18" s="8">
        <v>189.857</v>
      </c>
      <c r="U18" s="9">
        <v>1.2457533828091671</v>
      </c>
      <c r="V18" s="64">
        <v>11.686244755868964</v>
      </c>
      <c r="AA18" s="11">
        <v>9270.9375</v>
      </c>
      <c r="AB18" s="11">
        <v>2692.6460000000002</v>
      </c>
      <c r="AC18" s="11">
        <v>2049.2190000000001</v>
      </c>
      <c r="AD18" s="11">
        <v>1174.24</v>
      </c>
      <c r="AE18" s="11">
        <v>1462.557</v>
      </c>
      <c r="AF18" s="12">
        <v>1300.7829999999999</v>
      </c>
      <c r="AG18" s="12">
        <v>849.8</v>
      </c>
      <c r="AH18" s="11">
        <v>517.827</v>
      </c>
      <c r="AI18" s="11">
        <v>670.48800000000006</v>
      </c>
      <c r="AJ18" s="11">
        <v>692.71299999999997</v>
      </c>
      <c r="AK18" s="11">
        <v>479.17899999999997</v>
      </c>
      <c r="AL18" s="11">
        <v>821.60400000000004</v>
      </c>
      <c r="AM18" s="12">
        <v>854.19299999999998</v>
      </c>
      <c r="AN18" s="12">
        <v>551.93899999999996</v>
      </c>
      <c r="AO18" s="11">
        <v>370.95400000000001</v>
      </c>
      <c r="AP18" s="11">
        <v>505.78699999999998</v>
      </c>
      <c r="AQ18" s="11">
        <v>493.50299999999999</v>
      </c>
      <c r="AR18" s="11">
        <v>280.00099999999998</v>
      </c>
      <c r="AS18" s="11">
        <v>574.19200000000001</v>
      </c>
      <c r="AT18" s="12">
        <v>1123.248</v>
      </c>
      <c r="AU18" s="12">
        <v>783.18299999999999</v>
      </c>
      <c r="AV18" s="11">
        <v>485.66800000000001</v>
      </c>
      <c r="AW18" s="11">
        <v>477.69099999999997</v>
      </c>
      <c r="AX18" s="11">
        <v>717.85900000000004</v>
      </c>
      <c r="AY18" s="11">
        <v>477.69099999999997</v>
      </c>
      <c r="AZ18" s="11">
        <v>717.85900000000004</v>
      </c>
      <c r="BA18" s="12">
        <v>459.98099999999999</v>
      </c>
      <c r="BB18" s="12">
        <v>235.86799999999999</v>
      </c>
      <c r="BC18" s="11">
        <v>189.857</v>
      </c>
      <c r="BD18" s="11">
        <v>417.09100000000001</v>
      </c>
      <c r="BE18" s="11">
        <v>417.09100000000001</v>
      </c>
      <c r="BF18" s="11">
        <v>417.09100000000001</v>
      </c>
      <c r="BG18" s="11">
        <v>65.275000000000006</v>
      </c>
      <c r="BH18" s="11">
        <v>3321.6909999999998</v>
      </c>
      <c r="BI18" s="11">
        <v>3321.6909999999998</v>
      </c>
      <c r="BJ18" s="11">
        <v>2744.6819999999998</v>
      </c>
      <c r="BK18" s="11">
        <v>2646.7919999999999</v>
      </c>
      <c r="BL18" s="11">
        <v>3685.6840000000002</v>
      </c>
      <c r="BM18" s="11">
        <v>3874.7849999999999</v>
      </c>
      <c r="BN18" s="11">
        <v>3227.0790000000002</v>
      </c>
      <c r="BO18" s="11">
        <v>3227.0790000000002</v>
      </c>
      <c r="BP18" s="11">
        <v>3766.8809999999999</v>
      </c>
      <c r="BQ18" s="11">
        <v>4034.498</v>
      </c>
      <c r="BR18" s="11">
        <v>4012.3090000000002</v>
      </c>
      <c r="BS18" s="11">
        <v>4854.7299999999996</v>
      </c>
    </row>
    <row r="19" spans="2:71" s="1" customFormat="1" x14ac:dyDescent="0.2">
      <c r="B19" s="63" t="s">
        <v>313</v>
      </c>
      <c r="C19" s="6">
        <v>43307.458333333299</v>
      </c>
      <c r="D19" s="7" t="s">
        <v>0</v>
      </c>
      <c r="E19" s="68" t="s">
        <v>30</v>
      </c>
      <c r="F19" s="8">
        <v>5.7499760000000002</v>
      </c>
      <c r="G19" s="8">
        <v>5.9644589999999997</v>
      </c>
      <c r="H19" s="8">
        <v>4.6812180000000003</v>
      </c>
      <c r="I19" s="9">
        <v>0.22830767548103936</v>
      </c>
      <c r="J19" s="64">
        <v>-3.5960176773786157E-2</v>
      </c>
      <c r="K19" s="68" t="s">
        <v>30</v>
      </c>
      <c r="L19" s="8">
        <v>2.54779</v>
      </c>
      <c r="M19" s="8">
        <v>3.0528770000000001</v>
      </c>
      <c r="N19" s="8">
        <v>2.0961180000000001</v>
      </c>
      <c r="O19" s="9">
        <v>0.21548023536842864</v>
      </c>
      <c r="P19" s="64">
        <v>-0.16544623317611551</v>
      </c>
      <c r="Q19" s="8" t="s">
        <v>30</v>
      </c>
      <c r="R19" s="83">
        <v>-30.796533</v>
      </c>
      <c r="S19" s="8">
        <v>-21.072033000000001</v>
      </c>
      <c r="T19" s="8">
        <v>-5.1657770000000003</v>
      </c>
      <c r="U19" s="9" t="s">
        <v>378</v>
      </c>
      <c r="V19" s="64" t="s">
        <v>378</v>
      </c>
      <c r="AA19" s="11">
        <v>84.000000000000014</v>
      </c>
      <c r="AB19" s="11">
        <v>11.714435</v>
      </c>
      <c r="AC19" s="11">
        <v>9.7645459999999993</v>
      </c>
      <c r="AD19" s="11">
        <v>4.7901129999999998</v>
      </c>
      <c r="AE19" s="11">
        <v>5.0328900000000001</v>
      </c>
      <c r="AF19" s="12">
        <v>7.7389159999999997</v>
      </c>
      <c r="AG19" s="12">
        <v>6.2795310000000004</v>
      </c>
      <c r="AH19" s="11">
        <v>2.823356</v>
      </c>
      <c r="AI19" s="11">
        <v>3.2599930000000001</v>
      </c>
      <c r="AJ19" s="11">
        <v>2.9595859999999998</v>
      </c>
      <c r="AK19" s="11">
        <v>4.2230480000000004</v>
      </c>
      <c r="AL19" s="11">
        <v>3.5158680000000002</v>
      </c>
      <c r="AM19" s="12">
        <v>5.5545970000000002</v>
      </c>
      <c r="AN19" s="12">
        <v>4.2184189999999999</v>
      </c>
      <c r="AO19" s="11">
        <v>2.0742579999999999</v>
      </c>
      <c r="AP19" s="11">
        <v>2.5633300000000001</v>
      </c>
      <c r="AQ19" s="11">
        <v>2.1321650000000001</v>
      </c>
      <c r="AR19" s="11">
        <v>3.0296159999999999</v>
      </c>
      <c r="AS19" s="11">
        <v>2.5249809999999999</v>
      </c>
      <c r="AT19" s="12">
        <v>5.6006669999999996</v>
      </c>
      <c r="AU19" s="12">
        <v>4.2600990000000003</v>
      </c>
      <c r="AV19" s="11">
        <v>2.0961180000000001</v>
      </c>
      <c r="AW19" s="11">
        <v>2.584905</v>
      </c>
      <c r="AX19" s="11">
        <v>2.1446860000000001</v>
      </c>
      <c r="AY19" s="11">
        <v>2.584905</v>
      </c>
      <c r="AZ19" s="11">
        <v>2.1446860000000001</v>
      </c>
      <c r="BA19" s="12">
        <v>-51.868566000000001</v>
      </c>
      <c r="BB19" s="12">
        <v>-17.670090999999999</v>
      </c>
      <c r="BC19" s="11">
        <v>-5.1657770000000003</v>
      </c>
      <c r="BD19" s="11">
        <v>-11.693834000000001</v>
      </c>
      <c r="BE19" s="11">
        <v>-11.693834000000001</v>
      </c>
      <c r="BF19" s="11">
        <v>-11.693834000000001</v>
      </c>
      <c r="BG19" s="11">
        <v>6.6911930000000002</v>
      </c>
      <c r="BH19" s="11">
        <v>246.80788100000001</v>
      </c>
      <c r="BI19" s="11">
        <v>246.80788100000001</v>
      </c>
      <c r="BJ19" s="11">
        <v>257.50331999999997</v>
      </c>
      <c r="BK19" s="11">
        <v>277.67017399999997</v>
      </c>
      <c r="BL19" s="11">
        <v>298.19703199999998</v>
      </c>
      <c r="BM19" s="11">
        <v>328.61105400000002</v>
      </c>
      <c r="BN19" s="11">
        <v>175.22944100000001</v>
      </c>
      <c r="BO19" s="11">
        <v>175.22944100000001</v>
      </c>
      <c r="BP19" s="11">
        <v>163.535607</v>
      </c>
      <c r="BQ19" s="11">
        <v>170.243177</v>
      </c>
      <c r="BR19" s="11">
        <v>149.175668</v>
      </c>
      <c r="BS19" s="11">
        <v>118.374611</v>
      </c>
    </row>
    <row r="20" spans="2:71" s="1" customFormat="1" x14ac:dyDescent="0.2">
      <c r="B20" s="63" t="s">
        <v>307</v>
      </c>
      <c r="C20" s="6">
        <v>43307.458333333336</v>
      </c>
      <c r="D20" s="7" t="s">
        <v>0</v>
      </c>
      <c r="E20" s="68">
        <v>5123.2</v>
      </c>
      <c r="F20" s="8">
        <v>5170.3029999999999</v>
      </c>
      <c r="G20" s="8">
        <v>4558.616</v>
      </c>
      <c r="H20" s="8">
        <v>4593.9390000000003</v>
      </c>
      <c r="I20" s="9">
        <v>0.12546183133907518</v>
      </c>
      <c r="J20" s="64">
        <v>0.13418261156456257</v>
      </c>
      <c r="K20" s="68">
        <v>573.93333333333328</v>
      </c>
      <c r="L20" s="8">
        <v>646.19500000000005</v>
      </c>
      <c r="M20" s="8">
        <v>514.69399999999996</v>
      </c>
      <c r="N20" s="8">
        <v>486.01300000000003</v>
      </c>
      <c r="O20" s="9">
        <v>0.32958377656564752</v>
      </c>
      <c r="P20" s="64">
        <v>0.25549355539407892</v>
      </c>
      <c r="Q20" s="8">
        <v>344.06666666666666</v>
      </c>
      <c r="R20" s="10">
        <v>367.98099999999999</v>
      </c>
      <c r="S20" s="8">
        <v>324.99299999999999</v>
      </c>
      <c r="T20" s="8">
        <v>312.483</v>
      </c>
      <c r="U20" s="9">
        <v>0.1776032616174319</v>
      </c>
      <c r="V20" s="64">
        <v>0.13227361820100736</v>
      </c>
      <c r="AA20" s="11">
        <v>10740</v>
      </c>
      <c r="AB20" s="11">
        <v>9728.9189999999999</v>
      </c>
      <c r="AC20" s="11">
        <v>8788.8240000000005</v>
      </c>
      <c r="AD20" s="11">
        <v>3903.5340000000001</v>
      </c>
      <c r="AE20" s="11">
        <v>5176.2889999999998</v>
      </c>
      <c r="AF20" s="12">
        <v>1138.713</v>
      </c>
      <c r="AG20" s="12">
        <v>887.61599999999999</v>
      </c>
      <c r="AH20" s="11">
        <v>467.404</v>
      </c>
      <c r="AI20" s="11">
        <v>439.84500000000003</v>
      </c>
      <c r="AJ20" s="11">
        <v>698.74400000000003</v>
      </c>
      <c r="AK20" s="11">
        <v>491.71300000000002</v>
      </c>
      <c r="AL20" s="11">
        <v>647</v>
      </c>
      <c r="AM20" s="12">
        <v>780.16300000000001</v>
      </c>
      <c r="AN20" s="12">
        <v>573.93499999999995</v>
      </c>
      <c r="AO20" s="11">
        <v>301.09500000000003</v>
      </c>
      <c r="AP20" s="11">
        <v>270.73200000000003</v>
      </c>
      <c r="AQ20" s="11">
        <v>460.10899999999998</v>
      </c>
      <c r="AR20" s="11">
        <v>326.238</v>
      </c>
      <c r="AS20" s="11">
        <v>453.92500000000001</v>
      </c>
      <c r="AT20" s="12">
        <v>1160.8889999999999</v>
      </c>
      <c r="AU20" s="12">
        <v>917.80799999999999</v>
      </c>
      <c r="AV20" s="11">
        <v>486.01299999999998</v>
      </c>
      <c r="AW20" s="11">
        <v>427.34699999999998</v>
      </c>
      <c r="AX20" s="11">
        <v>656.3</v>
      </c>
      <c r="AY20" s="11">
        <v>427.34699999999998</v>
      </c>
      <c r="AZ20" s="11">
        <v>656.3</v>
      </c>
      <c r="BA20" s="12">
        <v>692.97400000000005</v>
      </c>
      <c r="BB20" s="12">
        <v>574.89099999999996</v>
      </c>
      <c r="BC20" s="11">
        <v>312.483</v>
      </c>
      <c r="BD20" s="11">
        <v>283.63400000000001</v>
      </c>
      <c r="BE20" s="11">
        <v>283.63400000000001</v>
      </c>
      <c r="BF20" s="11">
        <v>283.63400000000001</v>
      </c>
      <c r="BG20" s="11">
        <v>424.29300000000001</v>
      </c>
      <c r="BH20" s="11">
        <v>2668.7080000000001</v>
      </c>
      <c r="BI20" s="11">
        <v>2668.7080000000001</v>
      </c>
      <c r="BJ20" s="11">
        <v>2664.4070000000002</v>
      </c>
      <c r="BK20" s="11">
        <v>2571.4189999999999</v>
      </c>
      <c r="BL20" s="11">
        <v>2787.3440000000001</v>
      </c>
      <c r="BM20" s="11">
        <v>2827.9259999999999</v>
      </c>
      <c r="BN20" s="11">
        <v>3068.165</v>
      </c>
      <c r="BO20" s="11">
        <v>3068.165</v>
      </c>
      <c r="BP20" s="11">
        <v>3277.6840000000002</v>
      </c>
      <c r="BQ20" s="11">
        <v>3583.0369999999998</v>
      </c>
      <c r="BR20" s="11">
        <v>2987.6129999999998</v>
      </c>
      <c r="BS20" s="11">
        <v>3218.6</v>
      </c>
    </row>
    <row r="21" spans="2:71" s="1" customFormat="1" x14ac:dyDescent="0.2">
      <c r="B21" s="63" t="s">
        <v>321</v>
      </c>
      <c r="C21" s="6">
        <v>43307.458333333336</v>
      </c>
      <c r="D21" s="7" t="s">
        <v>0</v>
      </c>
      <c r="E21" s="68" t="s">
        <v>30</v>
      </c>
      <c r="F21" s="8">
        <v>355.66897</v>
      </c>
      <c r="G21" s="8">
        <v>317.98173300000002</v>
      </c>
      <c r="H21" s="8">
        <v>289.87629800000002</v>
      </c>
      <c r="I21" s="9">
        <v>0.22696809795742579</v>
      </c>
      <c r="J21" s="64">
        <v>0.11852013209827983</v>
      </c>
      <c r="K21" s="68" t="s">
        <v>30</v>
      </c>
      <c r="L21" s="8">
        <v>15.573886</v>
      </c>
      <c r="M21" s="8">
        <v>6.666474</v>
      </c>
      <c r="N21" s="8">
        <v>4.7413469999999993</v>
      </c>
      <c r="O21" s="9">
        <v>2.2846965218955715</v>
      </c>
      <c r="P21" s="64">
        <v>1.336150414746986</v>
      </c>
      <c r="Q21" s="8" t="s">
        <v>30</v>
      </c>
      <c r="R21" s="10">
        <v>4.3326269999999996</v>
      </c>
      <c r="S21" s="8">
        <v>0.27712799999999999</v>
      </c>
      <c r="T21" s="8">
        <v>3.722397</v>
      </c>
      <c r="U21" s="9">
        <v>0.16393469046960862</v>
      </c>
      <c r="V21" s="64">
        <v>14.634028319043907</v>
      </c>
      <c r="AA21" s="11">
        <v>256.53791011999999</v>
      </c>
      <c r="AB21" s="11">
        <v>673.65070300000002</v>
      </c>
      <c r="AC21" s="11">
        <v>532.09727299999997</v>
      </c>
      <c r="AD21" s="11">
        <v>292.90447799999998</v>
      </c>
      <c r="AE21" s="11">
        <v>351.34812199999999</v>
      </c>
      <c r="AF21" s="12">
        <v>65.928875000000005</v>
      </c>
      <c r="AG21" s="12">
        <v>49.376395000000002</v>
      </c>
      <c r="AH21" s="11">
        <v>29.110154000000001</v>
      </c>
      <c r="AI21" s="11">
        <v>28.899654999999999</v>
      </c>
      <c r="AJ21" s="11">
        <v>40.616571999999998</v>
      </c>
      <c r="AK21" s="11">
        <v>33.019753000000001</v>
      </c>
      <c r="AL21" s="11">
        <v>32.909122000000004</v>
      </c>
      <c r="AM21" s="12">
        <v>19.099276</v>
      </c>
      <c r="AN21" s="12">
        <v>4.6602509999999997</v>
      </c>
      <c r="AO21" s="11">
        <v>7.6634609999999999</v>
      </c>
      <c r="AP21" s="11">
        <v>8.2683649999999993</v>
      </c>
      <c r="AQ21" s="11">
        <v>7.5254079999999997</v>
      </c>
      <c r="AR21" s="11">
        <v>5.0830500000000001</v>
      </c>
      <c r="AS21" s="11">
        <v>14.016226</v>
      </c>
      <c r="AT21" s="12">
        <v>22.240359999999999</v>
      </c>
      <c r="AU21" s="12">
        <v>7.535075</v>
      </c>
      <c r="AV21" s="11">
        <v>4.7413470000000002</v>
      </c>
      <c r="AW21" s="11">
        <v>9.6833139999999993</v>
      </c>
      <c r="AX21" s="11">
        <v>8.9960240000000002</v>
      </c>
      <c r="AY21" s="11">
        <v>9.6833139999999993</v>
      </c>
      <c r="AZ21" s="11">
        <v>8.9960240000000002</v>
      </c>
      <c r="BA21" s="12">
        <v>4.6097549999999998</v>
      </c>
      <c r="BB21" s="12">
        <v>1.083218</v>
      </c>
      <c r="BC21" s="11">
        <v>3.722397</v>
      </c>
      <c r="BD21" s="11">
        <v>3.593664</v>
      </c>
      <c r="BE21" s="11">
        <v>3.593664</v>
      </c>
      <c r="BF21" s="11">
        <v>3.593664</v>
      </c>
      <c r="BG21" s="11">
        <v>3.4649390000000002</v>
      </c>
      <c r="BH21" s="11">
        <v>-54.200028000000003</v>
      </c>
      <c r="BI21" s="11">
        <v>-54.200028000000003</v>
      </c>
      <c r="BJ21" s="11">
        <v>-35.243049999999997</v>
      </c>
      <c r="BK21" s="11">
        <v>-160.79200900000001</v>
      </c>
      <c r="BL21" s="11">
        <v>-33.698794999999997</v>
      </c>
      <c r="BM21" s="11">
        <v>-73.314770999999993</v>
      </c>
      <c r="BN21" s="11">
        <v>158.10864900000001</v>
      </c>
      <c r="BO21" s="11">
        <v>158.10864900000001</v>
      </c>
      <c r="BP21" s="11">
        <v>161.702313</v>
      </c>
      <c r="BQ21" s="11">
        <v>234.96594200000001</v>
      </c>
      <c r="BR21" s="11">
        <v>235.24306999999999</v>
      </c>
      <c r="BS21" s="11">
        <v>235.29421199999999</v>
      </c>
    </row>
    <row r="22" spans="2:71" s="1" customFormat="1" x14ac:dyDescent="0.2">
      <c r="B22" s="63" t="s">
        <v>61</v>
      </c>
      <c r="C22" s="6">
        <v>43308.458333333299</v>
      </c>
      <c r="D22" s="7" t="s">
        <v>2</v>
      </c>
      <c r="E22" s="68" t="s">
        <v>30</v>
      </c>
      <c r="F22" s="8">
        <v>2086.3795460000001</v>
      </c>
      <c r="G22" s="8">
        <v>1048.1200650000001</v>
      </c>
      <c r="H22" s="8">
        <v>1926.099197</v>
      </c>
      <c r="I22" s="9">
        <v>8.3215002243729241E-2</v>
      </c>
      <c r="J22" s="64">
        <v>0.9905921236227837</v>
      </c>
      <c r="K22" s="68" t="s">
        <v>30</v>
      </c>
      <c r="L22" s="8">
        <v>228.19250700000001</v>
      </c>
      <c r="M22" s="8">
        <v>142.102778</v>
      </c>
      <c r="N22" s="8">
        <v>0.50937399999999999</v>
      </c>
      <c r="O22" s="9">
        <v>446.98616929800107</v>
      </c>
      <c r="P22" s="64">
        <v>0.60582720627741704</v>
      </c>
      <c r="Q22" s="8" t="s">
        <v>30</v>
      </c>
      <c r="R22" s="83">
        <v>62.969304000000001</v>
      </c>
      <c r="S22" s="8">
        <v>109.106767</v>
      </c>
      <c r="T22" s="8">
        <v>24.237891999999999</v>
      </c>
      <c r="U22" s="9">
        <v>1.5979694933866364</v>
      </c>
      <c r="V22" s="64">
        <v>-0.42286527470839641</v>
      </c>
      <c r="AA22" s="11">
        <v>2125</v>
      </c>
      <c r="AB22" s="11">
        <v>416.57844799999998</v>
      </c>
      <c r="AC22" s="11">
        <v>257.725233</v>
      </c>
      <c r="AD22" s="11">
        <v>210.33004700000001</v>
      </c>
      <c r="AE22" s="11">
        <v>302.636662</v>
      </c>
      <c r="AF22" s="12">
        <v>0</v>
      </c>
      <c r="AG22" s="12">
        <v>0</v>
      </c>
      <c r="AH22" s="11">
        <v>473.86</v>
      </c>
      <c r="AI22" s="11">
        <v>589.1</v>
      </c>
      <c r="AJ22" s="11">
        <v>689.72</v>
      </c>
      <c r="AK22" s="11">
        <v>640.70000000000005</v>
      </c>
      <c r="AL22" s="11">
        <v>735.3</v>
      </c>
      <c r="AM22" s="12">
        <v>0</v>
      </c>
      <c r="AN22" s="12">
        <v>0</v>
      </c>
      <c r="AO22" s="11">
        <v>52.243150999999997</v>
      </c>
      <c r="AP22" s="11">
        <v>56.576959000000002</v>
      </c>
      <c r="AQ22" s="11">
        <v>61.493001</v>
      </c>
      <c r="AR22" s="11">
        <v>65.592479999999995</v>
      </c>
      <c r="AS22" s="11">
        <v>67.914355999999998</v>
      </c>
      <c r="AT22" s="12">
        <v>0</v>
      </c>
      <c r="AU22" s="12">
        <v>0</v>
      </c>
      <c r="AV22" s="11">
        <v>6.9801830000000002</v>
      </c>
      <c r="AW22" s="11">
        <v>7.046837</v>
      </c>
      <c r="AX22" s="11">
        <v>6.9824809999999999</v>
      </c>
      <c r="AY22" s="11">
        <v>7.046837</v>
      </c>
      <c r="AZ22" s="11">
        <v>6.9824809999999999</v>
      </c>
      <c r="BA22" s="12">
        <v>172.07607100000001</v>
      </c>
      <c r="BB22" s="12">
        <v>85.984806000000006</v>
      </c>
      <c r="BC22" s="11">
        <v>6526.9425389999997</v>
      </c>
      <c r="BD22" s="11">
        <v>6748.8254200000001</v>
      </c>
      <c r="BE22" s="11">
        <v>6748.8254200000001</v>
      </c>
      <c r="BF22" s="11">
        <v>6748.8254200000001</v>
      </c>
      <c r="BG22" s="11">
        <v>7032.3145919999997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1331.6890530000001</v>
      </c>
      <c r="BO22" s="11">
        <v>1331.6890530000001</v>
      </c>
      <c r="BP22" s="11">
        <v>1456.2079590000001</v>
      </c>
      <c r="BQ22" s="11">
        <v>1639.02142</v>
      </c>
      <c r="BR22" s="11">
        <v>1627.54117</v>
      </c>
      <c r="BS22" s="11">
        <v>1735.99323</v>
      </c>
    </row>
    <row r="23" spans="2:71" s="1" customFormat="1" x14ac:dyDescent="0.2">
      <c r="B23" s="63" t="s">
        <v>63</v>
      </c>
      <c r="C23" s="6">
        <v>43308.458333333299</v>
      </c>
      <c r="D23" s="7" t="s">
        <v>0</v>
      </c>
      <c r="E23" s="68">
        <v>6399.9285714285716</v>
      </c>
      <c r="F23" s="8">
        <v>6511.893</v>
      </c>
      <c r="G23" s="8">
        <v>5282.2179999999998</v>
      </c>
      <c r="H23" s="8">
        <v>5061.0770000000002</v>
      </c>
      <c r="I23" s="9">
        <v>0.28666151493051761</v>
      </c>
      <c r="J23" s="64">
        <v>0.2327952008039047</v>
      </c>
      <c r="K23" s="68">
        <v>578.64285714285711</v>
      </c>
      <c r="L23" s="8">
        <v>547.52499999999998</v>
      </c>
      <c r="M23" s="8">
        <v>517.25800000000004</v>
      </c>
      <c r="N23" s="8">
        <v>489.84400000000005</v>
      </c>
      <c r="O23" s="9">
        <v>0.11775381550044495</v>
      </c>
      <c r="P23" s="64">
        <v>5.8514319739858989E-2</v>
      </c>
      <c r="Q23" s="8">
        <v>192.07142857142858</v>
      </c>
      <c r="R23" s="10">
        <v>143.828</v>
      </c>
      <c r="S23" s="8">
        <v>176.852</v>
      </c>
      <c r="T23" s="8">
        <v>256.58100000000002</v>
      </c>
      <c r="U23" s="9">
        <v>-0.43944407419099629</v>
      </c>
      <c r="V23" s="64">
        <v>-0.18673240901997146</v>
      </c>
      <c r="AA23" s="11">
        <v>8169.5539984500001</v>
      </c>
      <c r="AB23" s="11">
        <v>11794.111000000001</v>
      </c>
      <c r="AC23" s="11">
        <v>9695.3310000000001</v>
      </c>
      <c r="AD23" s="11">
        <v>5439.61</v>
      </c>
      <c r="AE23" s="11">
        <v>5705.6719999999996</v>
      </c>
      <c r="AF23" s="12">
        <v>3624.692</v>
      </c>
      <c r="AG23" s="12">
        <v>3032.3150000000001</v>
      </c>
      <c r="AH23" s="11">
        <v>1554.393</v>
      </c>
      <c r="AI23" s="11">
        <v>1724.623</v>
      </c>
      <c r="AJ23" s="11">
        <v>1749.261</v>
      </c>
      <c r="AK23" s="11">
        <v>1650.672</v>
      </c>
      <c r="AL23" s="11">
        <v>1974.02</v>
      </c>
      <c r="AM23" s="12">
        <v>754.20799999999997</v>
      </c>
      <c r="AN23" s="12">
        <v>682.4</v>
      </c>
      <c r="AO23" s="11">
        <v>354.90100000000001</v>
      </c>
      <c r="AP23" s="11">
        <v>405.00099999999998</v>
      </c>
      <c r="AQ23" s="11">
        <v>284.34300000000002</v>
      </c>
      <c r="AR23" s="11">
        <v>367.68299999999999</v>
      </c>
      <c r="AS23" s="11">
        <v>386.52499999999998</v>
      </c>
      <c r="AT23" s="12">
        <v>1064.7829999999999</v>
      </c>
      <c r="AU23" s="12">
        <v>949.05700000000002</v>
      </c>
      <c r="AV23" s="11">
        <v>489.84399999999999</v>
      </c>
      <c r="AW23" s="11">
        <v>542.15800000000002</v>
      </c>
      <c r="AX23" s="11">
        <v>428.71600000000001</v>
      </c>
      <c r="AY23" s="11">
        <v>542.15800000000002</v>
      </c>
      <c r="AZ23" s="11">
        <v>428.71600000000001</v>
      </c>
      <c r="BA23" s="12">
        <v>320.68</v>
      </c>
      <c r="BB23" s="12">
        <v>496.83499999999998</v>
      </c>
      <c r="BC23" s="11">
        <v>256.58100000000002</v>
      </c>
      <c r="BD23" s="11">
        <v>256.23</v>
      </c>
      <c r="BE23" s="11">
        <v>256.23</v>
      </c>
      <c r="BF23" s="11">
        <v>256.23</v>
      </c>
      <c r="BG23" s="11">
        <v>89.884</v>
      </c>
      <c r="BH23" s="11">
        <v>4757.9979999999996</v>
      </c>
      <c r="BI23" s="11">
        <v>4757.9979999999996</v>
      </c>
      <c r="BJ23" s="11">
        <v>4999.7389999999996</v>
      </c>
      <c r="BK23" s="11">
        <v>4794.1390000000001</v>
      </c>
      <c r="BL23" s="11">
        <v>5639.8509999999997</v>
      </c>
      <c r="BM23" s="11">
        <v>6485.8389999999999</v>
      </c>
      <c r="BN23" s="11">
        <v>6192.8940000000002</v>
      </c>
      <c r="BO23" s="11">
        <v>6192.8940000000002</v>
      </c>
      <c r="BP23" s="11">
        <v>6513.5739999999996</v>
      </c>
      <c r="BQ23" s="11">
        <v>6880.9979999999996</v>
      </c>
      <c r="BR23" s="11">
        <v>6742.55</v>
      </c>
      <c r="BS23" s="11">
        <v>7186.8059999999996</v>
      </c>
    </row>
    <row r="24" spans="2:71" s="1" customFormat="1" x14ac:dyDescent="0.2">
      <c r="B24" s="63" t="s">
        <v>185</v>
      </c>
      <c r="C24" s="6">
        <v>43308.458333333299</v>
      </c>
      <c r="D24" s="7" t="s">
        <v>0</v>
      </c>
      <c r="E24" s="68" t="s">
        <v>30</v>
      </c>
      <c r="F24" s="8">
        <v>248.53100000000001</v>
      </c>
      <c r="G24" s="8">
        <v>210.81299999999999</v>
      </c>
      <c r="H24" s="8">
        <v>164.15100000000001</v>
      </c>
      <c r="I24" s="9">
        <v>0.51403890320497592</v>
      </c>
      <c r="J24" s="64">
        <v>0.17891685996594142</v>
      </c>
      <c r="K24" s="68" t="s">
        <v>30</v>
      </c>
      <c r="L24" s="8">
        <v>230.38299999999998</v>
      </c>
      <c r="M24" s="8">
        <v>193.517</v>
      </c>
      <c r="N24" s="8">
        <v>148.60300000000001</v>
      </c>
      <c r="O24" s="9">
        <v>0.55032536355255246</v>
      </c>
      <c r="P24" s="64">
        <v>0.19050522693096728</v>
      </c>
      <c r="Q24" s="8" t="s">
        <v>30</v>
      </c>
      <c r="R24" s="10">
        <v>26.803000000000001</v>
      </c>
      <c r="S24" s="8">
        <v>47.902000000000001</v>
      </c>
      <c r="T24" s="8">
        <v>28.516999999999999</v>
      </c>
      <c r="U24" s="9">
        <v>-6.0104499070729678E-2</v>
      </c>
      <c r="V24" s="64">
        <v>-0.44046177612625781</v>
      </c>
      <c r="AA24" s="11">
        <v>1599.1960834999998</v>
      </c>
      <c r="AB24" s="11">
        <v>459.34399999999999</v>
      </c>
      <c r="AC24" s="11">
        <v>311.13299999999998</v>
      </c>
      <c r="AD24" s="11">
        <v>181.15700000000001</v>
      </c>
      <c r="AE24" s="11">
        <v>201.886</v>
      </c>
      <c r="AF24" s="12">
        <v>459.34399999999999</v>
      </c>
      <c r="AG24" s="12">
        <v>311.13299999999998</v>
      </c>
      <c r="AH24" s="11">
        <v>164.15100000000001</v>
      </c>
      <c r="AI24" s="11">
        <v>181.15700000000001</v>
      </c>
      <c r="AJ24" s="11">
        <v>201.886</v>
      </c>
      <c r="AK24" s="11">
        <v>210.81299999999999</v>
      </c>
      <c r="AL24" s="11">
        <v>248.53100000000001</v>
      </c>
      <c r="AM24" s="12">
        <v>422.64100000000002</v>
      </c>
      <c r="AN24" s="12">
        <v>278.88299999999998</v>
      </c>
      <c r="AO24" s="11">
        <v>148.113</v>
      </c>
      <c r="AP24" s="11">
        <v>165.72300000000001</v>
      </c>
      <c r="AQ24" s="11">
        <v>184.34299999999999</v>
      </c>
      <c r="AR24" s="11">
        <v>192.904</v>
      </c>
      <c r="AS24" s="11">
        <v>229.73699999999999</v>
      </c>
      <c r="AT24" s="12">
        <v>423.9</v>
      </c>
      <c r="AU24" s="12">
        <v>279.89499999999998</v>
      </c>
      <c r="AV24" s="11">
        <v>148.60300000000001</v>
      </c>
      <c r="AW24" s="11">
        <v>166.26499999999999</v>
      </c>
      <c r="AX24" s="11">
        <v>184.81800000000001</v>
      </c>
      <c r="AY24" s="11">
        <v>166.26499999999999</v>
      </c>
      <c r="AZ24" s="11">
        <v>184.81800000000001</v>
      </c>
      <c r="BA24" s="12">
        <v>74.704999999999998</v>
      </c>
      <c r="BB24" s="12">
        <v>57.744</v>
      </c>
      <c r="BC24" s="11">
        <v>28.516999999999999</v>
      </c>
      <c r="BD24" s="11">
        <v>28.189</v>
      </c>
      <c r="BE24" s="11">
        <v>28.189</v>
      </c>
      <c r="BF24" s="11">
        <v>28.189</v>
      </c>
      <c r="BG24" s="11">
        <v>27.015000000000001</v>
      </c>
      <c r="BH24" s="11">
        <v>1410.5429999999999</v>
      </c>
      <c r="BI24" s="11">
        <v>1410.5429999999999</v>
      </c>
      <c r="BJ24" s="11">
        <v>1317.675</v>
      </c>
      <c r="BK24" s="11">
        <v>1207.8219999999999</v>
      </c>
      <c r="BL24" s="11">
        <v>1211.5409999999999</v>
      </c>
      <c r="BM24" s="11">
        <v>1550.6679999999999</v>
      </c>
      <c r="BN24" s="11">
        <v>864.33600000000001</v>
      </c>
      <c r="BO24" s="11">
        <v>864.33600000000001</v>
      </c>
      <c r="BP24" s="11">
        <v>897.47900000000004</v>
      </c>
      <c r="BQ24" s="11">
        <v>933.58</v>
      </c>
      <c r="BR24" s="11">
        <v>975.32600000000002</v>
      </c>
      <c r="BS24" s="11">
        <v>1004.4109999999999</v>
      </c>
    </row>
    <row r="25" spans="2:71" s="1" customFormat="1" x14ac:dyDescent="0.2">
      <c r="B25" s="84" t="s">
        <v>186</v>
      </c>
      <c r="C25" s="6">
        <v>43308.458333333299</v>
      </c>
      <c r="D25" s="7" t="s">
        <v>0</v>
      </c>
      <c r="E25" s="68" t="s">
        <v>30</v>
      </c>
      <c r="F25" s="8">
        <v>1.3837969999999999</v>
      </c>
      <c r="G25" s="8">
        <v>2.3727550000000002</v>
      </c>
      <c r="H25" s="8">
        <v>4.0578279999999998</v>
      </c>
      <c r="I25" s="9">
        <v>-0.65898086365415187</v>
      </c>
      <c r="J25" s="64">
        <v>-0.41679735160182996</v>
      </c>
      <c r="K25" s="68" t="s">
        <v>30</v>
      </c>
      <c r="L25" s="8">
        <v>-0.768814</v>
      </c>
      <c r="M25" s="8">
        <v>-5.2228999999999998E-2</v>
      </c>
      <c r="N25" s="8">
        <v>1.1966809999999999</v>
      </c>
      <c r="O25" s="9" t="s">
        <v>378</v>
      </c>
      <c r="P25" s="64" t="s">
        <v>378</v>
      </c>
      <c r="Q25" s="8" t="s">
        <v>30</v>
      </c>
      <c r="R25" s="83">
        <v>-0.17511099999999999</v>
      </c>
      <c r="S25" s="8">
        <v>0.25287799999999999</v>
      </c>
      <c r="T25" s="8">
        <v>1.030419</v>
      </c>
      <c r="U25" s="9" t="s">
        <v>378</v>
      </c>
      <c r="V25" s="64" t="s">
        <v>378</v>
      </c>
      <c r="AA25" s="11">
        <v>117.95091840000001</v>
      </c>
      <c r="AB25" s="11">
        <v>3.7565520000000001</v>
      </c>
      <c r="AC25" s="11">
        <v>7.930015</v>
      </c>
      <c r="AD25" s="11">
        <v>2.372188</v>
      </c>
      <c r="AE25" s="11">
        <v>1.0443119999999999</v>
      </c>
      <c r="AF25" s="12">
        <v>3.7565520000000001</v>
      </c>
      <c r="AG25" s="12">
        <v>7.930015</v>
      </c>
      <c r="AH25" s="11">
        <v>4.0578279999999998</v>
      </c>
      <c r="AI25" s="11">
        <v>2.372188</v>
      </c>
      <c r="AJ25" s="11">
        <v>1.0443119999999999</v>
      </c>
      <c r="AK25" s="11">
        <v>2.3727550000000002</v>
      </c>
      <c r="AL25" s="11">
        <v>1.3837969999999999</v>
      </c>
      <c r="AM25" s="12">
        <v>-0.83662300000000001</v>
      </c>
      <c r="AN25" s="12">
        <v>2.2424019999999998</v>
      </c>
      <c r="AO25" s="11">
        <v>1.187201</v>
      </c>
      <c r="AP25" s="11">
        <v>0.16902900000000001</v>
      </c>
      <c r="AQ25" s="11">
        <v>-1.4314990000000001</v>
      </c>
      <c r="AR25" s="11">
        <v>-6.0389999999999999E-2</v>
      </c>
      <c r="AS25" s="11">
        <v>-0.77623299999999995</v>
      </c>
      <c r="AT25" s="12">
        <v>-0.82104299999999997</v>
      </c>
      <c r="AU25" s="12">
        <v>2.275811</v>
      </c>
      <c r="AV25" s="11">
        <v>1.1966810000000001</v>
      </c>
      <c r="AW25" s="11">
        <v>0.17854999999999999</v>
      </c>
      <c r="AX25" s="11">
        <v>-1.421915</v>
      </c>
      <c r="AY25" s="11">
        <v>0.17854999999999999</v>
      </c>
      <c r="AZ25" s="11">
        <v>-1.421915</v>
      </c>
      <c r="BA25" s="12">
        <v>7.7767000000000003E-2</v>
      </c>
      <c r="BB25" s="12">
        <v>1.9198770000000001</v>
      </c>
      <c r="BC25" s="11">
        <v>1.030419</v>
      </c>
      <c r="BD25" s="11">
        <v>0.241121</v>
      </c>
      <c r="BE25" s="11">
        <v>0.241121</v>
      </c>
      <c r="BF25" s="11">
        <v>0.241121</v>
      </c>
      <c r="BG25" s="11">
        <v>-1.214914</v>
      </c>
      <c r="BH25" s="11">
        <v>-82.826999000000001</v>
      </c>
      <c r="BI25" s="11">
        <v>-82.826999000000001</v>
      </c>
      <c r="BJ25" s="11">
        <v>-74.900683000000001</v>
      </c>
      <c r="BK25" s="11">
        <v>-75.807023000000001</v>
      </c>
      <c r="BL25" s="11">
        <v>-70.981313</v>
      </c>
      <c r="BM25" s="11">
        <v>-70.515118999999999</v>
      </c>
      <c r="BN25" s="11">
        <v>257.97057999999998</v>
      </c>
      <c r="BO25" s="11">
        <v>257.97057999999998</v>
      </c>
      <c r="BP25" s="11">
        <v>258.22279600000002</v>
      </c>
      <c r="BQ25" s="11">
        <v>256.922955</v>
      </c>
      <c r="BR25" s="11">
        <v>257.17053399999998</v>
      </c>
      <c r="BS25" s="11">
        <v>257.01205199999998</v>
      </c>
    </row>
    <row r="26" spans="2:71" s="1" customFormat="1" x14ac:dyDescent="0.2">
      <c r="B26" s="63" t="s">
        <v>187</v>
      </c>
      <c r="C26" s="6">
        <v>43308.458333333299</v>
      </c>
      <c r="D26" s="7" t="s">
        <v>0</v>
      </c>
      <c r="E26" s="68">
        <v>655.8</v>
      </c>
      <c r="F26" s="8">
        <v>689.05920000000003</v>
      </c>
      <c r="G26" s="8">
        <v>60.606022000000003</v>
      </c>
      <c r="H26" s="8">
        <v>63.322470000000003</v>
      </c>
      <c r="I26" s="9">
        <v>9.8817486115118385</v>
      </c>
      <c r="J26" s="64">
        <v>10.369484042361336</v>
      </c>
      <c r="K26" s="68">
        <v>102</v>
      </c>
      <c r="L26" s="8">
        <v>95.225865999999996</v>
      </c>
      <c r="M26" s="8">
        <v>28.120232000000001</v>
      </c>
      <c r="N26" s="8">
        <v>40.306609000000002</v>
      </c>
      <c r="O26" s="9">
        <v>1.3625372702526275</v>
      </c>
      <c r="P26" s="64">
        <v>2.3863826585783499</v>
      </c>
      <c r="Q26" s="8">
        <v>82</v>
      </c>
      <c r="R26" s="10">
        <v>79.199984999999998</v>
      </c>
      <c r="S26" s="8">
        <v>15.905271000000001</v>
      </c>
      <c r="T26" s="8">
        <v>31.514659999999999</v>
      </c>
      <c r="U26" s="9">
        <v>1.5131156420535712</v>
      </c>
      <c r="V26" s="64">
        <v>3.9794803873508346</v>
      </c>
      <c r="AA26" s="11">
        <v>929.98749999999995</v>
      </c>
      <c r="AB26" s="11">
        <v>749.66522199999997</v>
      </c>
      <c r="AC26" s="11">
        <v>124.848525</v>
      </c>
      <c r="AD26" s="11">
        <v>244.66744600000001</v>
      </c>
      <c r="AE26" s="11">
        <v>70.142546999999993</v>
      </c>
      <c r="AF26" s="12">
        <v>149.04823500000001</v>
      </c>
      <c r="AG26" s="12">
        <v>94.025118000000006</v>
      </c>
      <c r="AH26" s="11">
        <v>46.974862999999999</v>
      </c>
      <c r="AI26" s="11">
        <v>45.999431000000001</v>
      </c>
      <c r="AJ26" s="11">
        <v>37.810094999999997</v>
      </c>
      <c r="AK26" s="11">
        <v>39.453214000000003</v>
      </c>
      <c r="AL26" s="11">
        <v>109.595021</v>
      </c>
      <c r="AM26" s="12">
        <v>122.449246</v>
      </c>
      <c r="AN26" s="12">
        <v>76.207626000000005</v>
      </c>
      <c r="AO26" s="11">
        <v>39.878647000000001</v>
      </c>
      <c r="AP26" s="11">
        <v>37.911557999999999</v>
      </c>
      <c r="AQ26" s="11">
        <v>27.893944000000001</v>
      </c>
      <c r="AR26" s="11">
        <v>27.648651000000001</v>
      </c>
      <c r="AS26" s="11">
        <v>94.800595000000001</v>
      </c>
      <c r="AT26" s="12">
        <v>123.346098</v>
      </c>
      <c r="AU26" s="12">
        <v>76.988958999999994</v>
      </c>
      <c r="AV26" s="11">
        <v>40.306609000000002</v>
      </c>
      <c r="AW26" s="11">
        <v>38.317618000000003</v>
      </c>
      <c r="AX26" s="11">
        <v>28.437591000000001</v>
      </c>
      <c r="AY26" s="11">
        <v>38.317618000000003</v>
      </c>
      <c r="AZ26" s="11">
        <v>28.437591000000001</v>
      </c>
      <c r="BA26" s="12">
        <v>95.105255999999997</v>
      </c>
      <c r="BB26" s="12">
        <v>52.140082999999997</v>
      </c>
      <c r="BC26" s="11">
        <v>31.514659999999999</v>
      </c>
      <c r="BD26" s="11">
        <v>40.886929000000002</v>
      </c>
      <c r="BE26" s="11">
        <v>40.886929000000002</v>
      </c>
      <c r="BF26" s="11">
        <v>40.886929000000002</v>
      </c>
      <c r="BG26" s="11">
        <v>86.929824999999994</v>
      </c>
      <c r="BH26" s="11">
        <v>1154.6094089999999</v>
      </c>
      <c r="BI26" s="11">
        <v>1154.6094089999999</v>
      </c>
      <c r="BJ26" s="11">
        <v>1014.485105</v>
      </c>
      <c r="BK26" s="11">
        <v>1102.364957</v>
      </c>
      <c r="BL26" s="11">
        <v>1218.130813</v>
      </c>
      <c r="BM26" s="11">
        <v>1182.283946</v>
      </c>
      <c r="BN26" s="11">
        <v>3149.7357390000002</v>
      </c>
      <c r="BO26" s="11">
        <v>3149.7357390000002</v>
      </c>
      <c r="BP26" s="11">
        <v>3190.622668</v>
      </c>
      <c r="BQ26" s="11">
        <v>3280.5769869999999</v>
      </c>
      <c r="BR26" s="11">
        <v>3227.951008</v>
      </c>
      <c r="BS26" s="11">
        <v>3307.1509930000002</v>
      </c>
    </row>
    <row r="27" spans="2:71" s="1" customFormat="1" x14ac:dyDescent="0.2">
      <c r="B27" s="63" t="s">
        <v>188</v>
      </c>
      <c r="C27" s="6">
        <v>43308.458333333299</v>
      </c>
      <c r="D27" s="7" t="s">
        <v>0</v>
      </c>
      <c r="E27" s="68" t="s">
        <v>30</v>
      </c>
      <c r="F27" s="8">
        <v>11953.519815</v>
      </c>
      <c r="G27" s="8">
        <v>13021.750855</v>
      </c>
      <c r="H27" s="8">
        <v>13652.677857999999</v>
      </c>
      <c r="I27" s="9">
        <v>-0.12445602691814417</v>
      </c>
      <c r="J27" s="64">
        <v>-8.2034363266121679E-2</v>
      </c>
      <c r="K27" s="68" t="s">
        <v>30</v>
      </c>
      <c r="L27" s="8">
        <v>76.411498999999992</v>
      </c>
      <c r="M27" s="8">
        <v>84.294713999999999</v>
      </c>
      <c r="N27" s="8">
        <v>68.378050999999999</v>
      </c>
      <c r="O27" s="9">
        <v>0.11748577039728714</v>
      </c>
      <c r="P27" s="64">
        <v>-9.3519683808405918E-2</v>
      </c>
      <c r="Q27" s="8" t="s">
        <v>30</v>
      </c>
      <c r="R27" s="10">
        <v>46.276310000000002</v>
      </c>
      <c r="S27" s="8">
        <v>58.91337</v>
      </c>
      <c r="T27" s="8">
        <v>43.441150999999998</v>
      </c>
      <c r="U27" s="9">
        <v>6.5264361895015277E-2</v>
      </c>
      <c r="V27" s="64">
        <v>-0.2145024126102445</v>
      </c>
      <c r="AA27" s="11">
        <v>734.85</v>
      </c>
      <c r="AB27" s="11">
        <v>24975.270670000002</v>
      </c>
      <c r="AC27" s="11">
        <v>27018.721740000001</v>
      </c>
      <c r="AD27" s="11">
        <v>9206.6563709999991</v>
      </c>
      <c r="AE27" s="11">
        <v>12975.615148999999</v>
      </c>
      <c r="AF27" s="12">
        <v>336.33268700000002</v>
      </c>
      <c r="AG27" s="12">
        <v>291.038589</v>
      </c>
      <c r="AH27" s="11">
        <v>147.81044299999999</v>
      </c>
      <c r="AI27" s="11">
        <v>144.28154499999999</v>
      </c>
      <c r="AJ27" s="11">
        <v>142.78755699999999</v>
      </c>
      <c r="AK27" s="11">
        <v>174.71250800000001</v>
      </c>
      <c r="AL27" s="11">
        <v>161.62017900000001</v>
      </c>
      <c r="AM27" s="12">
        <v>152.06330199999999</v>
      </c>
      <c r="AN27" s="12">
        <v>111.712999</v>
      </c>
      <c r="AO27" s="11">
        <v>64.470839999999995</v>
      </c>
      <c r="AP27" s="11">
        <v>64.103109000000003</v>
      </c>
      <c r="AQ27" s="11">
        <v>54.304386999999998</v>
      </c>
      <c r="AR27" s="11">
        <v>80.523394999999994</v>
      </c>
      <c r="AS27" s="11">
        <v>71.539906999999999</v>
      </c>
      <c r="AT27" s="12">
        <v>160.70621299999999</v>
      </c>
      <c r="AU27" s="12">
        <v>120.293599</v>
      </c>
      <c r="AV27" s="11">
        <v>68.378050999999999</v>
      </c>
      <c r="AW27" s="11">
        <v>66.713854999999995</v>
      </c>
      <c r="AX27" s="11">
        <v>58.508733999999997</v>
      </c>
      <c r="AY27" s="11">
        <v>66.713854999999995</v>
      </c>
      <c r="AZ27" s="11">
        <v>58.508733999999997</v>
      </c>
      <c r="BA27" s="12">
        <v>105.18968</v>
      </c>
      <c r="BB27" s="12">
        <v>70.599148</v>
      </c>
      <c r="BC27" s="11">
        <v>43.441150999999998</v>
      </c>
      <c r="BD27" s="11">
        <v>42.118645999999998</v>
      </c>
      <c r="BE27" s="11">
        <v>42.118645999999998</v>
      </c>
      <c r="BF27" s="11">
        <v>42.118645999999998</v>
      </c>
      <c r="BG27" s="11">
        <v>44.257362999999998</v>
      </c>
      <c r="BH27" s="11">
        <v>-349.32599099999999</v>
      </c>
      <c r="BI27" s="11">
        <v>-349.32599099999999</v>
      </c>
      <c r="BJ27" s="11">
        <v>-365.443399</v>
      </c>
      <c r="BK27" s="11">
        <v>-326.775779</v>
      </c>
      <c r="BL27" s="11">
        <v>-116.824687</v>
      </c>
      <c r="BM27" s="11">
        <v>-315.95230400000003</v>
      </c>
      <c r="BN27" s="11">
        <v>598.43783599999995</v>
      </c>
      <c r="BO27" s="11">
        <v>598.43783599999995</v>
      </c>
      <c r="BP27" s="11">
        <v>640.69810900000004</v>
      </c>
      <c r="BQ27" s="11">
        <v>681.87765899999999</v>
      </c>
      <c r="BR27" s="11">
        <v>643.00458100000003</v>
      </c>
      <c r="BS27" s="11">
        <v>685.19104800000002</v>
      </c>
    </row>
    <row r="28" spans="2:71" s="1" customFormat="1" x14ac:dyDescent="0.2">
      <c r="B28" s="63" t="s">
        <v>298</v>
      </c>
      <c r="C28" s="6">
        <v>43308.458333333299</v>
      </c>
      <c r="D28" s="7" t="s">
        <v>1</v>
      </c>
      <c r="E28" s="68" t="s">
        <v>30</v>
      </c>
      <c r="F28" s="8">
        <v>675.68</v>
      </c>
      <c r="G28" s="8">
        <v>312.69900000000001</v>
      </c>
      <c r="H28" s="8">
        <v>464.48899999999998</v>
      </c>
      <c r="I28" s="9">
        <v>0.45467384588224902</v>
      </c>
      <c r="J28" s="64">
        <v>1.1608000025583705</v>
      </c>
      <c r="K28" s="68">
        <v>0</v>
      </c>
      <c r="L28" s="8">
        <v>449.74400000000003</v>
      </c>
      <c r="M28" s="8">
        <v>249.251</v>
      </c>
      <c r="N28" s="8">
        <v>349.66500000000002</v>
      </c>
      <c r="O28" s="9">
        <v>0.28621394763559405</v>
      </c>
      <c r="P28" s="64">
        <v>0.80438192825705812</v>
      </c>
      <c r="Q28" s="8">
        <v>160.4</v>
      </c>
      <c r="R28" s="10">
        <v>165.65</v>
      </c>
      <c r="S28" s="8">
        <v>158.86799999999999</v>
      </c>
      <c r="T28" s="8">
        <v>144.941</v>
      </c>
      <c r="U28" s="9">
        <v>0.14287882655701289</v>
      </c>
      <c r="V28" s="64">
        <v>4.2689528413525801E-2</v>
      </c>
      <c r="AA28" s="11">
        <v>2324</v>
      </c>
      <c r="AB28" s="11">
        <v>675.68</v>
      </c>
      <c r="AC28" s="11">
        <v>464.48899999999998</v>
      </c>
      <c r="AD28" s="11">
        <v>262.91699999999997</v>
      </c>
      <c r="AE28" s="11">
        <v>311.88499999999999</v>
      </c>
      <c r="AF28" s="12">
        <v>0</v>
      </c>
      <c r="AG28" s="12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2">
        <v>0</v>
      </c>
      <c r="AN28" s="12">
        <v>0</v>
      </c>
      <c r="AO28" s="11">
        <v>126.797</v>
      </c>
      <c r="AP28" s="11">
        <v>144.143</v>
      </c>
      <c r="AQ28" s="11">
        <v>206.37200000000001</v>
      </c>
      <c r="AR28" s="11">
        <v>195.25399999999999</v>
      </c>
      <c r="AS28" s="11">
        <v>174.56899999999999</v>
      </c>
      <c r="AT28" s="12">
        <v>0</v>
      </c>
      <c r="AU28" s="12">
        <v>0</v>
      </c>
      <c r="AV28" s="11">
        <v>0.96</v>
      </c>
      <c r="AW28" s="11">
        <v>0.98699999999999999</v>
      </c>
      <c r="AX28" s="11">
        <v>1.1000000000000001</v>
      </c>
      <c r="AY28" s="11">
        <v>0.98699999999999999</v>
      </c>
      <c r="AZ28" s="11">
        <v>1.1000000000000001</v>
      </c>
      <c r="BA28" s="12">
        <v>324.51799999999997</v>
      </c>
      <c r="BB28" s="12">
        <v>291.14400000000001</v>
      </c>
      <c r="BC28" s="11">
        <v>17.625</v>
      </c>
      <c r="BD28" s="11">
        <v>7.0529999999999999</v>
      </c>
      <c r="BE28" s="11">
        <v>7.0529999999999999</v>
      </c>
      <c r="BF28" s="11">
        <v>7.0529999999999999</v>
      </c>
      <c r="BG28" s="11">
        <v>39.366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3181.5639999999999</v>
      </c>
      <c r="BO28" s="11">
        <v>3181.5639999999999</v>
      </c>
      <c r="BP28" s="11">
        <v>3390.25</v>
      </c>
      <c r="BQ28" s="11">
        <v>3618.7379999999998</v>
      </c>
      <c r="BR28" s="11">
        <v>3687.0549999999998</v>
      </c>
      <c r="BS28" s="11">
        <v>3726.03</v>
      </c>
    </row>
    <row r="29" spans="2:71" s="1" customFormat="1" x14ac:dyDescent="0.2">
      <c r="B29" s="63" t="s">
        <v>56</v>
      </c>
      <c r="C29" s="6">
        <v>43308.458333333336</v>
      </c>
      <c r="D29" s="7" t="s">
        <v>0</v>
      </c>
      <c r="E29" s="68">
        <v>826.57142857142856</v>
      </c>
      <c r="F29" s="83">
        <v>836.82600000000002</v>
      </c>
      <c r="G29" s="8">
        <v>545.05399999999997</v>
      </c>
      <c r="H29" s="8">
        <v>630.279</v>
      </c>
      <c r="I29" s="9">
        <v>0.32770725345442253</v>
      </c>
      <c r="J29" s="64">
        <v>0.53530842815574253</v>
      </c>
      <c r="K29" s="68">
        <v>180.57142857142858</v>
      </c>
      <c r="L29" s="8">
        <v>188.47500000000002</v>
      </c>
      <c r="M29" s="8">
        <v>136.35900000000001</v>
      </c>
      <c r="N29" s="8">
        <v>123.899</v>
      </c>
      <c r="O29" s="9">
        <v>0.52119871831088238</v>
      </c>
      <c r="P29" s="64">
        <v>0.38219699469781987</v>
      </c>
      <c r="Q29" s="8">
        <v>121.28571428571429</v>
      </c>
      <c r="R29" s="10">
        <v>165.54499999999999</v>
      </c>
      <c r="S29" s="8">
        <v>63.64</v>
      </c>
      <c r="T29" s="8">
        <v>70.953999999999994</v>
      </c>
      <c r="U29" s="9">
        <v>1.3331313245201115</v>
      </c>
      <c r="V29" s="64">
        <v>1.6012727844123189</v>
      </c>
      <c r="AA29" s="11">
        <v>2475.0000006599998</v>
      </c>
      <c r="AB29" s="11">
        <v>1381.88</v>
      </c>
      <c r="AC29" s="11">
        <v>1163.8399999999999</v>
      </c>
      <c r="AD29" s="11">
        <v>533.64992400000006</v>
      </c>
      <c r="AE29" s="11">
        <v>713.34707600000002</v>
      </c>
      <c r="AF29" s="12">
        <v>412.90199999999999</v>
      </c>
      <c r="AG29" s="12">
        <v>307.952</v>
      </c>
      <c r="AH29" s="11">
        <v>168.86799999999999</v>
      </c>
      <c r="AI29" s="11">
        <v>153.37507299999999</v>
      </c>
      <c r="AJ29" s="11">
        <v>251.43229400000001</v>
      </c>
      <c r="AK29" s="11">
        <v>165.72399999999999</v>
      </c>
      <c r="AL29" s="11">
        <v>247.178</v>
      </c>
      <c r="AM29" s="12">
        <v>163.92099999999999</v>
      </c>
      <c r="AN29" s="12">
        <v>88.481999999999999</v>
      </c>
      <c r="AO29" s="11">
        <v>51.015000000000001</v>
      </c>
      <c r="AP29" s="11">
        <v>65.753750999999994</v>
      </c>
      <c r="AQ29" s="11">
        <v>91.550747000000001</v>
      </c>
      <c r="AR29" s="11">
        <v>58.113999999999997</v>
      </c>
      <c r="AS29" s="11">
        <v>105.807</v>
      </c>
      <c r="AT29" s="12">
        <v>324.834</v>
      </c>
      <c r="AU29" s="12">
        <v>233.06200000000001</v>
      </c>
      <c r="AV29" s="11">
        <v>123.899</v>
      </c>
      <c r="AW29" s="11">
        <v>139.78555800000001</v>
      </c>
      <c r="AX29" s="11">
        <v>169.40244200000001</v>
      </c>
      <c r="AY29" s="11">
        <v>139.78555800000001</v>
      </c>
      <c r="AZ29" s="11">
        <v>169.40244200000001</v>
      </c>
      <c r="BA29" s="12">
        <v>229.185</v>
      </c>
      <c r="BB29" s="12">
        <v>111.71599999999999</v>
      </c>
      <c r="BC29" s="11">
        <v>70.953999999999994</v>
      </c>
      <c r="BD29" s="11">
        <v>55.581532000000003</v>
      </c>
      <c r="BE29" s="11">
        <v>55.581532000000003</v>
      </c>
      <c r="BF29" s="11">
        <v>55.581532000000003</v>
      </c>
      <c r="BG29" s="11">
        <v>14.019577999999999</v>
      </c>
      <c r="BH29" s="11">
        <v>840.43888000000004</v>
      </c>
      <c r="BI29" s="11">
        <v>840.43888000000004</v>
      </c>
      <c r="BJ29" s="11">
        <v>906.46327399999996</v>
      </c>
      <c r="BK29" s="11">
        <v>1205.357</v>
      </c>
      <c r="BL29" s="11">
        <v>1359.3679999999999</v>
      </c>
      <c r="BM29" s="11">
        <v>1655.521</v>
      </c>
      <c r="BN29" s="11">
        <v>1835.3990899999999</v>
      </c>
      <c r="BO29" s="11">
        <v>1835.3990899999999</v>
      </c>
      <c r="BP29" s="11">
        <v>1889.28907</v>
      </c>
      <c r="BQ29" s="11">
        <v>1892.2629999999999</v>
      </c>
      <c r="BR29" s="11">
        <v>1878.7619999999999</v>
      </c>
      <c r="BS29" s="11">
        <v>2026.8209999999999</v>
      </c>
    </row>
    <row r="30" spans="2:71" s="1" customFormat="1" x14ac:dyDescent="0.2">
      <c r="B30" s="63" t="s">
        <v>268</v>
      </c>
      <c r="C30" s="6">
        <v>43308.458333333336</v>
      </c>
      <c r="D30" s="7" t="s">
        <v>1</v>
      </c>
      <c r="E30" s="68" t="s">
        <v>30</v>
      </c>
      <c r="F30" s="8">
        <v>3372.0819999999999</v>
      </c>
      <c r="G30" s="8">
        <v>1614.6790000000001</v>
      </c>
      <c r="H30" s="8">
        <v>2756.9569999999999</v>
      </c>
      <c r="I30" s="9">
        <v>0.2231173717979642</v>
      </c>
      <c r="J30" s="64">
        <v>1.0883915626573453</v>
      </c>
      <c r="K30" s="68" t="s">
        <v>30</v>
      </c>
      <c r="L30" s="8">
        <v>1433.0419999999999</v>
      </c>
      <c r="M30" s="8">
        <v>668.971</v>
      </c>
      <c r="N30" s="8">
        <v>1028.9490000000001</v>
      </c>
      <c r="O30" s="9">
        <v>0.39272403199769834</v>
      </c>
      <c r="P30" s="64">
        <v>1.1421586286998986</v>
      </c>
      <c r="Q30" s="8" t="s">
        <v>30</v>
      </c>
      <c r="R30" s="10">
        <v>604.31799999999998</v>
      </c>
      <c r="S30" s="8">
        <v>528.71799999999996</v>
      </c>
      <c r="T30" s="8">
        <v>388.12799999999999</v>
      </c>
      <c r="U30" s="9">
        <v>0.55700696677384776</v>
      </c>
      <c r="V30" s="64">
        <v>0.14298737701383346</v>
      </c>
      <c r="AA30" s="11">
        <v>17219</v>
      </c>
      <c r="AB30" s="11">
        <v>3372.0819999999999</v>
      </c>
      <c r="AC30" s="11">
        <v>2756.9569999999999</v>
      </c>
      <c r="AD30" s="11">
        <v>1400.694</v>
      </c>
      <c r="AE30" s="11">
        <v>1493.95</v>
      </c>
      <c r="AF30" s="12">
        <v>0</v>
      </c>
      <c r="AG30" s="12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2">
        <v>0</v>
      </c>
      <c r="AN30" s="12">
        <v>0</v>
      </c>
      <c r="AO30" s="11">
        <v>783.19600000000003</v>
      </c>
      <c r="AP30" s="11">
        <v>772.85699999999997</v>
      </c>
      <c r="AQ30" s="11">
        <v>742.96699999999998</v>
      </c>
      <c r="AR30" s="11">
        <v>831.95799999999997</v>
      </c>
      <c r="AS30" s="11">
        <v>853.52200000000005</v>
      </c>
      <c r="AT30" s="12">
        <v>0</v>
      </c>
      <c r="AU30" s="12">
        <v>0</v>
      </c>
      <c r="AV30" s="11">
        <v>63.411999999999999</v>
      </c>
      <c r="AW30" s="11">
        <v>63.543999999999997</v>
      </c>
      <c r="AX30" s="11">
        <v>63.052</v>
      </c>
      <c r="AY30" s="11">
        <v>63.543999999999997</v>
      </c>
      <c r="AZ30" s="11">
        <v>63.052</v>
      </c>
      <c r="BA30" s="12">
        <v>1133.0360000000001</v>
      </c>
      <c r="BB30" s="12">
        <v>809.96699999999998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v>11211.569</v>
      </c>
      <c r="BO30" s="11">
        <v>11211.569</v>
      </c>
      <c r="BP30" s="11">
        <v>11667.460999999999</v>
      </c>
      <c r="BQ30" s="11">
        <v>12155.402</v>
      </c>
      <c r="BR30" s="11">
        <v>12734.623</v>
      </c>
      <c r="BS30" s="11">
        <v>13235.342000000001</v>
      </c>
    </row>
    <row r="31" spans="2:71" s="1" customFormat="1" x14ac:dyDescent="0.2">
      <c r="B31" s="63" t="s">
        <v>280</v>
      </c>
      <c r="C31" s="6">
        <v>43308.458333333336</v>
      </c>
      <c r="D31" s="7" t="s">
        <v>0</v>
      </c>
      <c r="E31" s="68" t="s">
        <v>30</v>
      </c>
      <c r="F31" s="8">
        <v>534.024</v>
      </c>
      <c r="G31" s="8">
        <v>419.73700000000002</v>
      </c>
      <c r="H31" s="8">
        <v>406.72399999999999</v>
      </c>
      <c r="I31" s="9">
        <v>0.31298866061506092</v>
      </c>
      <c r="J31" s="64">
        <v>0.27228240541100734</v>
      </c>
      <c r="K31" s="68" t="s">
        <v>30</v>
      </c>
      <c r="L31" s="8">
        <v>117.855</v>
      </c>
      <c r="M31" s="8">
        <v>60.272999999999996</v>
      </c>
      <c r="N31" s="8">
        <v>47.682000000000002</v>
      </c>
      <c r="O31" s="9">
        <v>1.4716874292185729</v>
      </c>
      <c r="P31" s="64">
        <v>0.95535314319844722</v>
      </c>
      <c r="Q31" s="8" t="s">
        <v>30</v>
      </c>
      <c r="R31" s="83">
        <v>224.79900000000001</v>
      </c>
      <c r="S31" s="8">
        <v>45.125</v>
      </c>
      <c r="T31" s="8">
        <v>32.103000000000002</v>
      </c>
      <c r="U31" s="9">
        <v>6.0024296794692082</v>
      </c>
      <c r="V31" s="64">
        <v>3.9816952908587258</v>
      </c>
      <c r="AA31" s="11">
        <v>5850.35</v>
      </c>
      <c r="AB31" s="11">
        <v>953.76099999999997</v>
      </c>
      <c r="AC31" s="11">
        <v>815.97799999999995</v>
      </c>
      <c r="AD31" s="11">
        <v>416.726</v>
      </c>
      <c r="AE31" s="11">
        <v>422.50099999999998</v>
      </c>
      <c r="AF31" s="12">
        <v>209.512</v>
      </c>
      <c r="AG31" s="12">
        <v>158.67099999999999</v>
      </c>
      <c r="AH31" s="11">
        <v>61.347000000000001</v>
      </c>
      <c r="AI31" s="11">
        <v>61.908000000000001</v>
      </c>
      <c r="AJ31" s="11">
        <v>98.706999999999994</v>
      </c>
      <c r="AK31" s="11">
        <v>76.936000000000007</v>
      </c>
      <c r="AL31" s="11">
        <v>132.57599999999999</v>
      </c>
      <c r="AM31" s="12">
        <v>167.95500000000001</v>
      </c>
      <c r="AN31" s="12">
        <v>121.05500000000001</v>
      </c>
      <c r="AO31" s="11">
        <v>43.935000000000002</v>
      </c>
      <c r="AP31" s="11">
        <v>43.201999999999998</v>
      </c>
      <c r="AQ31" s="11">
        <v>76.885000000000005</v>
      </c>
      <c r="AR31" s="11">
        <v>57.098999999999997</v>
      </c>
      <c r="AS31" s="11">
        <v>112.372</v>
      </c>
      <c r="AT31" s="12">
        <v>176.61199999999999</v>
      </c>
      <c r="AU31" s="12">
        <v>127.925</v>
      </c>
      <c r="AV31" s="11">
        <v>47.682000000000002</v>
      </c>
      <c r="AW31" s="11">
        <v>45.737000000000002</v>
      </c>
      <c r="AX31" s="11">
        <v>80.120999999999995</v>
      </c>
      <c r="AY31" s="11">
        <v>45.737000000000002</v>
      </c>
      <c r="AZ31" s="11">
        <v>80.120999999999995</v>
      </c>
      <c r="BA31" s="12">
        <v>268.45400000000001</v>
      </c>
      <c r="BB31" s="12">
        <v>110.11499999999999</v>
      </c>
      <c r="BC31" s="11">
        <v>32.103000000000002</v>
      </c>
      <c r="BD31" s="11">
        <v>40.002000000000002</v>
      </c>
      <c r="BE31" s="11">
        <v>40.002000000000002</v>
      </c>
      <c r="BF31" s="11">
        <v>40.002000000000002</v>
      </c>
      <c r="BG31" s="11">
        <v>53.448999999999998</v>
      </c>
      <c r="BH31" s="11">
        <v>465.55900000000003</v>
      </c>
      <c r="BI31" s="11">
        <v>465.55900000000003</v>
      </c>
      <c r="BJ31" s="11">
        <v>538.44200000000001</v>
      </c>
      <c r="BK31" s="11">
        <v>830.73800000000006</v>
      </c>
      <c r="BL31" s="11">
        <v>1108.2380000000001</v>
      </c>
      <c r="BM31" s="11">
        <v>1499.028</v>
      </c>
      <c r="BN31" s="11">
        <v>1085.4179999999999</v>
      </c>
      <c r="BO31" s="11">
        <v>1085.4179999999999</v>
      </c>
      <c r="BP31" s="11">
        <v>1125.42</v>
      </c>
      <c r="BQ31" s="11">
        <v>1137.8240000000001</v>
      </c>
      <c r="BR31" s="11">
        <v>1182.9490000000001</v>
      </c>
      <c r="BS31" s="11">
        <v>1406.278</v>
      </c>
    </row>
    <row r="32" spans="2:71" s="1" customFormat="1" x14ac:dyDescent="0.2">
      <c r="B32" s="63" t="s">
        <v>288</v>
      </c>
      <c r="C32" s="6">
        <v>43308.458333333336</v>
      </c>
      <c r="D32" s="7" t="s">
        <v>0</v>
      </c>
      <c r="E32" s="68">
        <v>737.625</v>
      </c>
      <c r="F32" s="8">
        <v>784.13</v>
      </c>
      <c r="G32" s="8">
        <v>700.93499999999995</v>
      </c>
      <c r="H32" s="8">
        <v>600.18499999999995</v>
      </c>
      <c r="I32" s="9">
        <v>0.30648050184526454</v>
      </c>
      <c r="J32" s="64">
        <v>0.11869146211845605</v>
      </c>
      <c r="K32" s="68">
        <v>194.5</v>
      </c>
      <c r="L32" s="8">
        <v>206.21300000000002</v>
      </c>
      <c r="M32" s="8">
        <v>184.81</v>
      </c>
      <c r="N32" s="8">
        <v>145.94799999999998</v>
      </c>
      <c r="O32" s="9">
        <v>0.41292104037054322</v>
      </c>
      <c r="P32" s="64">
        <v>0.11581083274714588</v>
      </c>
      <c r="Q32" s="8">
        <v>334</v>
      </c>
      <c r="R32" s="83">
        <v>418.16800000000001</v>
      </c>
      <c r="S32" s="8">
        <v>238.511</v>
      </c>
      <c r="T32" s="8">
        <v>115.831</v>
      </c>
      <c r="U32" s="9">
        <v>2.610156175807858</v>
      </c>
      <c r="V32" s="64">
        <v>0.75324408517846142</v>
      </c>
      <c r="AA32" s="11">
        <v>6590</v>
      </c>
      <c r="AB32" s="11">
        <v>1485.0650000000001</v>
      </c>
      <c r="AC32" s="11">
        <v>1192.665</v>
      </c>
      <c r="AD32" s="11">
        <v>500.96540099999999</v>
      </c>
      <c r="AE32" s="11">
        <v>757.66159900000002</v>
      </c>
      <c r="AF32" s="12">
        <v>550.35</v>
      </c>
      <c r="AG32" s="12">
        <v>429.34800000000001</v>
      </c>
      <c r="AH32" s="11">
        <v>209.458</v>
      </c>
      <c r="AI32" s="11">
        <v>171.40484799999999</v>
      </c>
      <c r="AJ32" s="11">
        <v>323.42622799999998</v>
      </c>
      <c r="AK32" s="11">
        <v>259.68099999999998</v>
      </c>
      <c r="AL32" s="11">
        <v>290.66899999999998</v>
      </c>
      <c r="AM32" s="12">
        <v>319.64299999999997</v>
      </c>
      <c r="AN32" s="12">
        <v>241.994</v>
      </c>
      <c r="AO32" s="11">
        <v>112.71899999999999</v>
      </c>
      <c r="AP32" s="11">
        <v>115.87854</v>
      </c>
      <c r="AQ32" s="11">
        <v>122.421396</v>
      </c>
      <c r="AR32" s="11">
        <v>149.85499999999999</v>
      </c>
      <c r="AS32" s="11">
        <v>169.78800000000001</v>
      </c>
      <c r="AT32" s="12">
        <v>391.02300000000002</v>
      </c>
      <c r="AU32" s="12">
        <v>308.17399999999998</v>
      </c>
      <c r="AV32" s="11">
        <v>145.94800000000001</v>
      </c>
      <c r="AW32" s="11">
        <v>150.185225</v>
      </c>
      <c r="AX32" s="11">
        <v>157.55577500000001</v>
      </c>
      <c r="AY32" s="11">
        <v>150.185225</v>
      </c>
      <c r="AZ32" s="11">
        <v>157.55577500000001</v>
      </c>
      <c r="BA32" s="12">
        <v>656.67899999999997</v>
      </c>
      <c r="BB32" s="12">
        <v>283.55900000000003</v>
      </c>
      <c r="BC32" s="11">
        <v>115.831</v>
      </c>
      <c r="BD32" s="11">
        <v>139.04818299999999</v>
      </c>
      <c r="BE32" s="11">
        <v>139.04818299999999</v>
      </c>
      <c r="BF32" s="11">
        <v>139.04818299999999</v>
      </c>
      <c r="BG32" s="11">
        <v>238.479658</v>
      </c>
      <c r="BH32" s="11">
        <v>-570.41696100000001</v>
      </c>
      <c r="BI32" s="11">
        <v>-570.41696100000001</v>
      </c>
      <c r="BJ32" s="11">
        <v>-458.08995700000003</v>
      </c>
      <c r="BK32" s="11">
        <v>-498.21</v>
      </c>
      <c r="BL32" s="11">
        <v>-623.721</v>
      </c>
      <c r="BM32" s="11">
        <v>-399.28899999999999</v>
      </c>
      <c r="BN32" s="11">
        <v>2735.5672049999998</v>
      </c>
      <c r="BO32" s="11">
        <v>2735.5672049999998</v>
      </c>
      <c r="BP32" s="11">
        <v>2908.078927</v>
      </c>
      <c r="BQ32" s="11">
        <v>3187.9250000000002</v>
      </c>
      <c r="BR32" s="11">
        <v>3265.6770000000001</v>
      </c>
      <c r="BS32" s="11">
        <v>3758.5250000000001</v>
      </c>
    </row>
    <row r="33" spans="2:71" s="1" customFormat="1" x14ac:dyDescent="0.2">
      <c r="B33" s="63" t="s">
        <v>311</v>
      </c>
      <c r="C33" s="6">
        <v>43308.458333333336</v>
      </c>
      <c r="D33" s="7" t="s">
        <v>0</v>
      </c>
      <c r="E33" s="68">
        <v>1329.5</v>
      </c>
      <c r="F33" s="8">
        <v>1324.444</v>
      </c>
      <c r="G33" s="8">
        <v>1222.194</v>
      </c>
      <c r="H33" s="8">
        <v>1075.941</v>
      </c>
      <c r="I33" s="9">
        <v>0.23096340784485392</v>
      </c>
      <c r="J33" s="64">
        <v>8.3661022718160893E-2</v>
      </c>
      <c r="K33" s="68">
        <v>286.75</v>
      </c>
      <c r="L33" s="8">
        <v>294.30799999999999</v>
      </c>
      <c r="M33" s="8">
        <v>262.30799999999999</v>
      </c>
      <c r="N33" s="8">
        <v>230.32300000000001</v>
      </c>
      <c r="O33" s="9">
        <v>0.27780551660059993</v>
      </c>
      <c r="P33" s="64">
        <v>0.12199399179590409</v>
      </c>
      <c r="Q33" s="8">
        <v>235.125</v>
      </c>
      <c r="R33" s="83">
        <v>297.613</v>
      </c>
      <c r="S33" s="8">
        <v>206.773</v>
      </c>
      <c r="T33" s="8">
        <v>147.375</v>
      </c>
      <c r="U33" s="9">
        <v>1.0194266327396098</v>
      </c>
      <c r="V33" s="64">
        <v>0.43932234866254305</v>
      </c>
      <c r="AA33" s="11">
        <v>5337.4999999999991</v>
      </c>
      <c r="AB33" s="11">
        <v>2546.6379999999999</v>
      </c>
      <c r="AC33" s="11">
        <v>2031.894</v>
      </c>
      <c r="AD33" s="11">
        <v>1010.6598770000001</v>
      </c>
      <c r="AE33" s="11">
        <v>1288.608123</v>
      </c>
      <c r="AF33" s="12">
        <v>843.27200000000005</v>
      </c>
      <c r="AG33" s="12">
        <v>663.85299999999995</v>
      </c>
      <c r="AH33" s="11">
        <v>352.03300000000002</v>
      </c>
      <c r="AI33" s="11">
        <v>310.74501900000001</v>
      </c>
      <c r="AJ33" s="11">
        <v>425.68018499999999</v>
      </c>
      <c r="AK33" s="11">
        <v>395.68599999999998</v>
      </c>
      <c r="AL33" s="11">
        <v>447.58600000000001</v>
      </c>
      <c r="AM33" s="12">
        <v>392.71300000000002</v>
      </c>
      <c r="AN33" s="12">
        <v>280.755</v>
      </c>
      <c r="AO33" s="11">
        <v>154.715</v>
      </c>
      <c r="AP33" s="11">
        <v>160.95809399999999</v>
      </c>
      <c r="AQ33" s="11">
        <v>142.172697</v>
      </c>
      <c r="AR33" s="11">
        <v>183.12700000000001</v>
      </c>
      <c r="AS33" s="11">
        <v>209.58600000000001</v>
      </c>
      <c r="AT33" s="12">
        <v>556.61599999999999</v>
      </c>
      <c r="AU33" s="12">
        <v>434.19900000000001</v>
      </c>
      <c r="AV33" s="11">
        <v>230.32400000000001</v>
      </c>
      <c r="AW33" s="11">
        <v>238.15757600000001</v>
      </c>
      <c r="AX33" s="11">
        <v>218.81842399999999</v>
      </c>
      <c r="AY33" s="11">
        <v>238.15757600000001</v>
      </c>
      <c r="AZ33" s="11">
        <v>218.81842399999999</v>
      </c>
      <c r="BA33" s="12">
        <v>504.38600000000002</v>
      </c>
      <c r="BB33" s="12">
        <v>262.19400000000002</v>
      </c>
      <c r="BC33" s="11">
        <v>147.375</v>
      </c>
      <c r="BD33" s="11">
        <v>160.728669</v>
      </c>
      <c r="BE33" s="11">
        <v>160.728669</v>
      </c>
      <c r="BF33" s="11">
        <v>160.728669</v>
      </c>
      <c r="BG33" s="11">
        <v>193.47235900000001</v>
      </c>
      <c r="BH33" s="11">
        <v>1259.2834029999999</v>
      </c>
      <c r="BI33" s="11">
        <v>1259.2834029999999</v>
      </c>
      <c r="BJ33" s="11">
        <v>1146.593625</v>
      </c>
      <c r="BK33" s="11">
        <v>1164.3340000000001</v>
      </c>
      <c r="BL33" s="11">
        <v>1244.45</v>
      </c>
      <c r="BM33" s="11">
        <v>1887.625</v>
      </c>
      <c r="BN33" s="11">
        <v>3514.890821</v>
      </c>
      <c r="BO33" s="11">
        <v>3514.890821</v>
      </c>
      <c r="BP33" s="11">
        <v>3726.572424</v>
      </c>
      <c r="BQ33" s="11">
        <v>4009.9650000000001</v>
      </c>
      <c r="BR33" s="11">
        <v>4148.3190000000004</v>
      </c>
      <c r="BS33" s="11">
        <v>4542.9840000000004</v>
      </c>
    </row>
    <row r="34" spans="2:71" s="1" customFormat="1" x14ac:dyDescent="0.2">
      <c r="B34" s="63" t="s">
        <v>294</v>
      </c>
      <c r="C34" s="6">
        <v>43309.458333333336</v>
      </c>
      <c r="D34" s="7" t="s">
        <v>0</v>
      </c>
      <c r="E34" s="68">
        <v>3557.7777777777778</v>
      </c>
      <c r="F34" s="8">
        <v>3695.7950000000001</v>
      </c>
      <c r="G34" s="8">
        <v>3085.9259999999999</v>
      </c>
      <c r="H34" s="8">
        <v>2839.5479999999998</v>
      </c>
      <c r="I34" s="9">
        <v>0.30154341465613554</v>
      </c>
      <c r="J34" s="64">
        <v>0.19762917192440788</v>
      </c>
      <c r="K34" s="68">
        <v>776.77777777777783</v>
      </c>
      <c r="L34" s="8">
        <v>794.69299999999998</v>
      </c>
      <c r="M34" s="8">
        <v>677.01600000000008</v>
      </c>
      <c r="N34" s="8">
        <v>607.56799999999998</v>
      </c>
      <c r="O34" s="9">
        <v>0.3079902167329418</v>
      </c>
      <c r="P34" s="64">
        <v>0.17381716237134714</v>
      </c>
      <c r="Q34" s="8">
        <v>500.77777777777777</v>
      </c>
      <c r="R34" s="10">
        <v>690.81200000000001</v>
      </c>
      <c r="S34" s="8">
        <v>393.26400000000001</v>
      </c>
      <c r="T34" s="8">
        <v>253.67099999999999</v>
      </c>
      <c r="U34" s="9">
        <v>1.72325965522271</v>
      </c>
      <c r="V34" s="64">
        <v>0.7566113348793686</v>
      </c>
      <c r="AA34" s="11">
        <v>11002.5</v>
      </c>
      <c r="AB34" s="11">
        <v>6781.7209999999995</v>
      </c>
      <c r="AC34" s="11">
        <v>5460.7690000000002</v>
      </c>
      <c r="AD34" s="11">
        <v>2483.1278299999999</v>
      </c>
      <c r="AE34" s="11">
        <v>3374.5981700000002</v>
      </c>
      <c r="AF34" s="12">
        <v>2223.5250000000001</v>
      </c>
      <c r="AG34" s="12">
        <v>1763.645</v>
      </c>
      <c r="AH34" s="11">
        <v>855.61099999999999</v>
      </c>
      <c r="AI34" s="11">
        <v>762.83576800000003</v>
      </c>
      <c r="AJ34" s="11">
        <v>1216.2251679999999</v>
      </c>
      <c r="AK34" s="11">
        <v>1005.583</v>
      </c>
      <c r="AL34" s="11">
        <v>1217.942</v>
      </c>
      <c r="AM34" s="12">
        <v>986.29499999999996</v>
      </c>
      <c r="AN34" s="12">
        <v>734.17200000000003</v>
      </c>
      <c r="AO34" s="11">
        <v>363.95400000000001</v>
      </c>
      <c r="AP34" s="11">
        <v>353.44071400000001</v>
      </c>
      <c r="AQ34" s="11">
        <v>390.674217</v>
      </c>
      <c r="AR34" s="11">
        <v>427.33600000000001</v>
      </c>
      <c r="AS34" s="11">
        <v>558.95899999999995</v>
      </c>
      <c r="AT34" s="12">
        <v>1471.7090000000001</v>
      </c>
      <c r="AU34" s="12">
        <v>1221.539</v>
      </c>
      <c r="AV34" s="11">
        <v>607.56799999999998</v>
      </c>
      <c r="AW34" s="11">
        <v>600.97368100000006</v>
      </c>
      <c r="AX34" s="11">
        <v>623.94831899999997</v>
      </c>
      <c r="AY34" s="11">
        <v>600.97368100000006</v>
      </c>
      <c r="AZ34" s="11">
        <v>623.94831899999997</v>
      </c>
      <c r="BA34" s="12">
        <v>1084.076</v>
      </c>
      <c r="BB34" s="12">
        <v>590.50300000000004</v>
      </c>
      <c r="BC34" s="11">
        <v>253.67099999999999</v>
      </c>
      <c r="BD34" s="11">
        <v>276.74211300000002</v>
      </c>
      <c r="BE34" s="11">
        <v>276.74211300000002</v>
      </c>
      <c r="BF34" s="11">
        <v>276.74211300000002</v>
      </c>
      <c r="BG34" s="11">
        <v>358.17475999999999</v>
      </c>
      <c r="BH34" s="11">
        <v>2514.7263939999998</v>
      </c>
      <c r="BI34" s="11">
        <v>2514.7263939999998</v>
      </c>
      <c r="BJ34" s="11">
        <v>2639.6049240000002</v>
      </c>
      <c r="BK34" s="11">
        <v>2362.9560000000001</v>
      </c>
      <c r="BL34" s="11">
        <v>2615.806</v>
      </c>
      <c r="BM34" s="11">
        <v>3981.1460000000002</v>
      </c>
      <c r="BN34" s="11">
        <v>8990.9294900000004</v>
      </c>
      <c r="BO34" s="11">
        <v>8990.9294900000004</v>
      </c>
      <c r="BP34" s="11">
        <v>9379.8503970000002</v>
      </c>
      <c r="BQ34" s="11">
        <v>9836.5740000000005</v>
      </c>
      <c r="BR34" s="11">
        <v>10150.058999999999</v>
      </c>
      <c r="BS34" s="11">
        <v>10955.816000000001</v>
      </c>
    </row>
    <row r="35" spans="2:71" s="1" customFormat="1" x14ac:dyDescent="0.2">
      <c r="B35" s="63" t="s">
        <v>348</v>
      </c>
      <c r="C35" s="6">
        <v>43309.458333333336</v>
      </c>
      <c r="D35" s="7" t="s">
        <v>0</v>
      </c>
      <c r="E35" s="68" t="s">
        <v>30</v>
      </c>
      <c r="F35" s="8">
        <v>79.683155999999997</v>
      </c>
      <c r="G35" s="8">
        <v>15.09479</v>
      </c>
      <c r="H35" s="8">
        <v>38.633645999999999</v>
      </c>
      <c r="I35" s="9">
        <v>1.0625326431784359</v>
      </c>
      <c r="J35" s="64">
        <v>4.2788515772660629</v>
      </c>
      <c r="K35" s="68" t="s">
        <v>30</v>
      </c>
      <c r="L35" s="8">
        <v>22.531924</v>
      </c>
      <c r="M35" s="8">
        <v>0.37930999999999998</v>
      </c>
      <c r="N35" s="8">
        <v>6.5154509999999997</v>
      </c>
      <c r="O35" s="9">
        <v>2.4582293689262649</v>
      </c>
      <c r="P35" s="64">
        <v>58.402399093090089</v>
      </c>
      <c r="Q35" s="8" t="s">
        <v>30</v>
      </c>
      <c r="R35" s="10">
        <v>10.194865</v>
      </c>
      <c r="S35" s="8">
        <v>-9.2655080000000005</v>
      </c>
      <c r="T35" s="8">
        <v>-0.92848799999999998</v>
      </c>
      <c r="U35" s="9" t="s">
        <v>378</v>
      </c>
      <c r="V35" s="64" t="s">
        <v>378</v>
      </c>
      <c r="AA35" s="11">
        <v>107.04559490000001</v>
      </c>
      <c r="AB35" s="11">
        <v>94.777946</v>
      </c>
      <c r="AC35" s="11">
        <v>58.862161999999998</v>
      </c>
      <c r="AD35" s="11">
        <v>27.203925000000002</v>
      </c>
      <c r="AE35" s="11">
        <v>25.671108</v>
      </c>
      <c r="AF35" s="12">
        <v>23.640944000000001</v>
      </c>
      <c r="AG35" s="12">
        <v>8.3589020000000005</v>
      </c>
      <c r="AH35" s="11">
        <v>6.9403480000000002</v>
      </c>
      <c r="AI35" s="11">
        <v>1.7252890000000001</v>
      </c>
      <c r="AJ35" s="11">
        <v>-1.2153389999999999</v>
      </c>
      <c r="AK35" s="11">
        <v>0.46938800000000003</v>
      </c>
      <c r="AL35" s="11">
        <v>23.171555999999999</v>
      </c>
      <c r="AM35" s="12">
        <v>22.674906</v>
      </c>
      <c r="AN35" s="12">
        <v>7.2739880000000001</v>
      </c>
      <c r="AO35" s="11">
        <v>6.3107319999999998</v>
      </c>
      <c r="AP35" s="11">
        <v>1.294081</v>
      </c>
      <c r="AQ35" s="11">
        <v>-2.1120320000000001</v>
      </c>
      <c r="AR35" s="11">
        <v>0.260571</v>
      </c>
      <c r="AS35" s="11">
        <v>22.414335000000001</v>
      </c>
      <c r="AT35" s="12">
        <v>22.911234</v>
      </c>
      <c r="AU35" s="12">
        <v>7.6703000000000001</v>
      </c>
      <c r="AV35" s="11">
        <v>6.5180220000000002</v>
      </c>
      <c r="AW35" s="11">
        <v>1.331904</v>
      </c>
      <c r="AX35" s="11">
        <v>-1.984669</v>
      </c>
      <c r="AY35" s="11">
        <v>1.331904</v>
      </c>
      <c r="AZ35" s="11">
        <v>-1.984669</v>
      </c>
      <c r="BA35" s="12">
        <v>0.92935699999999999</v>
      </c>
      <c r="BB35" s="12">
        <v>1.826595</v>
      </c>
      <c r="BC35" s="11">
        <v>-0.92848799999999998</v>
      </c>
      <c r="BD35" s="11">
        <v>-0.18673000000000001</v>
      </c>
      <c r="BE35" s="11">
        <v>-0.18673000000000001</v>
      </c>
      <c r="BF35" s="11">
        <v>-0.18673000000000001</v>
      </c>
      <c r="BG35" s="11">
        <v>-10.431744999999999</v>
      </c>
      <c r="BH35" s="11">
        <v>-23.787794000000002</v>
      </c>
      <c r="BI35" s="11">
        <v>-23.787794000000002</v>
      </c>
      <c r="BJ35" s="11">
        <v>-10.764502</v>
      </c>
      <c r="BK35" s="11">
        <v>66.780192999999997</v>
      </c>
      <c r="BL35" s="11">
        <v>60.227876000000002</v>
      </c>
      <c r="BM35" s="11">
        <v>60.597318999999999</v>
      </c>
      <c r="BN35" s="11">
        <v>372.35451999999998</v>
      </c>
      <c r="BO35" s="11">
        <v>372.35451999999998</v>
      </c>
      <c r="BP35" s="11">
        <v>372.16779000000002</v>
      </c>
      <c r="BQ35" s="11">
        <v>361.73604499999999</v>
      </c>
      <c r="BR35" s="11">
        <v>352.47053699999998</v>
      </c>
      <c r="BS35" s="11">
        <v>362.66540199999997</v>
      </c>
    </row>
    <row r="36" spans="2:71" s="1" customFormat="1" x14ac:dyDescent="0.2">
      <c r="B36" s="63" t="s">
        <v>90</v>
      </c>
      <c r="C36" s="6">
        <v>43311.458333333299</v>
      </c>
      <c r="D36" s="7" t="s">
        <v>0</v>
      </c>
      <c r="E36" s="68">
        <v>894.3</v>
      </c>
      <c r="F36" s="8">
        <v>947.38533700000005</v>
      </c>
      <c r="G36" s="8">
        <v>776.53348300000005</v>
      </c>
      <c r="H36" s="8">
        <v>727.26487099999997</v>
      </c>
      <c r="I36" s="9">
        <v>0.30266891029306997</v>
      </c>
      <c r="J36" s="64">
        <v>0.22001865694180256</v>
      </c>
      <c r="K36" s="68">
        <v>27.1</v>
      </c>
      <c r="L36" s="8">
        <v>31.735574</v>
      </c>
      <c r="M36" s="8">
        <v>24.078241999999999</v>
      </c>
      <c r="N36" s="8">
        <v>7.9636870000000002</v>
      </c>
      <c r="O36" s="9">
        <v>2.9850353234626121</v>
      </c>
      <c r="P36" s="64">
        <v>0.31801873243071488</v>
      </c>
      <c r="Q36" s="8">
        <v>3.5</v>
      </c>
      <c r="R36" s="10">
        <v>4.7655419999999999</v>
      </c>
      <c r="S36" s="8">
        <v>0.98353699999999999</v>
      </c>
      <c r="T36" s="8">
        <v>-9.71373</v>
      </c>
      <c r="U36" s="9" t="s">
        <v>378</v>
      </c>
      <c r="V36" s="64">
        <v>3.8453103441965073</v>
      </c>
      <c r="AA36" s="11">
        <v>351</v>
      </c>
      <c r="AB36" s="11">
        <v>1723.9188200000001</v>
      </c>
      <c r="AC36" s="11">
        <v>1325.363278</v>
      </c>
      <c r="AD36" s="11">
        <v>741.28478600000005</v>
      </c>
      <c r="AE36" s="11">
        <v>829.71993399999997</v>
      </c>
      <c r="AF36" s="12">
        <v>175.15230600000001</v>
      </c>
      <c r="AG36" s="12">
        <v>98.007307999999995</v>
      </c>
      <c r="AH36" s="11">
        <v>57.693772000000003</v>
      </c>
      <c r="AI36" s="11">
        <v>67.530158</v>
      </c>
      <c r="AJ36" s="11">
        <v>78.990429000000006</v>
      </c>
      <c r="AK36" s="11">
        <v>81.134865000000005</v>
      </c>
      <c r="AL36" s="11">
        <v>94.017441000000005</v>
      </c>
      <c r="AM36" s="12">
        <v>42.727994000000002</v>
      </c>
      <c r="AN36" s="12">
        <v>-7.4455629999999999</v>
      </c>
      <c r="AO36" s="11">
        <v>3.006532</v>
      </c>
      <c r="AP36" s="11">
        <v>11.911702</v>
      </c>
      <c r="AQ36" s="11">
        <v>16.636488</v>
      </c>
      <c r="AR36" s="11">
        <v>17.556386</v>
      </c>
      <c r="AS36" s="11">
        <v>25.171607999999999</v>
      </c>
      <c r="AT36" s="12">
        <v>55.813816000000003</v>
      </c>
      <c r="AU36" s="12">
        <v>2.3958529999999998</v>
      </c>
      <c r="AV36" s="11">
        <v>7.9636870000000002</v>
      </c>
      <c r="AW36" s="11">
        <v>16.930009999999999</v>
      </c>
      <c r="AX36" s="11">
        <v>22.263348000000001</v>
      </c>
      <c r="AY36" s="11">
        <v>16.930009999999999</v>
      </c>
      <c r="AZ36" s="11">
        <v>22.263348000000001</v>
      </c>
      <c r="BA36" s="12">
        <v>5.7490790000000001</v>
      </c>
      <c r="BB36" s="12">
        <v>-29.112953999999998</v>
      </c>
      <c r="BC36" s="11">
        <v>-9.71373</v>
      </c>
      <c r="BD36" s="11">
        <v>-1.455001</v>
      </c>
      <c r="BE36" s="11">
        <v>-1.455001</v>
      </c>
      <c r="BF36" s="11">
        <v>-1.455001</v>
      </c>
      <c r="BG36" s="11">
        <v>0.209616</v>
      </c>
      <c r="BH36" s="11">
        <v>3.2079279999999999</v>
      </c>
      <c r="BI36" s="11">
        <v>3.2079279999999999</v>
      </c>
      <c r="BJ36" s="11">
        <v>-0.474634</v>
      </c>
      <c r="BK36" s="11">
        <v>-202.205096</v>
      </c>
      <c r="BL36" s="11">
        <v>-38.568086000000001</v>
      </c>
      <c r="BM36" s="11">
        <v>-42.159092000000001</v>
      </c>
      <c r="BN36" s="11">
        <v>107.56406</v>
      </c>
      <c r="BO36" s="11">
        <v>107.56406</v>
      </c>
      <c r="BP36" s="11">
        <v>105.396766</v>
      </c>
      <c r="BQ36" s="11">
        <v>105.785658</v>
      </c>
      <c r="BR36" s="11">
        <v>105.67615600000001</v>
      </c>
      <c r="BS36" s="11">
        <v>109.30103099999999</v>
      </c>
    </row>
    <row r="37" spans="2:71" s="1" customFormat="1" x14ac:dyDescent="0.2">
      <c r="B37" s="63" t="s">
        <v>222</v>
      </c>
      <c r="C37" s="6">
        <v>43311.458333333336</v>
      </c>
      <c r="D37" s="7" t="s">
        <v>0</v>
      </c>
      <c r="E37" s="68" t="s">
        <v>30</v>
      </c>
      <c r="F37" s="8">
        <v>1.1617789999999999</v>
      </c>
      <c r="G37" s="8">
        <v>1.099453</v>
      </c>
      <c r="H37" s="8">
        <v>1.5475399999999999</v>
      </c>
      <c r="I37" s="9">
        <v>-0.24927368597903776</v>
      </c>
      <c r="J37" s="64">
        <v>5.6688189490591956E-2</v>
      </c>
      <c r="K37" s="68" t="s">
        <v>30</v>
      </c>
      <c r="L37" s="8">
        <v>0.621282</v>
      </c>
      <c r="M37" s="8">
        <v>0.48764600000000002</v>
      </c>
      <c r="N37" s="8">
        <v>0.70806400000000003</v>
      </c>
      <c r="O37" s="9">
        <v>-0.122562367243639</v>
      </c>
      <c r="P37" s="64">
        <v>0.27404305582328159</v>
      </c>
      <c r="Q37" s="8" t="s">
        <v>30</v>
      </c>
      <c r="R37" s="10">
        <v>2.7018080000000002</v>
      </c>
      <c r="S37" s="8">
        <v>1.3350489999999999</v>
      </c>
      <c r="T37" s="8">
        <v>2.545E-2</v>
      </c>
      <c r="U37" s="9">
        <v>105.16141453831042</v>
      </c>
      <c r="V37" s="64">
        <v>1.0237519371948149</v>
      </c>
      <c r="AA37" s="11">
        <v>88.193420639999999</v>
      </c>
      <c r="AB37" s="11">
        <v>2.2612320000000001</v>
      </c>
      <c r="AC37" s="11">
        <v>3.0700219999999998</v>
      </c>
      <c r="AD37" s="11">
        <v>1.582317</v>
      </c>
      <c r="AE37" s="11">
        <v>1.732961</v>
      </c>
      <c r="AF37" s="12">
        <v>1.2495480000000001</v>
      </c>
      <c r="AG37" s="12">
        <v>1.538489</v>
      </c>
      <c r="AH37" s="11">
        <v>0.789717</v>
      </c>
      <c r="AI37" s="11">
        <v>0.82762800000000003</v>
      </c>
      <c r="AJ37" s="11">
        <v>0.84285900000000002</v>
      </c>
      <c r="AK37" s="11">
        <v>0.57830400000000004</v>
      </c>
      <c r="AL37" s="11">
        <v>0.67124399999999995</v>
      </c>
      <c r="AM37" s="12">
        <v>0.123179</v>
      </c>
      <c r="AN37" s="12">
        <v>0.15679299999999999</v>
      </c>
      <c r="AO37" s="11">
        <v>0.200264</v>
      </c>
      <c r="AP37" s="11">
        <v>0.25061299999999997</v>
      </c>
      <c r="AQ37" s="11">
        <v>7.6624999999999999E-2</v>
      </c>
      <c r="AR37" s="11">
        <v>-9.8949999999999993E-3</v>
      </c>
      <c r="AS37" s="11">
        <v>0.133074</v>
      </c>
      <c r="AT37" s="12">
        <v>1.1089279999999999</v>
      </c>
      <c r="AU37" s="12">
        <v>1.166412</v>
      </c>
      <c r="AV37" s="11">
        <v>0.70806400000000003</v>
      </c>
      <c r="AW37" s="11">
        <v>0.75052099999999999</v>
      </c>
      <c r="AX37" s="11">
        <v>0.57565699999999997</v>
      </c>
      <c r="AY37" s="11">
        <v>0.75052099999999999</v>
      </c>
      <c r="AZ37" s="11">
        <v>0.57565699999999997</v>
      </c>
      <c r="BA37" s="12">
        <v>4.0368570000000004</v>
      </c>
      <c r="BB37" s="12">
        <v>0.67470300000000005</v>
      </c>
      <c r="BC37" s="11">
        <v>2.545E-2</v>
      </c>
      <c r="BD37" s="11">
        <v>0.62498299999999996</v>
      </c>
      <c r="BE37" s="11">
        <v>0.62498299999999996</v>
      </c>
      <c r="BF37" s="11">
        <v>0.62498299999999996</v>
      </c>
      <c r="BG37" s="11">
        <v>1.136428</v>
      </c>
      <c r="BH37" s="11">
        <v>-23.367567999999999</v>
      </c>
      <c r="BI37" s="11">
        <v>-23.367567999999999</v>
      </c>
      <c r="BJ37" s="11">
        <v>-22.853676</v>
      </c>
      <c r="BK37" s="11">
        <v>-31.368960000000001</v>
      </c>
      <c r="BL37" s="11">
        <v>-62.615372000000001</v>
      </c>
      <c r="BM37" s="11">
        <v>-84.067071999999996</v>
      </c>
      <c r="BN37" s="11">
        <v>55.946694999999998</v>
      </c>
      <c r="BO37" s="11">
        <v>55.946694999999998</v>
      </c>
      <c r="BP37" s="11">
        <v>56.571587000000001</v>
      </c>
      <c r="BQ37" s="11">
        <v>57.707279999999997</v>
      </c>
      <c r="BR37" s="11">
        <v>58.963391999999999</v>
      </c>
      <c r="BS37" s="11">
        <v>61.665084999999998</v>
      </c>
    </row>
    <row r="38" spans="2:71" s="1" customFormat="1" x14ac:dyDescent="0.2">
      <c r="B38" s="63" t="s">
        <v>342</v>
      </c>
      <c r="C38" s="6">
        <v>43311.458333333336</v>
      </c>
      <c r="D38" s="7" t="s">
        <v>0</v>
      </c>
      <c r="E38" s="68" t="s">
        <v>30</v>
      </c>
      <c r="F38" s="8">
        <v>1.817215</v>
      </c>
      <c r="G38" s="8">
        <v>1.746529</v>
      </c>
      <c r="H38" s="8">
        <v>3.7156709999999999</v>
      </c>
      <c r="I38" s="9">
        <v>-0.51093221116724274</v>
      </c>
      <c r="J38" s="64">
        <v>4.0472273864333275E-2</v>
      </c>
      <c r="K38" s="68" t="s">
        <v>30</v>
      </c>
      <c r="L38" s="8">
        <v>-0.38902000000000003</v>
      </c>
      <c r="M38" s="8">
        <v>-0.35160399999999997</v>
      </c>
      <c r="N38" s="8">
        <v>-0.26133100000000004</v>
      </c>
      <c r="O38" s="9" t="s">
        <v>378</v>
      </c>
      <c r="P38" s="64" t="s">
        <v>378</v>
      </c>
      <c r="Q38" s="8" t="s">
        <v>30</v>
      </c>
      <c r="R38" s="83">
        <v>-0.47497299999999998</v>
      </c>
      <c r="S38" s="8">
        <v>1.4213999999999999E-2</v>
      </c>
      <c r="T38" s="8">
        <v>-0.555396</v>
      </c>
      <c r="U38" s="9" t="s">
        <v>378</v>
      </c>
      <c r="V38" s="64" t="s">
        <v>378</v>
      </c>
      <c r="AA38" s="11">
        <v>63.6</v>
      </c>
      <c r="AB38" s="11">
        <v>3.5637439999999998</v>
      </c>
      <c r="AC38" s="11">
        <v>9.03247</v>
      </c>
      <c r="AD38" s="11">
        <v>4.1662590000000002</v>
      </c>
      <c r="AE38" s="11">
        <v>2.1342140000000001</v>
      </c>
      <c r="AF38" s="12">
        <v>1.775372</v>
      </c>
      <c r="AG38" s="12">
        <v>2.375632</v>
      </c>
      <c r="AH38" s="11">
        <v>1.033075</v>
      </c>
      <c r="AI38" s="11">
        <v>1.4015040000000001</v>
      </c>
      <c r="AJ38" s="11">
        <v>-0.47579100000000002</v>
      </c>
      <c r="AK38" s="11">
        <v>0.85647700000000004</v>
      </c>
      <c r="AL38" s="11">
        <v>0.91889500000000002</v>
      </c>
      <c r="AM38" s="12">
        <v>-0.775779</v>
      </c>
      <c r="AN38" s="12">
        <v>-0.188942</v>
      </c>
      <c r="AO38" s="11">
        <v>-0.27950000000000003</v>
      </c>
      <c r="AP38" s="11">
        <v>0.21518799999999999</v>
      </c>
      <c r="AQ38" s="11">
        <v>-1.9600230000000001</v>
      </c>
      <c r="AR38" s="11">
        <v>-0.36898599999999998</v>
      </c>
      <c r="AS38" s="11">
        <v>-0.40679300000000002</v>
      </c>
      <c r="AT38" s="12">
        <v>-0.74062399999999995</v>
      </c>
      <c r="AU38" s="12">
        <v>-0.149613</v>
      </c>
      <c r="AV38" s="11">
        <v>-0.26133099999999998</v>
      </c>
      <c r="AW38" s="11">
        <v>1.0579080000000001</v>
      </c>
      <c r="AX38" s="11">
        <v>-1.9419580000000001</v>
      </c>
      <c r="AY38" s="11">
        <v>1.0579080000000001</v>
      </c>
      <c r="AZ38" s="11">
        <v>-1.9419580000000001</v>
      </c>
      <c r="BA38" s="12">
        <v>-0.46075899999999997</v>
      </c>
      <c r="BB38" s="12">
        <v>-0.25277500000000003</v>
      </c>
      <c r="BC38" s="11">
        <v>-0.555396</v>
      </c>
      <c r="BD38" s="11">
        <v>0.173542</v>
      </c>
      <c r="BE38" s="11">
        <v>0.173542</v>
      </c>
      <c r="BF38" s="11">
        <v>0.173542</v>
      </c>
      <c r="BG38" s="11">
        <v>0.80785099999999999</v>
      </c>
      <c r="BH38" s="11">
        <v>-5.7360920000000002</v>
      </c>
      <c r="BI38" s="11">
        <v>-5.7360920000000002</v>
      </c>
      <c r="BJ38" s="11">
        <v>-9.3187160000000002</v>
      </c>
      <c r="BK38" s="11">
        <v>-11.17141</v>
      </c>
      <c r="BL38" s="11">
        <v>-12.325131000000001</v>
      </c>
      <c r="BM38" s="11">
        <v>-8.3907980000000002</v>
      </c>
      <c r="BN38" s="11">
        <v>62.263299000000004</v>
      </c>
      <c r="BO38" s="11">
        <v>62.263299000000004</v>
      </c>
      <c r="BP38" s="11">
        <v>62.429907</v>
      </c>
      <c r="BQ38" s="11">
        <v>67.528424999999999</v>
      </c>
      <c r="BR38" s="11">
        <v>67.561925000000002</v>
      </c>
      <c r="BS38" s="11">
        <v>67.024420000000006</v>
      </c>
    </row>
    <row r="39" spans="2:71" s="1" customFormat="1" x14ac:dyDescent="0.2">
      <c r="B39" s="63" t="s">
        <v>172</v>
      </c>
      <c r="C39" s="6">
        <v>43312.458333333299</v>
      </c>
      <c r="D39" s="7" t="s">
        <v>0</v>
      </c>
      <c r="E39" s="68" t="s">
        <v>30</v>
      </c>
      <c r="F39" s="8">
        <v>139.066181</v>
      </c>
      <c r="G39" s="8">
        <v>160.30878999999999</v>
      </c>
      <c r="H39" s="8">
        <v>71.484176000000005</v>
      </c>
      <c r="I39" s="9">
        <v>0.94541210071442938</v>
      </c>
      <c r="J39" s="64">
        <v>-0.13251056913348291</v>
      </c>
      <c r="K39" s="68" t="s">
        <v>30</v>
      </c>
      <c r="L39" s="8">
        <v>48.204385000000002</v>
      </c>
      <c r="M39" s="8">
        <v>62.125239000000001</v>
      </c>
      <c r="N39" s="8">
        <v>19.598803</v>
      </c>
      <c r="O39" s="9">
        <v>1.459557606655876</v>
      </c>
      <c r="P39" s="64">
        <v>-0.22407727075303485</v>
      </c>
      <c r="Q39" s="8" t="s">
        <v>30</v>
      </c>
      <c r="R39" s="10">
        <v>29.445167999999999</v>
      </c>
      <c r="S39" s="8">
        <v>44.897061999999998</v>
      </c>
      <c r="T39" s="8">
        <v>15.710985000000001</v>
      </c>
      <c r="U39" s="9">
        <v>0.87417708055860266</v>
      </c>
      <c r="V39" s="64">
        <v>-0.34416269821842682</v>
      </c>
      <c r="AA39" s="11">
        <v>789.67171748579995</v>
      </c>
      <c r="AB39" s="11">
        <v>299.37497100000002</v>
      </c>
      <c r="AC39" s="11">
        <v>169.40041600000001</v>
      </c>
      <c r="AD39" s="11">
        <v>41.602874999999997</v>
      </c>
      <c r="AE39" s="11">
        <v>41.210225000000001</v>
      </c>
      <c r="AF39" s="12">
        <v>130.52601799999999</v>
      </c>
      <c r="AG39" s="12">
        <v>69.520077000000001</v>
      </c>
      <c r="AH39" s="11">
        <v>27.305022999999998</v>
      </c>
      <c r="AI39" s="11">
        <v>13.467933</v>
      </c>
      <c r="AJ39" s="11">
        <v>13.012655000000001</v>
      </c>
      <c r="AK39" s="11">
        <v>71.868938</v>
      </c>
      <c r="AL39" s="11">
        <v>58.657080000000001</v>
      </c>
      <c r="AM39" s="12">
        <v>108.021934</v>
      </c>
      <c r="AN39" s="12">
        <v>52.785189000000003</v>
      </c>
      <c r="AO39" s="11">
        <v>18.727043999999999</v>
      </c>
      <c r="AP39" s="11">
        <v>4.485792</v>
      </c>
      <c r="AQ39" s="11">
        <v>4.1426509999999999</v>
      </c>
      <c r="AR39" s="11">
        <v>60.993366999999999</v>
      </c>
      <c r="AS39" s="11">
        <v>47.028567000000002</v>
      </c>
      <c r="AT39" s="12">
        <v>110.329624</v>
      </c>
      <c r="AU39" s="12">
        <v>54.494458999999999</v>
      </c>
      <c r="AV39" s="11">
        <v>19.598803</v>
      </c>
      <c r="AW39" s="11">
        <v>5.4236420000000001</v>
      </c>
      <c r="AX39" s="11">
        <v>5.1147609999999997</v>
      </c>
      <c r="AY39" s="11">
        <v>5.4236420000000001</v>
      </c>
      <c r="AZ39" s="11">
        <v>5.1147609999999997</v>
      </c>
      <c r="BA39" s="12">
        <v>74.342230000000001</v>
      </c>
      <c r="BB39" s="12">
        <v>43.054091999999997</v>
      </c>
      <c r="BC39" s="11">
        <v>15.710985000000001</v>
      </c>
      <c r="BD39" s="11">
        <v>4.2034640000000003</v>
      </c>
      <c r="BE39" s="11">
        <v>4.2034640000000003</v>
      </c>
      <c r="BF39" s="11">
        <v>4.2034640000000003</v>
      </c>
      <c r="BG39" s="11">
        <v>1.982315</v>
      </c>
      <c r="BH39" s="11">
        <v>45.257762999999997</v>
      </c>
      <c r="BI39" s="11">
        <v>45.257762999999997</v>
      </c>
      <c r="BJ39" s="11">
        <v>63.060792999999997</v>
      </c>
      <c r="BK39" s="11">
        <v>64.738981999999993</v>
      </c>
      <c r="BL39" s="11">
        <v>139.85407599999999</v>
      </c>
      <c r="BM39" s="11">
        <v>194.560438</v>
      </c>
      <c r="BN39" s="11">
        <v>136.822543</v>
      </c>
      <c r="BO39" s="11">
        <v>136.822543</v>
      </c>
      <c r="BP39" s="11">
        <v>141.02600699999999</v>
      </c>
      <c r="BQ39" s="11">
        <v>142.87195399999999</v>
      </c>
      <c r="BR39" s="11">
        <v>187.76901599999999</v>
      </c>
      <c r="BS39" s="11">
        <v>217.33436599999999</v>
      </c>
    </row>
    <row r="40" spans="2:71" s="1" customFormat="1" x14ac:dyDescent="0.2">
      <c r="B40" s="63" t="s">
        <v>340</v>
      </c>
      <c r="C40" s="6">
        <v>43312.458333333299</v>
      </c>
      <c r="D40" s="7" t="s">
        <v>0</v>
      </c>
      <c r="E40" s="68" t="s">
        <v>30</v>
      </c>
      <c r="F40" s="8">
        <v>1347.5039999999999</v>
      </c>
      <c r="G40" s="8">
        <v>1040.8219999999999</v>
      </c>
      <c r="H40" s="8">
        <v>1055.502</v>
      </c>
      <c r="I40" s="9">
        <v>0.27664750990523945</v>
      </c>
      <c r="J40" s="64">
        <v>0.29465364875069899</v>
      </c>
      <c r="K40" s="68" t="s">
        <v>30</v>
      </c>
      <c r="L40" s="8">
        <v>215.03500000000003</v>
      </c>
      <c r="M40" s="8">
        <v>139.59700000000001</v>
      </c>
      <c r="N40" s="8">
        <v>106.074</v>
      </c>
      <c r="O40" s="9">
        <v>1.0272168486151179</v>
      </c>
      <c r="P40" s="64">
        <v>0.54039843263107379</v>
      </c>
      <c r="Q40" s="8" t="s">
        <v>30</v>
      </c>
      <c r="R40" s="10">
        <v>133.29900000000001</v>
      </c>
      <c r="S40" s="8">
        <v>84.397000000000006</v>
      </c>
      <c r="T40" s="8">
        <v>66.724000000000004</v>
      </c>
      <c r="U40" s="9">
        <v>0.99776692044841431</v>
      </c>
      <c r="V40" s="64">
        <v>0.57942817872673191</v>
      </c>
      <c r="AA40" s="11">
        <v>2114.7000000000003</v>
      </c>
      <c r="AB40" s="11">
        <v>2388.326</v>
      </c>
      <c r="AC40" s="11">
        <v>1744.5119999999999</v>
      </c>
      <c r="AD40" s="11">
        <v>1084.2280000000001</v>
      </c>
      <c r="AE40" s="11">
        <v>1029.0160000000001</v>
      </c>
      <c r="AF40" s="12">
        <v>362.06400000000002</v>
      </c>
      <c r="AG40" s="12">
        <v>216.51300000000001</v>
      </c>
      <c r="AH40" s="11">
        <v>116.52800000000001</v>
      </c>
      <c r="AI40" s="11">
        <v>127.56399999999999</v>
      </c>
      <c r="AJ40" s="11">
        <v>149.93199999999999</v>
      </c>
      <c r="AK40" s="11">
        <v>139.357</v>
      </c>
      <c r="AL40" s="11">
        <v>222.70699999999999</v>
      </c>
      <c r="AM40" s="12">
        <v>279.75599999999997</v>
      </c>
      <c r="AN40" s="12">
        <v>152.6</v>
      </c>
      <c r="AO40" s="11">
        <v>79.813000000000002</v>
      </c>
      <c r="AP40" s="11">
        <v>93.998999999999995</v>
      </c>
      <c r="AQ40" s="11">
        <v>107.602</v>
      </c>
      <c r="AR40" s="11">
        <v>103.92700000000001</v>
      </c>
      <c r="AS40" s="11">
        <v>175.82900000000001</v>
      </c>
      <c r="AT40" s="12">
        <v>354.63200000000001</v>
      </c>
      <c r="AU40" s="12">
        <v>204.38</v>
      </c>
      <c r="AV40" s="11">
        <v>106.074</v>
      </c>
      <c r="AW40" s="11">
        <v>122.387</v>
      </c>
      <c r="AX40" s="11">
        <v>139.18</v>
      </c>
      <c r="AY40" s="11">
        <v>122.387</v>
      </c>
      <c r="AZ40" s="11">
        <v>139.18</v>
      </c>
      <c r="BA40" s="12">
        <v>217.696</v>
      </c>
      <c r="BB40" s="12">
        <v>139.452</v>
      </c>
      <c r="BC40" s="11">
        <v>66.724000000000004</v>
      </c>
      <c r="BD40" s="11">
        <v>70.036000000000001</v>
      </c>
      <c r="BE40" s="11">
        <v>70.036000000000001</v>
      </c>
      <c r="BF40" s="11">
        <v>70.036000000000001</v>
      </c>
      <c r="BG40" s="11">
        <v>85.745999999999995</v>
      </c>
      <c r="BH40" s="11">
        <v>257.00799999999998</v>
      </c>
      <c r="BI40" s="11">
        <v>257.00799999999998</v>
      </c>
      <c r="BJ40" s="11">
        <v>525.06100000000004</v>
      </c>
      <c r="BK40" s="11">
        <v>457.81200000000001</v>
      </c>
      <c r="BL40" s="11">
        <v>453.61200000000002</v>
      </c>
      <c r="BM40" s="11">
        <v>345.53899999999999</v>
      </c>
      <c r="BN40" s="11">
        <v>846.39400000000001</v>
      </c>
      <c r="BO40" s="11">
        <v>846.39400000000001</v>
      </c>
      <c r="BP40" s="11">
        <v>920.48500000000001</v>
      </c>
      <c r="BQ40" s="11">
        <v>1012.1369999999999</v>
      </c>
      <c r="BR40" s="11">
        <v>1085.625</v>
      </c>
      <c r="BS40" s="11">
        <v>1005.75</v>
      </c>
    </row>
    <row r="41" spans="2:71" s="1" customFormat="1" x14ac:dyDescent="0.2">
      <c r="B41" s="63" t="s">
        <v>343</v>
      </c>
      <c r="C41" s="6">
        <v>43312.458333333299</v>
      </c>
      <c r="D41" s="7" t="s">
        <v>1</v>
      </c>
      <c r="E41" s="68" t="s">
        <v>30</v>
      </c>
      <c r="F41" s="8">
        <v>5875.616</v>
      </c>
      <c r="G41" s="8">
        <v>2767.6309999999999</v>
      </c>
      <c r="H41" s="8">
        <v>4314.8649999999998</v>
      </c>
      <c r="I41" s="9">
        <v>0.3617149088094298</v>
      </c>
      <c r="J41" s="64">
        <v>1.1229766540409472</v>
      </c>
      <c r="K41" s="68">
        <v>0</v>
      </c>
      <c r="L41" s="8">
        <v>2700.2660000000001</v>
      </c>
      <c r="M41" s="8">
        <v>1350.9580000000001</v>
      </c>
      <c r="N41" s="8">
        <v>2036.1980000000001</v>
      </c>
      <c r="O41" s="9">
        <v>0.3261313487195252</v>
      </c>
      <c r="P41" s="64">
        <v>0.99877864448783749</v>
      </c>
      <c r="Q41" s="8">
        <v>1106.5999999999999</v>
      </c>
      <c r="R41" s="10">
        <v>1227.184</v>
      </c>
      <c r="S41" s="8">
        <v>1244.048</v>
      </c>
      <c r="T41" s="8">
        <v>891.91700000000003</v>
      </c>
      <c r="U41" s="9">
        <v>0.37589484223307768</v>
      </c>
      <c r="V41" s="64">
        <v>-1.3555747045130073E-2</v>
      </c>
      <c r="AA41" s="11">
        <v>16809.63205516</v>
      </c>
      <c r="AB41" s="11">
        <v>5875.616</v>
      </c>
      <c r="AC41" s="11">
        <v>4314.8649999999998</v>
      </c>
      <c r="AD41" s="11">
        <v>2212.1289999999999</v>
      </c>
      <c r="AE41" s="11">
        <v>2684.107</v>
      </c>
      <c r="AF41" s="12">
        <v>0</v>
      </c>
      <c r="AG41" s="12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2">
        <v>0</v>
      </c>
      <c r="AN41" s="12">
        <v>0</v>
      </c>
      <c r="AO41" s="11">
        <v>4506.3370000000004</v>
      </c>
      <c r="AP41" s="11">
        <v>4727.6540000000005</v>
      </c>
      <c r="AQ41" s="11">
        <v>4807.3639999999996</v>
      </c>
      <c r="AR41" s="11">
        <v>4923.299</v>
      </c>
      <c r="AS41" s="11">
        <v>5295.5590000000002</v>
      </c>
      <c r="AT41" s="12">
        <v>0</v>
      </c>
      <c r="AU41" s="12">
        <v>0</v>
      </c>
      <c r="AV41" s="11">
        <v>85.55</v>
      </c>
      <c r="AW41" s="11">
        <v>88.694999999999993</v>
      </c>
      <c r="AX41" s="11">
        <v>89.739000000000004</v>
      </c>
      <c r="AY41" s="11">
        <v>88.694999999999993</v>
      </c>
      <c r="AZ41" s="11">
        <v>89.739000000000004</v>
      </c>
      <c r="BA41" s="12">
        <v>2471.232</v>
      </c>
      <c r="BB41" s="12">
        <v>1893.1980000000001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28490.780999999999</v>
      </c>
      <c r="BO41" s="11">
        <v>28490.780999999999</v>
      </c>
      <c r="BP41" s="11">
        <v>28972.782999999999</v>
      </c>
      <c r="BQ41" s="11">
        <v>30097.927</v>
      </c>
      <c r="BR41" s="11">
        <v>31595.598999999998</v>
      </c>
      <c r="BS41" s="11">
        <v>37801.35</v>
      </c>
    </row>
    <row r="42" spans="2:71" s="1" customFormat="1" x14ac:dyDescent="0.2">
      <c r="B42" s="63" t="s">
        <v>46</v>
      </c>
      <c r="C42" s="6">
        <v>43312.458333333336</v>
      </c>
      <c r="D42" s="7" t="s">
        <v>2</v>
      </c>
      <c r="E42" s="68" t="s">
        <v>379</v>
      </c>
      <c r="F42" s="8">
        <v>988.56325100000004</v>
      </c>
      <c r="G42" s="8">
        <v>464.62131299999999</v>
      </c>
      <c r="H42" s="8">
        <v>680.140175</v>
      </c>
      <c r="I42" s="9">
        <v>0.45346986891341934</v>
      </c>
      <c r="J42" s="64">
        <v>1.1276752127812957</v>
      </c>
      <c r="K42" s="68" t="s">
        <v>379</v>
      </c>
      <c r="L42" s="8">
        <v>157.01228</v>
      </c>
      <c r="M42" s="8">
        <v>82.057591000000002</v>
      </c>
      <c r="N42" s="8">
        <v>59.387129999999999</v>
      </c>
      <c r="O42" s="9">
        <v>1.6438772171680971</v>
      </c>
      <c r="P42" s="64">
        <v>0.91344003749756686</v>
      </c>
      <c r="Q42" s="8">
        <v>50.5</v>
      </c>
      <c r="R42" s="10">
        <v>44.792158999999998</v>
      </c>
      <c r="S42" s="8">
        <v>51.256962999999999</v>
      </c>
      <c r="T42" s="8">
        <v>37.238089000000002</v>
      </c>
      <c r="U42" s="9">
        <v>0.20285869127172429</v>
      </c>
      <c r="V42" s="64">
        <v>-0.12612538124820238</v>
      </c>
      <c r="AA42" s="11">
        <v>997.55999999999983</v>
      </c>
      <c r="AB42" s="11">
        <v>240.67202399999999</v>
      </c>
      <c r="AC42" s="11">
        <v>179.481989</v>
      </c>
      <c r="AD42" s="11">
        <v>116.576984</v>
      </c>
      <c r="AE42" s="11">
        <v>144.234362</v>
      </c>
      <c r="AF42" s="12">
        <v>0</v>
      </c>
      <c r="AG42" s="12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2">
        <v>0</v>
      </c>
      <c r="AN42" s="12">
        <v>0</v>
      </c>
      <c r="AO42" s="11">
        <v>43.027512999999999</v>
      </c>
      <c r="AP42" s="11">
        <v>42.437558000000003</v>
      </c>
      <c r="AQ42" s="11">
        <v>46.544719000000001</v>
      </c>
      <c r="AR42" s="11">
        <v>46.159801000000002</v>
      </c>
      <c r="AS42" s="11">
        <v>46.522844999999997</v>
      </c>
      <c r="AT42" s="12">
        <v>0</v>
      </c>
      <c r="AU42" s="12">
        <v>0</v>
      </c>
      <c r="AV42" s="11">
        <v>4.3231659999999996</v>
      </c>
      <c r="AW42" s="11">
        <v>4.6363729999999999</v>
      </c>
      <c r="AX42" s="11">
        <v>5.0015049999999999</v>
      </c>
      <c r="AY42" s="11">
        <v>4.6363729999999999</v>
      </c>
      <c r="AZ42" s="11">
        <v>5.0015049999999999</v>
      </c>
      <c r="BA42" s="12">
        <v>96.049121999999997</v>
      </c>
      <c r="BB42" s="12">
        <v>64.640698</v>
      </c>
      <c r="BC42" s="11">
        <v>2307.7930660000002</v>
      </c>
      <c r="BD42" s="11">
        <v>2436.4633370000001</v>
      </c>
      <c r="BE42" s="11">
        <v>2436.4633370000001</v>
      </c>
      <c r="BF42" s="11">
        <v>2436.4633370000001</v>
      </c>
      <c r="BG42" s="11">
        <v>2712.7677640000002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467.186216</v>
      </c>
      <c r="BO42" s="11">
        <v>467.186216</v>
      </c>
      <c r="BP42" s="11">
        <v>587.11247100000003</v>
      </c>
      <c r="BQ42" s="11">
        <v>629.10256500000003</v>
      </c>
      <c r="BR42" s="11">
        <v>570.60920199999998</v>
      </c>
      <c r="BS42" s="11">
        <v>615.98198300000001</v>
      </c>
    </row>
    <row r="43" spans="2:71" s="1" customFormat="1" x14ac:dyDescent="0.2">
      <c r="B43" s="84" t="s">
        <v>94</v>
      </c>
      <c r="C43" s="6">
        <v>43312.458333333336</v>
      </c>
      <c r="D43" s="7" t="s">
        <v>0</v>
      </c>
      <c r="E43" s="68" t="s">
        <v>30</v>
      </c>
      <c r="F43" s="8">
        <v>54.518008999999999</v>
      </c>
      <c r="G43" s="8">
        <v>47.715778</v>
      </c>
      <c r="H43" s="8">
        <v>37.492910000000002</v>
      </c>
      <c r="I43" s="9">
        <v>0.45408849299774268</v>
      </c>
      <c r="J43" s="64">
        <v>0.14255726900229937</v>
      </c>
      <c r="K43" s="68" t="s">
        <v>30</v>
      </c>
      <c r="L43" s="8">
        <v>6.2088410000000005</v>
      </c>
      <c r="M43" s="8">
        <v>8.455521000000001</v>
      </c>
      <c r="N43" s="8">
        <v>5.5587669999999996</v>
      </c>
      <c r="O43" s="9">
        <v>0.11694571835804601</v>
      </c>
      <c r="P43" s="64">
        <v>-0.26570568507842396</v>
      </c>
      <c r="Q43" s="8" t="s">
        <v>30</v>
      </c>
      <c r="R43" s="10">
        <v>7.6099019999999999</v>
      </c>
      <c r="S43" s="8">
        <v>9.2647080000000006</v>
      </c>
      <c r="T43" s="8">
        <v>4.3207550000000001</v>
      </c>
      <c r="U43" s="9">
        <v>0.761243578957844</v>
      </c>
      <c r="V43" s="64">
        <v>-0.17861394012633758</v>
      </c>
      <c r="AA43" s="11">
        <v>383.75</v>
      </c>
      <c r="AB43" s="11">
        <v>102.23378700000001</v>
      </c>
      <c r="AC43" s="11">
        <v>72.850650999999999</v>
      </c>
      <c r="AD43" s="11">
        <v>38.789698000000001</v>
      </c>
      <c r="AE43" s="11">
        <v>49.443958000000002</v>
      </c>
      <c r="AF43" s="12">
        <v>17.060948</v>
      </c>
      <c r="AG43" s="12">
        <v>11.084365</v>
      </c>
      <c r="AH43" s="11">
        <v>6.2655630000000002</v>
      </c>
      <c r="AI43" s="11">
        <v>8.9802579999999992</v>
      </c>
      <c r="AJ43" s="11">
        <v>8.5160260000000001</v>
      </c>
      <c r="AK43" s="11">
        <v>9.1922420000000002</v>
      </c>
      <c r="AL43" s="11">
        <v>7.8687060000000004</v>
      </c>
      <c r="AM43" s="12">
        <v>12.746382000000001</v>
      </c>
      <c r="AN43" s="12">
        <v>7.8602270000000001</v>
      </c>
      <c r="AO43" s="11">
        <v>4.6214829999999996</v>
      </c>
      <c r="AP43" s="11">
        <v>7.2290479999999997</v>
      </c>
      <c r="AQ43" s="11">
        <v>3.1763590000000002</v>
      </c>
      <c r="AR43" s="11">
        <v>7.4744590000000004</v>
      </c>
      <c r="AS43" s="11">
        <v>5.2719230000000001</v>
      </c>
      <c r="AT43" s="12">
        <v>14.664362000000001</v>
      </c>
      <c r="AU43" s="12">
        <v>9.8141119999999997</v>
      </c>
      <c r="AV43" s="11">
        <v>5.5587669999999996</v>
      </c>
      <c r="AW43" s="11">
        <v>8.2150809999999996</v>
      </c>
      <c r="AX43" s="11">
        <v>4.1710989999999999</v>
      </c>
      <c r="AY43" s="11">
        <v>8.2150809999999996</v>
      </c>
      <c r="AZ43" s="11">
        <v>4.1710989999999999</v>
      </c>
      <c r="BA43" s="12">
        <v>16.874610000000001</v>
      </c>
      <c r="BB43" s="12">
        <v>8.6331019999999992</v>
      </c>
      <c r="BC43" s="11">
        <v>4.3207550000000001</v>
      </c>
      <c r="BD43" s="11">
        <v>6.7794619999999997</v>
      </c>
      <c r="BE43" s="11">
        <v>6.7794619999999997</v>
      </c>
      <c r="BF43" s="11">
        <v>6.7794619999999997</v>
      </c>
      <c r="BG43" s="11">
        <v>6.0819979999999996</v>
      </c>
      <c r="BH43" s="11">
        <v>-21.91058</v>
      </c>
      <c r="BI43" s="11">
        <v>-21.91058</v>
      </c>
      <c r="BJ43" s="11">
        <v>-33.184857999999998</v>
      </c>
      <c r="BK43" s="11">
        <v>-32.248018999999999</v>
      </c>
      <c r="BL43" s="11">
        <v>-33.842664999999997</v>
      </c>
      <c r="BM43" s="11">
        <v>-15.3591</v>
      </c>
      <c r="BN43" s="11">
        <v>52.127890999999998</v>
      </c>
      <c r="BO43" s="11">
        <v>52.127890999999998</v>
      </c>
      <c r="BP43" s="11">
        <v>58.907350999999998</v>
      </c>
      <c r="BQ43" s="11">
        <v>64.702860999999999</v>
      </c>
      <c r="BR43" s="11">
        <v>73.967568999999997</v>
      </c>
      <c r="BS43" s="11">
        <v>53.466742000000004</v>
      </c>
    </row>
    <row r="44" spans="2:71" s="1" customFormat="1" x14ac:dyDescent="0.2">
      <c r="B44" s="63" t="s">
        <v>116</v>
      </c>
      <c r="C44" s="6">
        <v>43312.458333333336</v>
      </c>
      <c r="D44" s="7" t="s">
        <v>0</v>
      </c>
      <c r="E44" s="68" t="s">
        <v>30</v>
      </c>
      <c r="F44" s="8">
        <v>3.4101490000000001</v>
      </c>
      <c r="G44" s="8">
        <v>3.6172650000000002</v>
      </c>
      <c r="H44" s="8">
        <v>3.4659879999999998</v>
      </c>
      <c r="I44" s="9">
        <v>-1.6110557797661129E-2</v>
      </c>
      <c r="J44" s="64">
        <v>-5.7257624199498758E-2</v>
      </c>
      <c r="K44" s="68" t="s">
        <v>30</v>
      </c>
      <c r="L44" s="8">
        <v>0.67274400000000001</v>
      </c>
      <c r="M44" s="8">
        <v>1.2786200000000001</v>
      </c>
      <c r="N44" s="8">
        <v>1.9092249999999999</v>
      </c>
      <c r="O44" s="9">
        <v>-0.64763503515824483</v>
      </c>
      <c r="P44" s="64">
        <v>-0.47385149614428057</v>
      </c>
      <c r="Q44" s="8" t="s">
        <v>30</v>
      </c>
      <c r="R44" s="10">
        <v>3.5448599999999999</v>
      </c>
      <c r="S44" s="8">
        <v>3.938593</v>
      </c>
      <c r="T44" s="8">
        <v>2.545811</v>
      </c>
      <c r="U44" s="9">
        <v>0.39242858169754147</v>
      </c>
      <c r="V44" s="64">
        <v>-9.9967932710996021E-2</v>
      </c>
      <c r="AA44" s="11">
        <v>146.5</v>
      </c>
      <c r="AB44" s="11">
        <v>7.0274140000000003</v>
      </c>
      <c r="AC44" s="11">
        <v>6.7596720000000001</v>
      </c>
      <c r="AD44" s="11">
        <v>3.6142259999999999</v>
      </c>
      <c r="AE44" s="11">
        <v>3.560241</v>
      </c>
      <c r="AF44" s="12">
        <v>4.9551230000000004</v>
      </c>
      <c r="AG44" s="12">
        <v>5.4519679999999999</v>
      </c>
      <c r="AH44" s="11">
        <v>2.688949</v>
      </c>
      <c r="AI44" s="11">
        <v>2.9230619999999998</v>
      </c>
      <c r="AJ44" s="11">
        <v>2.2128999999999999</v>
      </c>
      <c r="AK44" s="11">
        <v>2.6048610000000001</v>
      </c>
      <c r="AL44" s="11">
        <v>2.3502619999999999</v>
      </c>
      <c r="AM44" s="12">
        <v>1.9628699999999999</v>
      </c>
      <c r="AN44" s="12">
        <v>3.424518</v>
      </c>
      <c r="AO44" s="11">
        <v>1.878851</v>
      </c>
      <c r="AP44" s="11">
        <v>1.794745</v>
      </c>
      <c r="AQ44" s="11">
        <v>0.76328700000000005</v>
      </c>
      <c r="AR44" s="11">
        <v>1.26874</v>
      </c>
      <c r="AS44" s="11">
        <v>0.66472600000000004</v>
      </c>
      <c r="AT44" s="12">
        <v>1.9807680000000001</v>
      </c>
      <c r="AU44" s="12">
        <v>3.494999</v>
      </c>
      <c r="AV44" s="11">
        <v>1.9092249999999999</v>
      </c>
      <c r="AW44" s="11">
        <v>1.8161259999999999</v>
      </c>
      <c r="AX44" s="11">
        <v>0.77988400000000002</v>
      </c>
      <c r="AY44" s="11">
        <v>1.8161259999999999</v>
      </c>
      <c r="AZ44" s="11">
        <v>0.77988400000000002</v>
      </c>
      <c r="BA44" s="12">
        <v>7.5128779999999997</v>
      </c>
      <c r="BB44" s="12">
        <v>4.6245700000000003</v>
      </c>
      <c r="BC44" s="11">
        <v>2.545811</v>
      </c>
      <c r="BD44" s="11">
        <v>2.3921770000000002</v>
      </c>
      <c r="BE44" s="11">
        <v>2.3921770000000002</v>
      </c>
      <c r="BF44" s="11">
        <v>2.3921770000000002</v>
      </c>
      <c r="BG44" s="11">
        <v>8.7710950000000008</v>
      </c>
      <c r="BH44" s="11">
        <v>-10.455519000000001</v>
      </c>
      <c r="BI44" s="11">
        <v>-10.455519000000001</v>
      </c>
      <c r="BJ44" s="11">
        <v>-12.184581</v>
      </c>
      <c r="BK44" s="11">
        <v>-11.042083999999999</v>
      </c>
      <c r="BL44" s="11">
        <v>4.7521040000000001</v>
      </c>
      <c r="BM44" s="11">
        <v>9.7640499999999992</v>
      </c>
      <c r="BN44" s="11">
        <v>201.77353600000001</v>
      </c>
      <c r="BO44" s="11">
        <v>201.77353600000001</v>
      </c>
      <c r="BP44" s="11">
        <v>204.16571300000001</v>
      </c>
      <c r="BQ44" s="11">
        <v>212.93680800000001</v>
      </c>
      <c r="BR44" s="11">
        <v>216.87540100000001</v>
      </c>
      <c r="BS44" s="11">
        <v>217.981064</v>
      </c>
    </row>
    <row r="45" spans="2:71" s="1" customFormat="1" x14ac:dyDescent="0.2">
      <c r="B45" s="63" t="s">
        <v>136</v>
      </c>
      <c r="C45" s="6">
        <v>43312.458333333336</v>
      </c>
      <c r="D45" s="7" t="s">
        <v>0</v>
      </c>
      <c r="E45" s="68" t="s">
        <v>30</v>
      </c>
      <c r="F45" s="8">
        <v>68.448785999999998</v>
      </c>
      <c r="G45" s="8">
        <v>115.016744</v>
      </c>
      <c r="H45" s="8">
        <v>79.462692000000004</v>
      </c>
      <c r="I45" s="9">
        <v>-0.13860474296541581</v>
      </c>
      <c r="J45" s="64">
        <v>-0.40487981471636858</v>
      </c>
      <c r="K45" s="68" t="s">
        <v>30</v>
      </c>
      <c r="L45" s="8">
        <v>16.356365</v>
      </c>
      <c r="M45" s="8">
        <v>15.955306999999999</v>
      </c>
      <c r="N45" s="8">
        <v>5.7652559999999999</v>
      </c>
      <c r="O45" s="9">
        <v>1.8370578860678521</v>
      </c>
      <c r="P45" s="64">
        <v>2.5136338648952483E-2</v>
      </c>
      <c r="Q45" s="8" t="s">
        <v>30</v>
      </c>
      <c r="R45" s="10">
        <v>1.8244899999999999</v>
      </c>
      <c r="S45" s="8">
        <v>7.8030650000000001</v>
      </c>
      <c r="T45" s="8">
        <v>4.7143259999999998</v>
      </c>
      <c r="U45" s="9">
        <v>-0.61299027687096741</v>
      </c>
      <c r="V45" s="64">
        <v>-0.76618290376922404</v>
      </c>
      <c r="AA45" s="11">
        <v>249</v>
      </c>
      <c r="AB45" s="11">
        <v>183.46553</v>
      </c>
      <c r="AC45" s="11">
        <v>188.96363400000001</v>
      </c>
      <c r="AD45" s="11">
        <v>71.385594999999995</v>
      </c>
      <c r="AE45" s="11">
        <v>75.222354999999993</v>
      </c>
      <c r="AF45" s="12">
        <v>44.543793000000001</v>
      </c>
      <c r="AG45" s="12">
        <v>35.302916000000003</v>
      </c>
      <c r="AH45" s="11">
        <v>12.323855999999999</v>
      </c>
      <c r="AI45" s="11">
        <v>16.775798000000002</v>
      </c>
      <c r="AJ45" s="11">
        <v>25.191044000000002</v>
      </c>
      <c r="AK45" s="11">
        <v>22.562114999999999</v>
      </c>
      <c r="AL45" s="11">
        <v>22.125973999999999</v>
      </c>
      <c r="AM45" s="12">
        <v>28.328336</v>
      </c>
      <c r="AN45" s="12">
        <v>20.06392</v>
      </c>
      <c r="AO45" s="11">
        <v>4.375877</v>
      </c>
      <c r="AP45" s="11">
        <v>10.35679</v>
      </c>
      <c r="AQ45" s="11">
        <v>17.119948999999998</v>
      </c>
      <c r="AR45" s="11">
        <v>14.063753</v>
      </c>
      <c r="AS45" s="11">
        <v>14.408879000000001</v>
      </c>
      <c r="AT45" s="12">
        <v>32.167375999999997</v>
      </c>
      <c r="AU45" s="12">
        <v>23.064325</v>
      </c>
      <c r="AV45" s="11">
        <v>5.4749889999999999</v>
      </c>
      <c r="AW45" s="11">
        <v>12.495752</v>
      </c>
      <c r="AX45" s="11">
        <v>18.868618000000001</v>
      </c>
      <c r="AY45" s="11">
        <v>12.495752</v>
      </c>
      <c r="AZ45" s="11">
        <v>18.868618000000001</v>
      </c>
      <c r="BA45" s="12">
        <v>9.6275549999999992</v>
      </c>
      <c r="BB45" s="12">
        <v>13.453449000000001</v>
      </c>
      <c r="BC45" s="11">
        <v>4.7143259999999998</v>
      </c>
      <c r="BD45" s="11">
        <v>6.8167439999999999</v>
      </c>
      <c r="BE45" s="11">
        <v>6.8167439999999999</v>
      </c>
      <c r="BF45" s="11">
        <v>6.8167439999999999</v>
      </c>
      <c r="BG45" s="11">
        <v>10.849634999999999</v>
      </c>
      <c r="BH45" s="11">
        <v>19.13786</v>
      </c>
      <c r="BI45" s="11">
        <v>19.13786</v>
      </c>
      <c r="BJ45" s="11">
        <v>29.010189</v>
      </c>
      <c r="BK45" s="11">
        <v>35.631977999999997</v>
      </c>
      <c r="BL45" s="11">
        <v>-22.152256999999999</v>
      </c>
      <c r="BM45" s="11">
        <v>-3.7708270000000002</v>
      </c>
      <c r="BN45" s="11">
        <v>153.54659899999999</v>
      </c>
      <c r="BO45" s="11">
        <v>153.54659899999999</v>
      </c>
      <c r="BP45" s="11">
        <v>160.16621000000001</v>
      </c>
      <c r="BQ45" s="11">
        <v>170.63807199999999</v>
      </c>
      <c r="BR45" s="11">
        <v>178.410673</v>
      </c>
      <c r="BS45" s="11">
        <v>170.268854</v>
      </c>
    </row>
    <row r="46" spans="2:71" s="1" customFormat="1" x14ac:dyDescent="0.2">
      <c r="B46" s="63" t="s">
        <v>192</v>
      </c>
      <c r="C46" s="6">
        <v>43312.458333333336</v>
      </c>
      <c r="D46" s="7" t="s">
        <v>0</v>
      </c>
      <c r="E46" s="68" t="s">
        <v>30</v>
      </c>
      <c r="F46" s="8">
        <v>131.510727</v>
      </c>
      <c r="G46" s="8">
        <v>131.09316100000001</v>
      </c>
      <c r="H46" s="8">
        <v>108.513852</v>
      </c>
      <c r="I46" s="9">
        <v>0.21192570880259609</v>
      </c>
      <c r="J46" s="64">
        <v>3.1852615103238335E-3</v>
      </c>
      <c r="K46" s="68" t="s">
        <v>30</v>
      </c>
      <c r="L46" s="8">
        <v>10.17582</v>
      </c>
      <c r="M46" s="8">
        <v>11.824586</v>
      </c>
      <c r="N46" s="8">
        <v>9.0277469999999997</v>
      </c>
      <c r="O46" s="9">
        <v>0.12717159663424327</v>
      </c>
      <c r="P46" s="64">
        <v>-0.13943541025453243</v>
      </c>
      <c r="Q46" s="8" t="s">
        <v>30</v>
      </c>
      <c r="R46" s="10">
        <v>4.2258149999999999</v>
      </c>
      <c r="S46" s="8">
        <v>4.7977800000000004</v>
      </c>
      <c r="T46" s="8">
        <v>1.799148</v>
      </c>
      <c r="U46" s="9">
        <v>1.3487867590659577</v>
      </c>
      <c r="V46" s="64">
        <v>-0.11921451171166675</v>
      </c>
      <c r="AA46" s="11">
        <v>566.7387113850001</v>
      </c>
      <c r="AB46" s="11">
        <v>262.60388799999998</v>
      </c>
      <c r="AC46" s="11">
        <v>192.83652000000001</v>
      </c>
      <c r="AD46" s="11">
        <v>121.208776</v>
      </c>
      <c r="AE46" s="11">
        <v>143.252431</v>
      </c>
      <c r="AF46" s="12">
        <v>52.877915999999999</v>
      </c>
      <c r="AG46" s="12">
        <v>39.214100000000002</v>
      </c>
      <c r="AH46" s="11">
        <v>20.292487000000001</v>
      </c>
      <c r="AI46" s="11">
        <v>24.173062999999999</v>
      </c>
      <c r="AJ46" s="11">
        <v>27.798763999999998</v>
      </c>
      <c r="AK46" s="11">
        <v>28.270451999999999</v>
      </c>
      <c r="AL46" s="11">
        <v>24.686537000000001</v>
      </c>
      <c r="AM46" s="12">
        <v>14.960022</v>
      </c>
      <c r="AN46" s="12">
        <v>8.1740980000000008</v>
      </c>
      <c r="AO46" s="11">
        <v>5.2602180000000001</v>
      </c>
      <c r="AP46" s="11">
        <v>7.9618460000000004</v>
      </c>
      <c r="AQ46" s="11">
        <v>11.605741</v>
      </c>
      <c r="AR46" s="11">
        <v>8.6718759999999993</v>
      </c>
      <c r="AS46" s="11">
        <v>6.2881460000000002</v>
      </c>
      <c r="AT46" s="12">
        <v>22.000406000000002</v>
      </c>
      <c r="AU46" s="12">
        <v>14.091187</v>
      </c>
      <c r="AV46" s="11">
        <v>9.0277469999999997</v>
      </c>
      <c r="AW46" s="11">
        <v>11.387715</v>
      </c>
      <c r="AX46" s="11">
        <v>15.263215000000001</v>
      </c>
      <c r="AY46" s="11">
        <v>11.387715</v>
      </c>
      <c r="AZ46" s="11">
        <v>15.263215000000001</v>
      </c>
      <c r="BA46" s="12">
        <v>9.0235950000000003</v>
      </c>
      <c r="BB46" s="12">
        <v>3.3799839999999999</v>
      </c>
      <c r="BC46" s="11">
        <v>1.799148</v>
      </c>
      <c r="BD46" s="11">
        <v>6.1951999999999998</v>
      </c>
      <c r="BE46" s="11">
        <v>6.1951999999999998</v>
      </c>
      <c r="BF46" s="11">
        <v>6.1951999999999998</v>
      </c>
      <c r="BG46" s="11">
        <v>8.4075410000000002</v>
      </c>
      <c r="BH46" s="11">
        <v>51.530721</v>
      </c>
      <c r="BI46" s="11">
        <v>51.530721</v>
      </c>
      <c r="BJ46" s="11">
        <v>43.099263000000001</v>
      </c>
      <c r="BK46" s="11">
        <v>27.811744000000001</v>
      </c>
      <c r="BL46" s="11">
        <v>69.741258999999999</v>
      </c>
      <c r="BM46" s="11">
        <v>68.941878000000003</v>
      </c>
      <c r="BN46" s="11">
        <v>164.35617999999999</v>
      </c>
      <c r="BO46" s="11">
        <v>164.35617999999999</v>
      </c>
      <c r="BP46" s="11">
        <v>170.660706</v>
      </c>
      <c r="BQ46" s="11">
        <v>178.587885</v>
      </c>
      <c r="BR46" s="11">
        <v>182.54517300000001</v>
      </c>
      <c r="BS46" s="11">
        <v>186.85723899999999</v>
      </c>
    </row>
    <row r="47" spans="2:71" s="1" customFormat="1" x14ac:dyDescent="0.2">
      <c r="B47" s="63" t="s">
        <v>282</v>
      </c>
      <c r="C47" s="6">
        <v>43312.458333333336</v>
      </c>
      <c r="D47" s="7" t="s">
        <v>0</v>
      </c>
      <c r="E47" s="68" t="s">
        <v>30</v>
      </c>
      <c r="F47" s="8">
        <v>27.295566999999998</v>
      </c>
      <c r="G47" s="8">
        <v>23.663833</v>
      </c>
      <c r="H47" s="8">
        <v>21.759654000000001</v>
      </c>
      <c r="I47" s="9">
        <v>0.25441181187899398</v>
      </c>
      <c r="J47" s="64">
        <v>0.15347192485680572</v>
      </c>
      <c r="K47" s="68" t="s">
        <v>30</v>
      </c>
      <c r="L47" s="8">
        <v>6.7751900000000003</v>
      </c>
      <c r="M47" s="8">
        <v>4.5545879999999999</v>
      </c>
      <c r="N47" s="8">
        <v>3.1707270000000003</v>
      </c>
      <c r="O47" s="9">
        <v>1.1367938646247375</v>
      </c>
      <c r="P47" s="64">
        <v>0.48755277096413563</v>
      </c>
      <c r="Q47" s="8" t="s">
        <v>30</v>
      </c>
      <c r="R47" s="83">
        <v>-0.49494700000000003</v>
      </c>
      <c r="S47" s="8">
        <v>1.374301</v>
      </c>
      <c r="T47" s="8">
        <v>1.94659</v>
      </c>
      <c r="U47" s="9" t="s">
        <v>378</v>
      </c>
      <c r="V47" s="64" t="s">
        <v>378</v>
      </c>
      <c r="AA47" s="11">
        <v>63.0379</v>
      </c>
      <c r="AB47" s="11">
        <v>50.959400000000002</v>
      </c>
      <c r="AC47" s="11">
        <v>41.912987000000001</v>
      </c>
      <c r="AD47" s="11">
        <v>19.036718</v>
      </c>
      <c r="AE47" s="11">
        <v>25.714058000000001</v>
      </c>
      <c r="AF47" s="12">
        <v>14.144351</v>
      </c>
      <c r="AG47" s="12">
        <v>8.1241780000000006</v>
      </c>
      <c r="AH47" s="11">
        <v>4.2222189999999999</v>
      </c>
      <c r="AI47" s="11">
        <v>4.6485310000000002</v>
      </c>
      <c r="AJ47" s="11">
        <v>5.4927349999999997</v>
      </c>
      <c r="AK47" s="11">
        <v>6.0560049999999999</v>
      </c>
      <c r="AL47" s="11">
        <v>8.0883459999999996</v>
      </c>
      <c r="AM47" s="12">
        <v>9.5794979999999992</v>
      </c>
      <c r="AN47" s="12">
        <v>4.7301349999999998</v>
      </c>
      <c r="AO47" s="11">
        <v>2.459292</v>
      </c>
      <c r="AP47" s="11">
        <v>2.8776480000000002</v>
      </c>
      <c r="AQ47" s="11">
        <v>3.4412690000000001</v>
      </c>
      <c r="AR47" s="11">
        <v>3.7616360000000002</v>
      </c>
      <c r="AS47" s="11">
        <v>5.8178619999999999</v>
      </c>
      <c r="AT47" s="12">
        <v>11.329777999999999</v>
      </c>
      <c r="AU47" s="12">
        <v>6.1081310000000002</v>
      </c>
      <c r="AV47" s="11">
        <v>3.1707269999999999</v>
      </c>
      <c r="AW47" s="11">
        <v>3.6000999999999999</v>
      </c>
      <c r="AX47" s="11">
        <v>4.1909380000000001</v>
      </c>
      <c r="AY47" s="11">
        <v>3.6000999999999999</v>
      </c>
      <c r="AZ47" s="11">
        <v>4.1909380000000001</v>
      </c>
      <c r="BA47" s="12">
        <v>0.87935399999999997</v>
      </c>
      <c r="BB47" s="12">
        <v>2.363998</v>
      </c>
      <c r="BC47" s="11">
        <v>1.94659</v>
      </c>
      <c r="BD47" s="11">
        <v>0.71487400000000001</v>
      </c>
      <c r="BE47" s="11">
        <v>0.71487400000000001</v>
      </c>
      <c r="BF47" s="11">
        <v>0.71487400000000001</v>
      </c>
      <c r="BG47" s="11">
        <v>0.56969400000000003</v>
      </c>
      <c r="BH47" s="11">
        <v>31.402218999999999</v>
      </c>
      <c r="BI47" s="11">
        <v>31.402218999999999</v>
      </c>
      <c r="BJ47" s="11">
        <v>35.508476999999999</v>
      </c>
      <c r="BK47" s="11">
        <v>35.475926000000001</v>
      </c>
      <c r="BL47" s="11">
        <v>32.978769</v>
      </c>
      <c r="BM47" s="11">
        <v>47.669378000000002</v>
      </c>
      <c r="BN47" s="11">
        <v>17.888641</v>
      </c>
      <c r="BO47" s="11">
        <v>17.888641</v>
      </c>
      <c r="BP47" s="11">
        <v>18.780251</v>
      </c>
      <c r="BQ47" s="11">
        <v>31.982102000000001</v>
      </c>
      <c r="BR47" s="11">
        <v>33.440472</v>
      </c>
      <c r="BS47" s="11">
        <v>32.864286999999997</v>
      </c>
    </row>
    <row r="48" spans="2:71" s="1" customFormat="1" x14ac:dyDescent="0.2">
      <c r="B48" s="63" t="s">
        <v>312</v>
      </c>
      <c r="C48" s="6">
        <v>43313</v>
      </c>
      <c r="D48" s="7" t="s">
        <v>0</v>
      </c>
      <c r="E48" s="68" t="s">
        <v>30</v>
      </c>
      <c r="F48" s="8">
        <v>1.4029700000000001</v>
      </c>
      <c r="G48" s="8">
        <v>27.944271000000001</v>
      </c>
      <c r="H48" s="8">
        <v>0.47296300000000002</v>
      </c>
      <c r="I48" s="9">
        <v>1.9663419760108085</v>
      </c>
      <c r="J48" s="64">
        <v>-0.949794002498759</v>
      </c>
      <c r="K48" s="68" t="s">
        <v>30</v>
      </c>
      <c r="L48" s="8">
        <v>-3.7075999999999991E-2</v>
      </c>
      <c r="M48" s="8">
        <v>13.457326999999999</v>
      </c>
      <c r="N48" s="8">
        <v>-0.443797</v>
      </c>
      <c r="O48" s="9" t="s">
        <v>378</v>
      </c>
      <c r="P48" s="64" t="s">
        <v>378</v>
      </c>
      <c r="Q48" s="8" t="s">
        <v>30</v>
      </c>
      <c r="R48" s="83">
        <v>-0.90896299999999997</v>
      </c>
      <c r="S48" s="8">
        <v>13.522793999999999</v>
      </c>
      <c r="T48" s="8">
        <v>-0.94574400000000003</v>
      </c>
      <c r="U48" s="9" t="s">
        <v>378</v>
      </c>
      <c r="V48" s="64" t="s">
        <v>378</v>
      </c>
      <c r="AA48" s="11">
        <v>40.200000000000003</v>
      </c>
      <c r="AB48" s="11">
        <v>29.347241</v>
      </c>
      <c r="AC48" s="11">
        <v>1.593313</v>
      </c>
      <c r="AD48" s="11">
        <v>0.21</v>
      </c>
      <c r="AE48" s="11">
        <v>0.32</v>
      </c>
      <c r="AF48" s="12">
        <v>15.910542</v>
      </c>
      <c r="AG48" s="12">
        <v>0.36204799999999998</v>
      </c>
      <c r="AH48" s="11">
        <v>0.159798</v>
      </c>
      <c r="AI48" s="11">
        <v>4.1460999999999998E-2</v>
      </c>
      <c r="AJ48" s="11">
        <v>9.1268000000000002E-2</v>
      </c>
      <c r="AK48" s="11">
        <v>14.997648</v>
      </c>
      <c r="AL48" s="11">
        <v>0.91289399999999998</v>
      </c>
      <c r="AM48" s="12">
        <v>13.340275999999999</v>
      </c>
      <c r="AN48" s="12">
        <v>-0.67485300000000004</v>
      </c>
      <c r="AO48" s="11">
        <v>-0.45311099999999999</v>
      </c>
      <c r="AP48" s="11">
        <v>-0.56207700000000005</v>
      </c>
      <c r="AQ48" s="11">
        <v>-0.74946599999999997</v>
      </c>
      <c r="AR48" s="11">
        <v>13.417354</v>
      </c>
      <c r="AS48" s="11">
        <v>-7.7077999999999994E-2</v>
      </c>
      <c r="AT48" s="12">
        <v>13.420251</v>
      </c>
      <c r="AU48" s="12">
        <v>-0.64821200000000001</v>
      </c>
      <c r="AV48" s="11">
        <v>-0.443797</v>
      </c>
      <c r="AW48" s="11">
        <v>-0.55265900000000001</v>
      </c>
      <c r="AX48" s="11">
        <v>-0.71276099999999998</v>
      </c>
      <c r="AY48" s="11">
        <v>-0.55265900000000001</v>
      </c>
      <c r="AZ48" s="11">
        <v>-0.71276099999999998</v>
      </c>
      <c r="BA48" s="12">
        <v>14.083410000000001</v>
      </c>
      <c r="BB48" s="12">
        <v>-1.5561499999999999</v>
      </c>
      <c r="BC48" s="11">
        <v>-0.94574400000000003</v>
      </c>
      <c r="BD48" s="11">
        <v>-0.843638</v>
      </c>
      <c r="BE48" s="11">
        <v>-0.843638</v>
      </c>
      <c r="BF48" s="11">
        <v>-0.843638</v>
      </c>
      <c r="BG48" s="11">
        <v>-0.83335599999999999</v>
      </c>
      <c r="BH48" s="11">
        <v>0</v>
      </c>
      <c r="BI48" s="11">
        <v>0</v>
      </c>
      <c r="BJ48" s="11">
        <v>4.841418</v>
      </c>
      <c r="BK48" s="11">
        <v>6.3116450000000004</v>
      </c>
      <c r="BL48" s="11">
        <v>30.319514999999999</v>
      </c>
      <c r="BM48" s="11">
        <v>28.763301999999999</v>
      </c>
      <c r="BN48" s="11">
        <v>0</v>
      </c>
      <c r="BO48" s="11">
        <v>0</v>
      </c>
      <c r="BP48" s="11">
        <v>34.185901999999999</v>
      </c>
      <c r="BQ48" s="11">
        <v>33.350346999999999</v>
      </c>
      <c r="BR48" s="11">
        <v>46.869430000000001</v>
      </c>
      <c r="BS48" s="11">
        <v>47.424875</v>
      </c>
    </row>
    <row r="49" spans="2:71" s="1" customFormat="1" x14ac:dyDescent="0.2">
      <c r="B49" s="63" t="s">
        <v>74</v>
      </c>
      <c r="C49" s="6">
        <v>43313.458333333336</v>
      </c>
      <c r="D49" s="7" t="s">
        <v>0</v>
      </c>
      <c r="E49" s="68" t="s">
        <v>30</v>
      </c>
      <c r="F49" s="8">
        <v>1.136625</v>
      </c>
      <c r="G49" s="8">
        <v>0.70311599999999996</v>
      </c>
      <c r="H49" s="8">
        <v>0.86091200000000001</v>
      </c>
      <c r="I49" s="9">
        <v>0.32025689036742433</v>
      </c>
      <c r="J49" s="64">
        <v>0.61655402522485625</v>
      </c>
      <c r="K49" s="68" t="s">
        <v>30</v>
      </c>
      <c r="L49" s="8">
        <v>0.26542599999999994</v>
      </c>
      <c r="M49" s="8">
        <v>-0.12230600000000003</v>
      </c>
      <c r="N49" s="8">
        <v>0.413663</v>
      </c>
      <c r="O49" s="9">
        <v>-0.35835208853583733</v>
      </c>
      <c r="P49" s="64" t="s">
        <v>378</v>
      </c>
      <c r="Q49" s="8" t="s">
        <v>30</v>
      </c>
      <c r="R49" s="83">
        <v>-0.49333100000000002</v>
      </c>
      <c r="S49" s="8">
        <v>0.64220299999999997</v>
      </c>
      <c r="T49" s="8">
        <v>1.0890850000000001</v>
      </c>
      <c r="U49" s="9" t="s">
        <v>378</v>
      </c>
      <c r="V49" s="64" t="s">
        <v>378</v>
      </c>
      <c r="AA49" s="11">
        <v>62.999999999999993</v>
      </c>
      <c r="AB49" s="11">
        <v>2.391572</v>
      </c>
      <c r="AC49" s="11">
        <v>1.4445049999999999</v>
      </c>
      <c r="AD49" s="11">
        <v>1.0735269999999999</v>
      </c>
      <c r="AE49" s="11">
        <v>0.68655699999999997</v>
      </c>
      <c r="AF49" s="12">
        <v>-0.648061</v>
      </c>
      <c r="AG49" s="12">
        <v>1.6541E-2</v>
      </c>
      <c r="AH49" s="11">
        <v>-0.103516</v>
      </c>
      <c r="AI49" s="11">
        <v>2.63E-4</v>
      </c>
      <c r="AJ49" s="11">
        <v>0.179974</v>
      </c>
      <c r="AK49" s="11">
        <v>-0.81089500000000003</v>
      </c>
      <c r="AL49" s="11">
        <v>-0.38899699999999998</v>
      </c>
      <c r="AM49" s="12">
        <v>-1.1246769999999999</v>
      </c>
      <c r="AN49" s="12">
        <v>-0.404638</v>
      </c>
      <c r="AO49" s="11">
        <v>-0.34044099999999999</v>
      </c>
      <c r="AP49" s="11">
        <v>-0.26475700000000002</v>
      </c>
      <c r="AQ49" s="11">
        <v>-7.3390999999999998E-2</v>
      </c>
      <c r="AR49" s="11">
        <v>-0.981549</v>
      </c>
      <c r="AS49" s="11">
        <v>-0.59832700000000005</v>
      </c>
      <c r="AT49" s="12">
        <v>0.59831900000000005</v>
      </c>
      <c r="AU49" s="12">
        <v>1.1039429999999999</v>
      </c>
      <c r="AV49" s="11">
        <v>0.52552600000000005</v>
      </c>
      <c r="AW49" s="11">
        <v>0.49044700000000002</v>
      </c>
      <c r="AX49" s="11">
        <v>0.74739500000000003</v>
      </c>
      <c r="AY49" s="11">
        <v>0.49044700000000002</v>
      </c>
      <c r="AZ49" s="11">
        <v>0.74739500000000003</v>
      </c>
      <c r="BA49" s="12">
        <v>-1.250767</v>
      </c>
      <c r="BB49" s="12">
        <v>1.3967E-2</v>
      </c>
      <c r="BC49" s="11">
        <v>1.0890850000000001</v>
      </c>
      <c r="BD49" s="11">
        <v>0.17343800000000001</v>
      </c>
      <c r="BE49" s="11">
        <v>0.17343800000000001</v>
      </c>
      <c r="BF49" s="11">
        <v>0.17343800000000001</v>
      </c>
      <c r="BG49" s="11">
        <v>-8.3650850000000005</v>
      </c>
      <c r="BH49" s="11">
        <v>-0.17291599999999999</v>
      </c>
      <c r="BI49" s="11">
        <v>-0.17291599999999999</v>
      </c>
      <c r="BJ49" s="11">
        <v>-0.79520299999999999</v>
      </c>
      <c r="BK49" s="11">
        <v>-2.6383E-2</v>
      </c>
      <c r="BL49" s="11">
        <v>-0.228107</v>
      </c>
      <c r="BM49" s="11">
        <v>-9.9990999999999997E-2</v>
      </c>
      <c r="BN49" s="11">
        <v>78.202062999999995</v>
      </c>
      <c r="BO49" s="11">
        <v>78.202062999999995</v>
      </c>
      <c r="BP49" s="11">
        <v>78.378753000000003</v>
      </c>
      <c r="BQ49" s="11">
        <v>69.987660000000005</v>
      </c>
      <c r="BR49" s="11">
        <v>70.639137000000005</v>
      </c>
      <c r="BS49" s="11">
        <v>68.745953</v>
      </c>
    </row>
    <row r="50" spans="2:71" s="1" customFormat="1" x14ac:dyDescent="0.2">
      <c r="B50" s="63" t="s">
        <v>152</v>
      </c>
      <c r="C50" s="6">
        <v>43313.458333333336</v>
      </c>
      <c r="D50" s="7" t="s">
        <v>0</v>
      </c>
      <c r="E50" s="68">
        <v>7928.2666666666664</v>
      </c>
      <c r="F50" s="8">
        <v>8190.348</v>
      </c>
      <c r="G50" s="8">
        <v>7282.01</v>
      </c>
      <c r="H50" s="8">
        <v>6257.7309999999998</v>
      </c>
      <c r="I50" s="9">
        <v>0.30883670135389329</v>
      </c>
      <c r="J50" s="64">
        <v>0.12473726347533165</v>
      </c>
      <c r="K50" s="68">
        <v>633.79999999999995</v>
      </c>
      <c r="L50" s="8">
        <v>760.87799999999993</v>
      </c>
      <c r="M50" s="8">
        <v>593.83699999999999</v>
      </c>
      <c r="N50" s="8">
        <v>476.74100000000004</v>
      </c>
      <c r="O50" s="9">
        <v>0.59599866594230377</v>
      </c>
      <c r="P50" s="64">
        <v>0.28129099399330104</v>
      </c>
      <c r="Q50" s="8">
        <v>463</v>
      </c>
      <c r="R50" s="10">
        <v>486.25400000000002</v>
      </c>
      <c r="S50" s="8">
        <v>432.26499999999999</v>
      </c>
      <c r="T50" s="8">
        <v>361.65</v>
      </c>
      <c r="U50" s="9">
        <v>0.3445430665007605</v>
      </c>
      <c r="V50" s="64">
        <v>0.12489792141394762</v>
      </c>
      <c r="AA50" s="11">
        <v>20107.143</v>
      </c>
      <c r="AB50" s="11">
        <v>15472.358</v>
      </c>
      <c r="AC50" s="11">
        <v>11652.608</v>
      </c>
      <c r="AD50" s="11">
        <v>5485.6319999999996</v>
      </c>
      <c r="AE50" s="11">
        <v>8203.0499999999993</v>
      </c>
      <c r="AF50" s="12">
        <v>1678.595</v>
      </c>
      <c r="AG50" s="12">
        <v>1171.9059999999999</v>
      </c>
      <c r="AH50" s="11">
        <v>619.596</v>
      </c>
      <c r="AI50" s="11">
        <v>628.08299999999997</v>
      </c>
      <c r="AJ50" s="11">
        <v>837.20600000000002</v>
      </c>
      <c r="AK50" s="11">
        <v>757.32100000000003</v>
      </c>
      <c r="AL50" s="11">
        <v>921.274</v>
      </c>
      <c r="AM50" s="12">
        <v>1084.8050000000001</v>
      </c>
      <c r="AN50" s="12">
        <v>677.875</v>
      </c>
      <c r="AO50" s="11">
        <v>358.78500000000003</v>
      </c>
      <c r="AP50" s="11">
        <v>374.16300000000001</v>
      </c>
      <c r="AQ50" s="11">
        <v>474.18099999999998</v>
      </c>
      <c r="AR50" s="11">
        <v>465.67500000000001</v>
      </c>
      <c r="AS50" s="11">
        <v>619.13</v>
      </c>
      <c r="AT50" s="12">
        <v>1354.7149999999999</v>
      </c>
      <c r="AU50" s="12">
        <v>913.80600000000004</v>
      </c>
      <c r="AV50" s="11">
        <v>476.74099999999999</v>
      </c>
      <c r="AW50" s="11">
        <v>491.36099999999999</v>
      </c>
      <c r="AX50" s="11">
        <v>594.67700000000002</v>
      </c>
      <c r="AY50" s="11">
        <v>491.36099999999999</v>
      </c>
      <c r="AZ50" s="11">
        <v>594.67700000000002</v>
      </c>
      <c r="BA50" s="12">
        <v>918.51900000000001</v>
      </c>
      <c r="BB50" s="12">
        <v>633.91800000000001</v>
      </c>
      <c r="BC50" s="11">
        <v>361.65</v>
      </c>
      <c r="BD50" s="11">
        <v>345.94600000000003</v>
      </c>
      <c r="BE50" s="11">
        <v>345.94600000000003</v>
      </c>
      <c r="BF50" s="11">
        <v>345.94600000000003</v>
      </c>
      <c r="BG50" s="11">
        <v>510.11900000000003</v>
      </c>
      <c r="BH50" s="11">
        <v>1838.971274</v>
      </c>
      <c r="BI50" s="11">
        <v>1838.971274</v>
      </c>
      <c r="BJ50" s="11">
        <v>2031.9159999999999</v>
      </c>
      <c r="BK50" s="11">
        <v>1798.1020000000001</v>
      </c>
      <c r="BL50" s="11">
        <v>2025.3679999999999</v>
      </c>
      <c r="BM50" s="11">
        <v>2752.65</v>
      </c>
      <c r="BN50" s="11">
        <v>3331.6907200000001</v>
      </c>
      <c r="BO50" s="11">
        <v>3331.6907200000001</v>
      </c>
      <c r="BP50" s="11">
        <v>3638.319</v>
      </c>
      <c r="BQ50" s="11">
        <v>3695.8589999999999</v>
      </c>
      <c r="BR50" s="11">
        <v>3227.384</v>
      </c>
      <c r="BS50" s="11">
        <v>3601.15</v>
      </c>
    </row>
    <row r="51" spans="2:71" s="1" customFormat="1" x14ac:dyDescent="0.2">
      <c r="B51" s="63" t="s">
        <v>184</v>
      </c>
      <c r="C51" s="6">
        <v>43313.458333333336</v>
      </c>
      <c r="D51" s="7" t="s">
        <v>1</v>
      </c>
      <c r="E51" s="68" t="s">
        <v>30</v>
      </c>
      <c r="F51" s="8">
        <v>8000.3450000000003</v>
      </c>
      <c r="G51" s="8">
        <v>3749.6190000000001</v>
      </c>
      <c r="H51" s="8">
        <v>6433.5510000000004</v>
      </c>
      <c r="I51" s="9">
        <v>0.24353486900158239</v>
      </c>
      <c r="J51" s="64">
        <v>1.1336421113718487</v>
      </c>
      <c r="K51" s="68">
        <v>0</v>
      </c>
      <c r="L51" s="8">
        <v>2836.6790000000001</v>
      </c>
      <c r="M51" s="8">
        <v>1696.616</v>
      </c>
      <c r="N51" s="8">
        <v>2909.1120000000001</v>
      </c>
      <c r="O51" s="9">
        <v>-2.4898663234691587E-2</v>
      </c>
      <c r="P51" s="64">
        <v>0.67196289555208732</v>
      </c>
      <c r="Q51" s="8">
        <v>1436.6428571428571</v>
      </c>
      <c r="R51" s="10">
        <v>1528.1303449767504</v>
      </c>
      <c r="S51" s="8">
        <v>1806.644541714142</v>
      </c>
      <c r="T51" s="8">
        <v>1421.0539584550806</v>
      </c>
      <c r="U51" s="9">
        <v>7.5349979418149138E-2</v>
      </c>
      <c r="V51" s="64">
        <v>-0.15416103738543807</v>
      </c>
      <c r="AA51" s="11">
        <v>21914.853899999998</v>
      </c>
      <c r="AB51" s="11">
        <v>7999.7761899696452</v>
      </c>
      <c r="AC51" s="11">
        <v>6433.0935861835214</v>
      </c>
      <c r="AD51" s="11">
        <v>3219.2730992425518</v>
      </c>
      <c r="AE51" s="11">
        <v>3554.3502741687603</v>
      </c>
      <c r="AF51" s="12">
        <v>0</v>
      </c>
      <c r="AG51" s="12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2">
        <v>0</v>
      </c>
      <c r="AN51" s="12">
        <v>0</v>
      </c>
      <c r="AO51" s="11">
        <v>11832.592000000001</v>
      </c>
      <c r="AP51" s="11">
        <v>12054.638999999999</v>
      </c>
      <c r="AQ51" s="11">
        <v>13616.843999999999</v>
      </c>
      <c r="AR51" s="11">
        <v>13814.737999999999</v>
      </c>
      <c r="AS51" s="11">
        <v>14652.352000000001</v>
      </c>
      <c r="AT51" s="12">
        <v>0</v>
      </c>
      <c r="AU51" s="12">
        <v>0</v>
      </c>
      <c r="AV51" s="11">
        <v>146.27159961490906</v>
      </c>
      <c r="AW51" s="11">
        <v>158.89970171589684</v>
      </c>
      <c r="AX51" s="11">
        <v>163.18439706016255</v>
      </c>
      <c r="AY51" s="11">
        <v>158.89970171589684</v>
      </c>
      <c r="AZ51" s="11">
        <v>163.18439706016255</v>
      </c>
      <c r="BA51" s="12">
        <v>3334.7748866908923</v>
      </c>
      <c r="BB51" s="12">
        <v>3055.290758918743</v>
      </c>
      <c r="BC51" s="11">
        <v>515.52700000000004</v>
      </c>
      <c r="BD51" s="11">
        <v>398.88400000000001</v>
      </c>
      <c r="BE51" s="11">
        <v>398.88400000000001</v>
      </c>
      <c r="BF51" s="11">
        <v>398.88400000000001</v>
      </c>
      <c r="BG51" s="11">
        <v>508.96899999999999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39934.407768839992</v>
      </c>
      <c r="BO51" s="11">
        <v>39934.407768839992</v>
      </c>
      <c r="BP51" s="11">
        <v>40941.88105230665</v>
      </c>
      <c r="BQ51" s="11">
        <v>42983.980438219987</v>
      </c>
      <c r="BR51" s="11">
        <v>44762.408581953314</v>
      </c>
      <c r="BS51" s="11">
        <v>45074.308502606655</v>
      </c>
    </row>
    <row r="52" spans="2:71" s="1" customFormat="1" x14ac:dyDescent="0.2">
      <c r="B52" s="63" t="s">
        <v>217</v>
      </c>
      <c r="C52" s="6">
        <v>43313.458333333336</v>
      </c>
      <c r="D52" s="7" t="s">
        <v>0</v>
      </c>
      <c r="E52" s="68">
        <v>71.333333333333329</v>
      </c>
      <c r="F52" s="8">
        <v>72.446521000000004</v>
      </c>
      <c r="G52" s="8">
        <v>67.378673000000006</v>
      </c>
      <c r="H52" s="8">
        <v>63.320341999999997</v>
      </c>
      <c r="I52" s="9">
        <v>0.14412712742454881</v>
      </c>
      <c r="J52" s="64">
        <v>7.5214422818923765E-2</v>
      </c>
      <c r="K52" s="68">
        <v>23.5</v>
      </c>
      <c r="L52" s="8">
        <v>26.432651</v>
      </c>
      <c r="M52" s="8">
        <v>24.239249999999998</v>
      </c>
      <c r="N52" s="8">
        <v>22.987945000000003</v>
      </c>
      <c r="O52" s="9">
        <v>0.14984836617627173</v>
      </c>
      <c r="P52" s="64">
        <v>9.0489639737203253E-2</v>
      </c>
      <c r="Q52" s="8">
        <v>13.333333333333334</v>
      </c>
      <c r="R52" s="10">
        <v>17.110676000000002</v>
      </c>
      <c r="S52" s="8">
        <v>17.804238999999999</v>
      </c>
      <c r="T52" s="8">
        <v>13.139367</v>
      </c>
      <c r="U52" s="9">
        <v>0.3022450777118868</v>
      </c>
      <c r="V52" s="64">
        <v>-3.8954936518207695E-2</v>
      </c>
      <c r="AA52" s="11">
        <v>888.5</v>
      </c>
      <c r="AB52" s="11">
        <v>139.82519400000001</v>
      </c>
      <c r="AC52" s="11">
        <v>116.937032</v>
      </c>
      <c r="AD52" s="11">
        <v>56.626393</v>
      </c>
      <c r="AE52" s="11">
        <v>82.605489000000006</v>
      </c>
      <c r="AF52" s="12">
        <v>112.193994</v>
      </c>
      <c r="AG52" s="12">
        <v>92.128230000000002</v>
      </c>
      <c r="AH52" s="11">
        <v>51.034149999999997</v>
      </c>
      <c r="AI52" s="11">
        <v>54.460870999999997</v>
      </c>
      <c r="AJ52" s="11">
        <v>78.846164999999999</v>
      </c>
      <c r="AK52" s="11">
        <v>54.701751000000002</v>
      </c>
      <c r="AL52" s="11">
        <v>57.492243000000002</v>
      </c>
      <c r="AM52" s="12">
        <v>35.581937000000003</v>
      </c>
      <c r="AN52" s="12">
        <v>28.866437000000001</v>
      </c>
      <c r="AO52" s="11">
        <v>16.704623000000002</v>
      </c>
      <c r="AP52" s="11">
        <v>15.021108999999999</v>
      </c>
      <c r="AQ52" s="11">
        <v>14.794115</v>
      </c>
      <c r="AR52" s="11">
        <v>17.023546</v>
      </c>
      <c r="AS52" s="11">
        <v>18.558391</v>
      </c>
      <c r="AT52" s="12">
        <v>50.671900999999998</v>
      </c>
      <c r="AU52" s="12">
        <v>41.221803999999999</v>
      </c>
      <c r="AV52" s="11">
        <v>22.987945</v>
      </c>
      <c r="AW52" s="11">
        <v>21.203105999999998</v>
      </c>
      <c r="AX52" s="11">
        <v>20.201336999999999</v>
      </c>
      <c r="AY52" s="11">
        <v>21.203105999999998</v>
      </c>
      <c r="AZ52" s="11">
        <v>20.201336999999999</v>
      </c>
      <c r="BA52" s="12">
        <v>34.914915000000001</v>
      </c>
      <c r="BB52" s="12">
        <v>23.565387999999999</v>
      </c>
      <c r="BC52" s="11">
        <v>13.139367</v>
      </c>
      <c r="BD52" s="11">
        <v>14.568318</v>
      </c>
      <c r="BE52" s="11">
        <v>14.568318</v>
      </c>
      <c r="BF52" s="11">
        <v>14.568318</v>
      </c>
      <c r="BG52" s="11">
        <v>12.694858999999999</v>
      </c>
      <c r="BH52" s="11">
        <v>20.418441000000001</v>
      </c>
      <c r="BI52" s="11">
        <v>20.418441000000001</v>
      </c>
      <c r="BJ52" s="11">
        <v>18.643370999999998</v>
      </c>
      <c r="BK52" s="11">
        <v>13.825053</v>
      </c>
      <c r="BL52" s="11">
        <v>17.126860000000001</v>
      </c>
      <c r="BM52" s="11">
        <v>15.811883</v>
      </c>
      <c r="BN52" s="11">
        <v>179.77617699999999</v>
      </c>
      <c r="BO52" s="11">
        <v>179.77617699999999</v>
      </c>
      <c r="BP52" s="11">
        <v>196.19562099999999</v>
      </c>
      <c r="BQ52" s="11">
        <v>208.50829200000001</v>
      </c>
      <c r="BR52" s="11">
        <v>231.85381100000001</v>
      </c>
      <c r="BS52" s="11">
        <v>255.077225</v>
      </c>
    </row>
    <row r="53" spans="2:71" s="1" customFormat="1" x14ac:dyDescent="0.2">
      <c r="B53" s="63" t="s">
        <v>303</v>
      </c>
      <c r="C53" s="6">
        <v>43314.458333333299</v>
      </c>
      <c r="D53" s="7" t="s">
        <v>0</v>
      </c>
      <c r="E53" s="68">
        <v>2563.75</v>
      </c>
      <c r="F53" s="8">
        <v>2836.5790000000002</v>
      </c>
      <c r="G53" s="8">
        <v>2265.9290000000001</v>
      </c>
      <c r="H53" s="8">
        <v>1707.3219999999999</v>
      </c>
      <c r="I53" s="9">
        <v>0.66142004847357461</v>
      </c>
      <c r="J53" s="64">
        <v>0.25183931182309771</v>
      </c>
      <c r="K53" s="68">
        <v>281.08333333333331</v>
      </c>
      <c r="L53" s="8">
        <v>294.05899999999997</v>
      </c>
      <c r="M53" s="8">
        <v>278.68600000000004</v>
      </c>
      <c r="N53" s="8">
        <v>174.39200000000002</v>
      </c>
      <c r="O53" s="9">
        <v>0.68619546768200346</v>
      </c>
      <c r="P53" s="64">
        <v>5.5162440883287811E-2</v>
      </c>
      <c r="Q53" s="8">
        <v>252</v>
      </c>
      <c r="R53" s="10">
        <v>279.05500000000001</v>
      </c>
      <c r="S53" s="8">
        <v>240.89400000000001</v>
      </c>
      <c r="T53" s="8">
        <v>223.864</v>
      </c>
      <c r="U53" s="9">
        <v>0.24653807668941852</v>
      </c>
      <c r="V53" s="64">
        <v>0.1584140742401221</v>
      </c>
      <c r="AA53" s="11">
        <v>6671.1</v>
      </c>
      <c r="AB53" s="11">
        <v>5102.5079999999998</v>
      </c>
      <c r="AC53" s="11">
        <v>3344.297</v>
      </c>
      <c r="AD53" s="11">
        <v>1726.11</v>
      </c>
      <c r="AE53" s="11">
        <v>2416.7260000000001</v>
      </c>
      <c r="AF53" s="12">
        <v>733.74699999999996</v>
      </c>
      <c r="AG53" s="12">
        <v>498.83600000000001</v>
      </c>
      <c r="AH53" s="11">
        <v>233.15299999999999</v>
      </c>
      <c r="AI53" s="11">
        <v>233.667</v>
      </c>
      <c r="AJ53" s="11">
        <v>295.93200000000002</v>
      </c>
      <c r="AK53" s="11">
        <v>340.88200000000001</v>
      </c>
      <c r="AL53" s="11">
        <v>392.86500000000001</v>
      </c>
      <c r="AM53" s="12">
        <v>489.27</v>
      </c>
      <c r="AN53" s="12">
        <v>319.37299999999999</v>
      </c>
      <c r="AO53" s="11">
        <v>145.47300000000001</v>
      </c>
      <c r="AP53" s="11">
        <v>149.23099999999999</v>
      </c>
      <c r="AQ53" s="11">
        <v>187.946</v>
      </c>
      <c r="AR53" s="11">
        <v>235.53200000000001</v>
      </c>
      <c r="AS53" s="11">
        <v>253.738</v>
      </c>
      <c r="AT53" s="12">
        <v>572.745</v>
      </c>
      <c r="AU53" s="12">
        <v>382.96899999999999</v>
      </c>
      <c r="AV53" s="11">
        <v>174.392</v>
      </c>
      <c r="AW53" s="11">
        <v>184.62100000000001</v>
      </c>
      <c r="AX53" s="11">
        <v>225.95500000000001</v>
      </c>
      <c r="AY53" s="11">
        <v>184.62100000000001</v>
      </c>
      <c r="AZ53" s="11">
        <v>225.95500000000001</v>
      </c>
      <c r="BA53" s="12">
        <v>519.94899999999996</v>
      </c>
      <c r="BB53" s="12">
        <v>385.58199999999999</v>
      </c>
      <c r="BC53" s="11">
        <v>223.864</v>
      </c>
      <c r="BD53" s="11">
        <v>130.81399999999999</v>
      </c>
      <c r="BE53" s="11">
        <v>130.81399999999999</v>
      </c>
      <c r="BF53" s="11">
        <v>130.81399999999999</v>
      </c>
      <c r="BG53" s="11">
        <v>254.90299999999999</v>
      </c>
      <c r="BH53" s="11">
        <v>-1766.4079999999999</v>
      </c>
      <c r="BI53" s="11">
        <v>-1766.4079999999999</v>
      </c>
      <c r="BJ53" s="11">
        <v>-1730.2049999999999</v>
      </c>
      <c r="BK53" s="11">
        <v>-2136.2660000000001</v>
      </c>
      <c r="BL53" s="11">
        <v>-2690.3020000000001</v>
      </c>
      <c r="BM53" s="11">
        <v>-2864.5569999999998</v>
      </c>
      <c r="BN53" s="11">
        <v>2570.8490000000002</v>
      </c>
      <c r="BO53" s="11">
        <v>2570.8490000000002</v>
      </c>
      <c r="BP53" s="11">
        <v>2692.4470000000001</v>
      </c>
      <c r="BQ53" s="11">
        <v>2975.7170000000001</v>
      </c>
      <c r="BR53" s="11">
        <v>3008.806</v>
      </c>
      <c r="BS53" s="11">
        <v>3386.6559999999999</v>
      </c>
    </row>
    <row r="54" spans="2:71" s="1" customFormat="1" x14ac:dyDescent="0.2">
      <c r="B54" s="63" t="s">
        <v>64</v>
      </c>
      <c r="C54" s="6">
        <v>43314.458333333336</v>
      </c>
      <c r="D54" s="7" t="s">
        <v>0</v>
      </c>
      <c r="E54" s="68" t="s">
        <v>30</v>
      </c>
      <c r="F54" s="8">
        <v>438.27529399999997</v>
      </c>
      <c r="G54" s="8">
        <v>483.43697500000002</v>
      </c>
      <c r="H54" s="8">
        <v>384.57766600000002</v>
      </c>
      <c r="I54" s="9">
        <v>0.13962752584805571</v>
      </c>
      <c r="J54" s="64">
        <v>-9.3417928986503473E-2</v>
      </c>
      <c r="K54" s="68" t="s">
        <v>30</v>
      </c>
      <c r="L54" s="8">
        <v>6.8953869999999995</v>
      </c>
      <c r="M54" s="8">
        <v>8.5465099999999996</v>
      </c>
      <c r="N54" s="8">
        <v>4.195557</v>
      </c>
      <c r="O54" s="9">
        <v>0.64349739498235858</v>
      </c>
      <c r="P54" s="64">
        <v>-0.19319265992785362</v>
      </c>
      <c r="Q54" s="8" t="s">
        <v>30</v>
      </c>
      <c r="R54" s="83">
        <v>-3.884633</v>
      </c>
      <c r="S54" s="8">
        <v>1.839691</v>
      </c>
      <c r="T54" s="8">
        <v>0.39404099999999997</v>
      </c>
      <c r="U54" s="9" t="s">
        <v>378</v>
      </c>
      <c r="V54" s="64" t="s">
        <v>378</v>
      </c>
      <c r="AA54" s="11">
        <v>97.92</v>
      </c>
      <c r="AB54" s="11">
        <v>921.71226899999999</v>
      </c>
      <c r="AC54" s="11">
        <v>846.05646200000001</v>
      </c>
      <c r="AD54" s="11">
        <v>380.99022000000002</v>
      </c>
      <c r="AE54" s="11">
        <v>596.69055100000003</v>
      </c>
      <c r="AF54" s="12">
        <v>52.893549</v>
      </c>
      <c r="AG54" s="12">
        <v>41.810934000000003</v>
      </c>
      <c r="AH54" s="11">
        <v>19.681546999999998</v>
      </c>
      <c r="AI54" s="11">
        <v>23.802833</v>
      </c>
      <c r="AJ54" s="11">
        <v>28.224703999999999</v>
      </c>
      <c r="AK54" s="11">
        <v>27.157208000000001</v>
      </c>
      <c r="AL54" s="11">
        <v>25.736340999999999</v>
      </c>
      <c r="AM54" s="12">
        <v>14.313262</v>
      </c>
      <c r="AN54" s="12">
        <v>11.299726</v>
      </c>
      <c r="AO54" s="11">
        <v>3.645947</v>
      </c>
      <c r="AP54" s="11">
        <v>7.902215</v>
      </c>
      <c r="AQ54" s="11">
        <v>6.9278360000000001</v>
      </c>
      <c r="AR54" s="11">
        <v>8.0095530000000004</v>
      </c>
      <c r="AS54" s="11">
        <v>6.3037089999999996</v>
      </c>
      <c r="AT54" s="12">
        <v>15.441897000000001</v>
      </c>
      <c r="AU54" s="12">
        <v>12.513629</v>
      </c>
      <c r="AV54" s="11">
        <v>4.195557</v>
      </c>
      <c r="AW54" s="11">
        <v>8.6194570000000006</v>
      </c>
      <c r="AX54" s="11">
        <v>7.8359040000000002</v>
      </c>
      <c r="AY54" s="11">
        <v>8.6194570000000006</v>
      </c>
      <c r="AZ54" s="11">
        <v>7.8359040000000002</v>
      </c>
      <c r="BA54" s="12">
        <v>-2.0449419999999998</v>
      </c>
      <c r="BB54" s="12">
        <v>0.60443599999999997</v>
      </c>
      <c r="BC54" s="11">
        <v>0.39404099999999997</v>
      </c>
      <c r="BD54" s="11">
        <v>3.4045719999999999</v>
      </c>
      <c r="BE54" s="11">
        <v>3.4045719999999999</v>
      </c>
      <c r="BF54" s="11">
        <v>3.4045719999999999</v>
      </c>
      <c r="BG54" s="11">
        <v>-1.944367</v>
      </c>
      <c r="BH54" s="11">
        <v>55.291569000000003</v>
      </c>
      <c r="BI54" s="11">
        <v>55.291569000000003</v>
      </c>
      <c r="BJ54" s="11">
        <v>18.862272000000001</v>
      </c>
      <c r="BK54" s="11">
        <v>59.045791000000001</v>
      </c>
      <c r="BL54" s="11">
        <v>94.391765000000007</v>
      </c>
      <c r="BM54" s="11">
        <v>88.943832999999998</v>
      </c>
      <c r="BN54" s="11">
        <v>251.31864100000001</v>
      </c>
      <c r="BO54" s="11">
        <v>251.31864100000001</v>
      </c>
      <c r="BP54" s="11">
        <v>257.136101</v>
      </c>
      <c r="BQ54" s="11">
        <v>270.805701</v>
      </c>
      <c r="BR54" s="11">
        <v>283.24527999999998</v>
      </c>
      <c r="BS54" s="11">
        <v>322.302617</v>
      </c>
    </row>
    <row r="55" spans="2:71" s="1" customFormat="1" x14ac:dyDescent="0.2">
      <c r="B55" s="63" t="s">
        <v>117</v>
      </c>
      <c r="C55" s="6">
        <v>43314.458333333336</v>
      </c>
      <c r="D55" s="7" t="s">
        <v>1</v>
      </c>
      <c r="E55" s="68" t="s">
        <v>30</v>
      </c>
      <c r="F55" s="8">
        <v>2528.2240000000002</v>
      </c>
      <c r="G55" s="8">
        <v>1204.8499999999999</v>
      </c>
      <c r="H55" s="8">
        <v>2455.9540000000002</v>
      </c>
      <c r="I55" s="9">
        <v>2.9426446912279358E-2</v>
      </c>
      <c r="J55" s="64">
        <v>1.0983724115035072</v>
      </c>
      <c r="K55" s="68" t="s">
        <v>30</v>
      </c>
      <c r="L55" s="8">
        <v>914.71799999999996</v>
      </c>
      <c r="M55" s="8">
        <v>450.5</v>
      </c>
      <c r="N55" s="8">
        <v>683.09199999999998</v>
      </c>
      <c r="O55" s="9">
        <v>0.33908463281666301</v>
      </c>
      <c r="P55" s="64">
        <v>1.0304506104328524</v>
      </c>
      <c r="Q55" s="8" t="s">
        <v>30</v>
      </c>
      <c r="R55" s="10">
        <v>700.745</v>
      </c>
      <c r="S55" s="8">
        <v>603.61900000000003</v>
      </c>
      <c r="T55" s="8">
        <v>439.96800000000002</v>
      </c>
      <c r="U55" s="9">
        <v>0.59271810677140158</v>
      </c>
      <c r="V55" s="64">
        <v>0.16090613449874835</v>
      </c>
      <c r="AA55" s="11">
        <v>16613.661</v>
      </c>
      <c r="AB55" s="11">
        <v>2528.2240000000002</v>
      </c>
      <c r="AC55" s="11">
        <v>2455.9540000000002</v>
      </c>
      <c r="AD55" s="11">
        <v>1274.1500000000001</v>
      </c>
      <c r="AE55" s="11">
        <v>1128.318</v>
      </c>
      <c r="AF55" s="12">
        <v>0</v>
      </c>
      <c r="AG55" s="12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2">
        <v>0</v>
      </c>
      <c r="AN55" s="12">
        <v>0</v>
      </c>
      <c r="AO55" s="11">
        <v>6109.0940000000001</v>
      </c>
      <c r="AP55" s="11">
        <v>6767.2430000000004</v>
      </c>
      <c r="AQ55" s="11">
        <v>7459.3019999999997</v>
      </c>
      <c r="AR55" s="11">
        <v>8305.0779999999995</v>
      </c>
      <c r="AS55" s="11">
        <v>9217.4869999999992</v>
      </c>
      <c r="AT55" s="12">
        <v>0</v>
      </c>
      <c r="AU55" s="12">
        <v>0</v>
      </c>
      <c r="AV55" s="11">
        <v>51.18</v>
      </c>
      <c r="AW55" s="11">
        <v>51.866999999999997</v>
      </c>
      <c r="AX55" s="11">
        <v>52.49</v>
      </c>
      <c r="AY55" s="11">
        <v>51.866999999999997</v>
      </c>
      <c r="AZ55" s="11">
        <v>52.49</v>
      </c>
      <c r="BA55" s="12">
        <v>1304.364</v>
      </c>
      <c r="BB55" s="12">
        <v>985.678</v>
      </c>
      <c r="BC55" s="11">
        <v>121.13500000000001</v>
      </c>
      <c r="BD55" s="11">
        <v>110.026</v>
      </c>
      <c r="BE55" s="11">
        <v>110.026</v>
      </c>
      <c r="BF55" s="11">
        <v>110.026</v>
      </c>
      <c r="BG55" s="11">
        <v>171.85300000000001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11804.041999999999</v>
      </c>
      <c r="BO55" s="11">
        <v>11804.041999999999</v>
      </c>
      <c r="BP55" s="11">
        <v>12248.24</v>
      </c>
      <c r="BQ55" s="11">
        <v>12812.905000000001</v>
      </c>
      <c r="BR55" s="11">
        <v>13731.073</v>
      </c>
      <c r="BS55" s="11">
        <v>14285.545</v>
      </c>
    </row>
    <row r="56" spans="2:71" s="1" customFormat="1" x14ac:dyDescent="0.2">
      <c r="B56" s="63" t="s">
        <v>168</v>
      </c>
      <c r="C56" s="6">
        <v>43314.458333333336</v>
      </c>
      <c r="D56" s="7" t="s">
        <v>2</v>
      </c>
      <c r="E56" s="68" t="s">
        <v>30</v>
      </c>
      <c r="F56" s="8">
        <v>521.40071899999998</v>
      </c>
      <c r="G56" s="8">
        <v>250.68244300000001</v>
      </c>
      <c r="H56" s="8">
        <v>445.66866299999998</v>
      </c>
      <c r="I56" s="9">
        <v>0.16992905781217105</v>
      </c>
      <c r="J56" s="64">
        <v>1.0799251545510109</v>
      </c>
      <c r="K56" s="68" t="s">
        <v>30</v>
      </c>
      <c r="L56" s="8">
        <v>18.265871000000001</v>
      </c>
      <c r="M56" s="8">
        <v>2.7870149999999998</v>
      </c>
      <c r="N56" s="8">
        <v>2.9155150000000001</v>
      </c>
      <c r="O56" s="9">
        <v>5.2650581458164343</v>
      </c>
      <c r="P56" s="64">
        <v>5.5539191572345326</v>
      </c>
      <c r="Q56" s="8" t="s">
        <v>30</v>
      </c>
      <c r="R56" s="83">
        <v>18.623712999999999</v>
      </c>
      <c r="S56" s="8">
        <v>1.277879</v>
      </c>
      <c r="T56" s="8">
        <v>-5.2942349999999996</v>
      </c>
      <c r="U56" s="9" t="s">
        <v>378</v>
      </c>
      <c r="V56" s="64">
        <v>13.573925230792586</v>
      </c>
      <c r="AA56" s="11">
        <v>442.8</v>
      </c>
      <c r="AB56" s="11">
        <v>64.784390999999999</v>
      </c>
      <c r="AC56" s="11">
        <v>55.628169</v>
      </c>
      <c r="AD56" s="11">
        <v>43.381293999999997</v>
      </c>
      <c r="AE56" s="11">
        <v>51.254933000000001</v>
      </c>
      <c r="AF56" s="12">
        <v>0</v>
      </c>
      <c r="AG56" s="12">
        <v>0</v>
      </c>
      <c r="AH56" s="11">
        <v>377.08983000000001</v>
      </c>
      <c r="AI56" s="11">
        <v>379.53112299999998</v>
      </c>
      <c r="AJ56" s="11">
        <v>503.114597</v>
      </c>
      <c r="AK56" s="11">
        <v>504.96219400000001</v>
      </c>
      <c r="AL56" s="11">
        <v>501.46572600000002</v>
      </c>
      <c r="AM56" s="12">
        <v>0</v>
      </c>
      <c r="AN56" s="12">
        <v>0</v>
      </c>
      <c r="AO56" s="11">
        <v>8.2241520000000001</v>
      </c>
      <c r="AP56" s="11">
        <v>7.5925940000000001</v>
      </c>
      <c r="AQ56" s="11">
        <v>7.2198520000000004</v>
      </c>
      <c r="AR56" s="11">
        <v>7.192539</v>
      </c>
      <c r="AS56" s="11">
        <v>6.7334069999999997</v>
      </c>
      <c r="AT56" s="12">
        <v>0</v>
      </c>
      <c r="AU56" s="12">
        <v>0</v>
      </c>
      <c r="AV56" s="11">
        <v>1.8923779999999999</v>
      </c>
      <c r="AW56" s="11">
        <v>0.57888200000000001</v>
      </c>
      <c r="AX56" s="11">
        <v>-2.47126</v>
      </c>
      <c r="AY56" s="11">
        <v>0.57888200000000001</v>
      </c>
      <c r="AZ56" s="11">
        <v>-2.47126</v>
      </c>
      <c r="BA56" s="12">
        <v>19.901592000000001</v>
      </c>
      <c r="BB56" s="12">
        <v>-2.916804</v>
      </c>
      <c r="BC56" s="11">
        <v>1881.7289949999999</v>
      </c>
      <c r="BD56" s="11">
        <v>1857.2093669999999</v>
      </c>
      <c r="BE56" s="11">
        <v>1857.2093669999999</v>
      </c>
      <c r="BF56" s="11">
        <v>1857.2093669999999</v>
      </c>
      <c r="BG56" s="11">
        <v>2167.6894419999999</v>
      </c>
      <c r="BH56" s="11">
        <v>0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v>445.83993900000002</v>
      </c>
      <c r="BO56" s="11">
        <v>445.83993900000002</v>
      </c>
      <c r="BP56" s="11">
        <v>536.171066</v>
      </c>
      <c r="BQ56" s="11">
        <v>677.59915899999999</v>
      </c>
      <c r="BR56" s="11">
        <v>680.24479399999996</v>
      </c>
      <c r="BS56" s="11">
        <v>695.66207399999996</v>
      </c>
    </row>
    <row r="57" spans="2:71" s="1" customFormat="1" x14ac:dyDescent="0.2">
      <c r="B57" s="63" t="s">
        <v>297</v>
      </c>
      <c r="C57" s="6">
        <v>43314.458333333336</v>
      </c>
      <c r="D57" s="7" t="s">
        <v>1</v>
      </c>
      <c r="E57" s="68" t="s">
        <v>30</v>
      </c>
      <c r="F57" s="8">
        <v>174.744</v>
      </c>
      <c r="G57" s="8">
        <v>83.406000000000006</v>
      </c>
      <c r="H57" s="8">
        <v>133.12700000000001</v>
      </c>
      <c r="I57" s="9">
        <v>0.31261126593403277</v>
      </c>
      <c r="J57" s="64">
        <v>1.0951010718653333</v>
      </c>
      <c r="K57" s="68" t="s">
        <v>30</v>
      </c>
      <c r="L57" s="8">
        <v>55.304000000000002</v>
      </c>
      <c r="M57" s="8">
        <v>4.726</v>
      </c>
      <c r="N57" s="8">
        <v>85.028999999999996</v>
      </c>
      <c r="O57" s="9">
        <v>-0.34958661162662141</v>
      </c>
      <c r="P57" s="64">
        <v>10.70207363520948</v>
      </c>
      <c r="Q57" s="8" t="s">
        <v>30</v>
      </c>
      <c r="R57" s="10">
        <v>36.933</v>
      </c>
      <c r="S57" s="8">
        <v>-10.153</v>
      </c>
      <c r="T57" s="8">
        <v>37.048000000000002</v>
      </c>
      <c r="U57" s="9">
        <v>-3.1040811919672562E-3</v>
      </c>
      <c r="V57" s="64" t="s">
        <v>378</v>
      </c>
      <c r="AA57" s="11">
        <v>2450</v>
      </c>
      <c r="AB57" s="11">
        <v>174.744</v>
      </c>
      <c r="AC57" s="11">
        <v>133.12700000000001</v>
      </c>
      <c r="AD57" s="11">
        <v>70.497</v>
      </c>
      <c r="AE57" s="11">
        <v>75.798000000000002</v>
      </c>
      <c r="AF57" s="12">
        <v>0</v>
      </c>
      <c r="AG57" s="12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2">
        <v>0</v>
      </c>
      <c r="AN57" s="12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2">
        <v>0</v>
      </c>
      <c r="AU57" s="12">
        <v>0</v>
      </c>
      <c r="AV57" s="11">
        <v>1.484</v>
      </c>
      <c r="AW57" s="11">
        <v>1.4890000000000001</v>
      </c>
      <c r="AX57" s="11">
        <v>-1.4890000000000001</v>
      </c>
      <c r="AY57" s="11">
        <v>1.4890000000000001</v>
      </c>
      <c r="AZ57" s="11">
        <v>-1.4890000000000001</v>
      </c>
      <c r="BA57" s="12">
        <v>26.78</v>
      </c>
      <c r="BB57" s="12">
        <v>66.504999999999995</v>
      </c>
      <c r="BC57" s="11">
        <v>5.7510000000000003</v>
      </c>
      <c r="BD57" s="11">
        <v>5.0659999999999998</v>
      </c>
      <c r="BE57" s="11">
        <v>5.0659999999999998</v>
      </c>
      <c r="BF57" s="11">
        <v>5.0659999999999998</v>
      </c>
      <c r="BG57" s="11">
        <v>4.9569999999999999</v>
      </c>
      <c r="BH57" s="11">
        <v>0</v>
      </c>
      <c r="BI57" s="11">
        <v>0</v>
      </c>
      <c r="BJ57" s="11">
        <v>0</v>
      </c>
      <c r="BK57" s="11">
        <v>0</v>
      </c>
      <c r="BL57" s="11">
        <v>0</v>
      </c>
      <c r="BM57" s="11">
        <v>0</v>
      </c>
      <c r="BN57" s="11">
        <v>1192.492</v>
      </c>
      <c r="BO57" s="11">
        <v>1192.492</v>
      </c>
      <c r="BP57" s="11">
        <v>1232.3620000000001</v>
      </c>
      <c r="BQ57" s="11">
        <v>1256.2650000000001</v>
      </c>
      <c r="BR57" s="11">
        <v>1245.944</v>
      </c>
      <c r="BS57" s="11">
        <v>1284.3150000000001</v>
      </c>
    </row>
    <row r="58" spans="2:71" s="1" customFormat="1" x14ac:dyDescent="0.2">
      <c r="B58" s="63" t="s">
        <v>153</v>
      </c>
      <c r="C58" s="6">
        <v>43315</v>
      </c>
      <c r="D58" s="7" t="s">
        <v>0</v>
      </c>
      <c r="E58" s="68" t="s">
        <v>30</v>
      </c>
      <c r="F58" s="8">
        <v>27.363987999999999</v>
      </c>
      <c r="G58" s="8">
        <v>21.955652000000001</v>
      </c>
      <c r="H58" s="8">
        <v>16.52308</v>
      </c>
      <c r="I58" s="9">
        <v>0.65610697279199748</v>
      </c>
      <c r="J58" s="64">
        <v>0.24633001106047758</v>
      </c>
      <c r="K58" s="68" t="s">
        <v>30</v>
      </c>
      <c r="L58" s="8">
        <v>4.6267049999999994</v>
      </c>
      <c r="M58" s="8">
        <v>5.3181839999999996</v>
      </c>
      <c r="N58" s="8">
        <v>3.2472650000000001</v>
      </c>
      <c r="O58" s="9">
        <v>0.42480056293527002</v>
      </c>
      <c r="P58" s="64">
        <v>-0.13002163896548147</v>
      </c>
      <c r="Q58" s="8" t="s">
        <v>30</v>
      </c>
      <c r="R58" s="10">
        <v>0.134182</v>
      </c>
      <c r="S58" s="8">
        <v>1.519911</v>
      </c>
      <c r="T58" s="8">
        <v>-1.334492</v>
      </c>
      <c r="U58" s="9" t="s">
        <v>378</v>
      </c>
      <c r="V58" s="64">
        <v>-0.91171719923074446</v>
      </c>
      <c r="AA58" s="11">
        <v>140.14066212999998</v>
      </c>
      <c r="AB58" s="11">
        <v>49.306080000000001</v>
      </c>
      <c r="AC58" s="11">
        <v>31.001767000000001</v>
      </c>
      <c r="AD58" s="11">
        <v>0</v>
      </c>
      <c r="AE58" s="11">
        <v>0</v>
      </c>
      <c r="AF58" s="12">
        <v>15.001662</v>
      </c>
      <c r="AG58" s="12">
        <v>8.1625289999999993</v>
      </c>
      <c r="AH58" s="11">
        <v>3.619173</v>
      </c>
      <c r="AI58" s="11">
        <v>0</v>
      </c>
      <c r="AJ58" s="11">
        <v>0</v>
      </c>
      <c r="AK58" s="11">
        <v>7.087764</v>
      </c>
      <c r="AL58" s="11">
        <v>7.9274579999999997</v>
      </c>
      <c r="AM58" s="12">
        <v>8.6307600000000004</v>
      </c>
      <c r="AN58" s="12">
        <v>5.4567589999999999</v>
      </c>
      <c r="AO58" s="11">
        <v>2.6894840000000002</v>
      </c>
      <c r="AP58" s="11">
        <v>0</v>
      </c>
      <c r="AQ58" s="11">
        <v>0</v>
      </c>
      <c r="AR58" s="11">
        <v>4.6023959999999997</v>
      </c>
      <c r="AS58" s="11">
        <v>4.0419239999999999</v>
      </c>
      <c r="AT58" s="12">
        <v>9.9313289999999999</v>
      </c>
      <c r="AU58" s="12">
        <v>6.6207099999999999</v>
      </c>
      <c r="AV58" s="11">
        <v>3.2370969999999999</v>
      </c>
      <c r="AW58" s="11">
        <v>0</v>
      </c>
      <c r="AX58" s="11">
        <v>0</v>
      </c>
      <c r="AY58" s="11">
        <v>0</v>
      </c>
      <c r="AZ58" s="11">
        <v>0</v>
      </c>
      <c r="BA58" s="12">
        <v>1.6540919999999999</v>
      </c>
      <c r="BB58" s="12">
        <v>-0.82525300000000001</v>
      </c>
      <c r="BC58" s="11">
        <v>-1.334492</v>
      </c>
      <c r="BD58" s="11">
        <v>0</v>
      </c>
      <c r="BE58" s="11"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54.502651999999998</v>
      </c>
      <c r="BL58" s="11">
        <v>55.762099999999997</v>
      </c>
      <c r="BM58" s="11">
        <v>40.091810000000002</v>
      </c>
      <c r="BN58" s="11">
        <v>0</v>
      </c>
      <c r="BO58" s="11">
        <v>0</v>
      </c>
      <c r="BP58" s="11">
        <v>0</v>
      </c>
      <c r="BQ58" s="11">
        <v>25.859905000000001</v>
      </c>
      <c r="BR58" s="11">
        <v>27.370170999999999</v>
      </c>
      <c r="BS58" s="11">
        <v>68.638186000000005</v>
      </c>
    </row>
    <row r="59" spans="2:71" s="1" customFormat="1" x14ac:dyDescent="0.2">
      <c r="B59" s="63" t="s">
        <v>35</v>
      </c>
      <c r="C59" s="6">
        <v>43315.458333333299</v>
      </c>
      <c r="D59" s="7" t="s">
        <v>0</v>
      </c>
      <c r="E59" s="68" t="s">
        <v>30</v>
      </c>
      <c r="F59" s="8">
        <v>52.460811999999997</v>
      </c>
      <c r="G59" s="8">
        <v>45.393836999999998</v>
      </c>
      <c r="H59" s="8">
        <v>39.774977</v>
      </c>
      <c r="I59" s="9">
        <v>0.31894009643299093</v>
      </c>
      <c r="J59" s="64">
        <v>0.15568137586606734</v>
      </c>
      <c r="K59" s="68" t="s">
        <v>30</v>
      </c>
      <c r="L59" s="8">
        <v>19.318553000000001</v>
      </c>
      <c r="M59" s="8">
        <v>16.020273</v>
      </c>
      <c r="N59" s="8">
        <v>13.386572000000001</v>
      </c>
      <c r="O59" s="9">
        <v>0.44312920439975212</v>
      </c>
      <c r="P59" s="64">
        <v>0.20588163510072532</v>
      </c>
      <c r="Q59" s="8" t="s">
        <v>30</v>
      </c>
      <c r="R59" s="10">
        <v>18.291454000000002</v>
      </c>
      <c r="S59" s="8">
        <v>-4.5936669999999999</v>
      </c>
      <c r="T59" s="8">
        <v>-1.88791</v>
      </c>
      <c r="U59" s="9" t="s">
        <v>378</v>
      </c>
      <c r="V59" s="64" t="s">
        <v>378</v>
      </c>
      <c r="AA59" s="11">
        <v>563</v>
      </c>
      <c r="AB59" s="11">
        <v>97.854648999999995</v>
      </c>
      <c r="AC59" s="11">
        <v>47.192686999999999</v>
      </c>
      <c r="AD59" s="11">
        <v>55.549633</v>
      </c>
      <c r="AE59" s="11">
        <v>65.410777999999993</v>
      </c>
      <c r="AF59" s="12">
        <v>24.042037000000001</v>
      </c>
      <c r="AG59" s="12">
        <v>7.3493069999999996</v>
      </c>
      <c r="AH59" s="11">
        <v>8.8467310000000001</v>
      </c>
      <c r="AI59" s="11">
        <v>12.691513</v>
      </c>
      <c r="AJ59" s="11">
        <v>14.88218</v>
      </c>
      <c r="AK59" s="11">
        <v>10.629887999999999</v>
      </c>
      <c r="AL59" s="11">
        <v>13.412148999999999</v>
      </c>
      <c r="AM59" s="12">
        <v>20.693422000000002</v>
      </c>
      <c r="AN59" s="12">
        <v>4.2493920000000003</v>
      </c>
      <c r="AO59" s="11">
        <v>7.2441500000000003</v>
      </c>
      <c r="AP59" s="11">
        <v>11.697507</v>
      </c>
      <c r="AQ59" s="11">
        <v>13.492051999999999</v>
      </c>
      <c r="AR59" s="11">
        <v>8.6998250000000006</v>
      </c>
      <c r="AS59" s="11">
        <v>11.993596999999999</v>
      </c>
      <c r="AT59" s="12">
        <v>35.338825999999997</v>
      </c>
      <c r="AU59" s="12">
        <v>10.428095000000001</v>
      </c>
      <c r="AV59" s="11">
        <v>13.386571999999999</v>
      </c>
      <c r="AW59" s="11">
        <v>18.948052000000001</v>
      </c>
      <c r="AX59" s="11">
        <v>22.339796</v>
      </c>
      <c r="AY59" s="11">
        <v>18.948052000000001</v>
      </c>
      <c r="AZ59" s="11">
        <v>22.339796</v>
      </c>
      <c r="BA59" s="12">
        <v>13.697787</v>
      </c>
      <c r="BB59" s="12">
        <v>-5.8623839999999996</v>
      </c>
      <c r="BC59" s="11">
        <v>-1.88791</v>
      </c>
      <c r="BD59" s="11">
        <v>32.056787</v>
      </c>
      <c r="BE59" s="11">
        <v>32.056787</v>
      </c>
      <c r="BF59" s="11">
        <v>32.056787</v>
      </c>
      <c r="BG59" s="11">
        <v>27.816922999999999</v>
      </c>
      <c r="BH59" s="11">
        <v>487.77339899999998</v>
      </c>
      <c r="BI59" s="11">
        <v>487.77339899999998</v>
      </c>
      <c r="BJ59" s="11">
        <v>459.13987500000002</v>
      </c>
      <c r="BK59" s="11">
        <v>430.48621300000002</v>
      </c>
      <c r="BL59" s="11">
        <v>425.78242</v>
      </c>
      <c r="BM59" s="11">
        <v>403.33994300000001</v>
      </c>
      <c r="BN59" s="11">
        <v>168.98313300000001</v>
      </c>
      <c r="BO59" s="11">
        <v>168.98313300000001</v>
      </c>
      <c r="BP59" s="11">
        <v>201.03992</v>
      </c>
      <c r="BQ59" s="11">
        <v>228.86088100000001</v>
      </c>
      <c r="BR59" s="11">
        <v>224.25761700000001</v>
      </c>
      <c r="BS59" s="11">
        <v>242.549071</v>
      </c>
    </row>
    <row r="60" spans="2:71" s="1" customFormat="1" x14ac:dyDescent="0.2">
      <c r="B60" s="63" t="s">
        <v>40</v>
      </c>
      <c r="C60" s="6">
        <v>43315.458333333299</v>
      </c>
      <c r="D60" s="7" t="s">
        <v>0</v>
      </c>
      <c r="E60" s="68" t="s">
        <v>30</v>
      </c>
      <c r="F60" s="8">
        <v>6.4398929999999996</v>
      </c>
      <c r="G60" s="8">
        <v>5.8639460000000003</v>
      </c>
      <c r="H60" s="8">
        <v>4.8310339999999998</v>
      </c>
      <c r="I60" s="9">
        <v>0.33302580772563384</v>
      </c>
      <c r="J60" s="64">
        <v>9.8218332842764822E-2</v>
      </c>
      <c r="K60" s="68" t="s">
        <v>30</v>
      </c>
      <c r="L60" s="8">
        <v>2.4699179999999998</v>
      </c>
      <c r="M60" s="8">
        <v>2.81548</v>
      </c>
      <c r="N60" s="8">
        <v>3.2091979999999998</v>
      </c>
      <c r="O60" s="9">
        <v>-0.230362850780787</v>
      </c>
      <c r="P60" s="64">
        <v>-0.1227364428090415</v>
      </c>
      <c r="Q60" s="8" t="s">
        <v>30</v>
      </c>
      <c r="R60" s="83">
        <v>-51.885483000000001</v>
      </c>
      <c r="S60" s="8">
        <v>-44.115687999999999</v>
      </c>
      <c r="T60" s="8">
        <v>-13.592719000000001</v>
      </c>
      <c r="U60" s="9" t="s">
        <v>378</v>
      </c>
      <c r="V60" s="64" t="s">
        <v>378</v>
      </c>
      <c r="AA60" s="11">
        <v>298.08</v>
      </c>
      <c r="AB60" s="11">
        <v>12.303839</v>
      </c>
      <c r="AC60" s="11">
        <v>9.2846270000000004</v>
      </c>
      <c r="AD60" s="11">
        <v>8.2064199999999996</v>
      </c>
      <c r="AE60" s="11">
        <v>4.932868</v>
      </c>
      <c r="AF60" s="12">
        <v>9.9864759999999997</v>
      </c>
      <c r="AG60" s="12">
        <v>7.2334370000000003</v>
      </c>
      <c r="AH60" s="11">
        <v>3.7762920000000002</v>
      </c>
      <c r="AI60" s="11">
        <v>7.1494080000000002</v>
      </c>
      <c r="AJ60" s="11">
        <v>3.9575629999999999</v>
      </c>
      <c r="AK60" s="11">
        <v>4.8129609999999996</v>
      </c>
      <c r="AL60" s="11">
        <v>5.1735150000000001</v>
      </c>
      <c r="AM60" s="12">
        <v>5.2720690000000001</v>
      </c>
      <c r="AN60" s="12">
        <v>5.9283700000000001</v>
      </c>
      <c r="AO60" s="11">
        <v>3.203109</v>
      </c>
      <c r="AP60" s="11">
        <v>6.605137</v>
      </c>
      <c r="AQ60" s="11">
        <v>0.91852299999999998</v>
      </c>
      <c r="AR60" s="11">
        <v>2.8089499999999998</v>
      </c>
      <c r="AS60" s="11">
        <v>2.4631189999999998</v>
      </c>
      <c r="AT60" s="12">
        <v>5.2853979999999998</v>
      </c>
      <c r="AU60" s="12">
        <v>5.939432</v>
      </c>
      <c r="AV60" s="11">
        <v>3.2091980000000002</v>
      </c>
      <c r="AW60" s="11">
        <v>6.611529</v>
      </c>
      <c r="AX60" s="11">
        <v>0.92513800000000002</v>
      </c>
      <c r="AY60" s="11">
        <v>6.611529</v>
      </c>
      <c r="AZ60" s="11">
        <v>0.92513800000000002</v>
      </c>
      <c r="BA60" s="12">
        <v>-96.001170999999999</v>
      </c>
      <c r="BB60" s="12">
        <v>-2.5628579999999999</v>
      </c>
      <c r="BC60" s="11">
        <v>-13.592719000000001</v>
      </c>
      <c r="BD60" s="11">
        <v>-20.45684</v>
      </c>
      <c r="BE60" s="11">
        <v>-20.45684</v>
      </c>
      <c r="BF60" s="11">
        <v>-20.45684</v>
      </c>
      <c r="BG60" s="11">
        <v>31.271362</v>
      </c>
      <c r="BH60" s="11">
        <v>485.66516999999999</v>
      </c>
      <c r="BI60" s="11">
        <v>485.66516999999999</v>
      </c>
      <c r="BJ60" s="11">
        <v>511.898459</v>
      </c>
      <c r="BK60" s="11">
        <v>547.17744600000003</v>
      </c>
      <c r="BL60" s="11">
        <v>651.882969</v>
      </c>
      <c r="BM60" s="11">
        <v>675.90981799999997</v>
      </c>
      <c r="BN60" s="11">
        <v>355.10922699999998</v>
      </c>
      <c r="BO60" s="11">
        <v>355.10922699999998</v>
      </c>
      <c r="BP60" s="11">
        <v>334.65238699999998</v>
      </c>
      <c r="BQ60" s="11">
        <v>365.92374899999999</v>
      </c>
      <c r="BR60" s="11">
        <v>342.57179000000002</v>
      </c>
      <c r="BS60" s="11">
        <v>290.686307</v>
      </c>
    </row>
    <row r="61" spans="2:71" s="1" customFormat="1" x14ac:dyDescent="0.2">
      <c r="B61" s="63" t="s">
        <v>104</v>
      </c>
      <c r="C61" s="6">
        <v>43315.458333333299</v>
      </c>
      <c r="D61" s="7" t="s">
        <v>0</v>
      </c>
      <c r="E61" s="68" t="s">
        <v>30</v>
      </c>
      <c r="F61" s="8">
        <v>86.083780000000004</v>
      </c>
      <c r="G61" s="8">
        <v>78.244579999999999</v>
      </c>
      <c r="H61" s="8">
        <v>54.979951999999997</v>
      </c>
      <c r="I61" s="9">
        <v>0.56573035931351856</v>
      </c>
      <c r="J61" s="64">
        <v>0.10018840921633165</v>
      </c>
      <c r="K61" s="68" t="s">
        <v>30</v>
      </c>
      <c r="L61" s="8">
        <v>13.453966000000001</v>
      </c>
      <c r="M61" s="8">
        <v>11.405804</v>
      </c>
      <c r="N61" s="8">
        <v>5.1540270000000001</v>
      </c>
      <c r="O61" s="9">
        <v>1.6103794178804263</v>
      </c>
      <c r="P61" s="64">
        <v>0.17957190917887078</v>
      </c>
      <c r="Q61" s="8" t="s">
        <v>30</v>
      </c>
      <c r="R61" s="10">
        <v>6.6292840000000002</v>
      </c>
      <c r="S61" s="8">
        <v>6.5711950000000003</v>
      </c>
      <c r="T61" s="8">
        <v>2.1906189999999999</v>
      </c>
      <c r="U61" s="9">
        <v>2.0262149648113161</v>
      </c>
      <c r="V61" s="64">
        <v>8.8399446371625334E-3</v>
      </c>
      <c r="AA61" s="11">
        <v>135.63</v>
      </c>
      <c r="AB61" s="11">
        <v>164.32836</v>
      </c>
      <c r="AC61" s="11">
        <v>103.51540799999999</v>
      </c>
      <c r="AD61" s="11">
        <v>56.994539000000003</v>
      </c>
      <c r="AE61" s="11">
        <v>64.611435</v>
      </c>
      <c r="AF61" s="12">
        <v>34.565136000000003</v>
      </c>
      <c r="AG61" s="12">
        <v>17.364576</v>
      </c>
      <c r="AH61" s="11">
        <v>8.331118</v>
      </c>
      <c r="AI61" s="11">
        <v>8.9236699999999995</v>
      </c>
      <c r="AJ61" s="11">
        <v>11.726856</v>
      </c>
      <c r="AK61" s="11">
        <v>15.759479000000001</v>
      </c>
      <c r="AL61" s="11">
        <v>18.805657</v>
      </c>
      <c r="AM61" s="12">
        <v>21.936688</v>
      </c>
      <c r="AN61" s="12">
        <v>9.5337429999999994</v>
      </c>
      <c r="AO61" s="11">
        <v>3.9180640000000002</v>
      </c>
      <c r="AP61" s="11">
        <v>4.3743590000000001</v>
      </c>
      <c r="AQ61" s="11">
        <v>5.9555920000000002</v>
      </c>
      <c r="AR61" s="11">
        <v>10.082862</v>
      </c>
      <c r="AS61" s="11">
        <v>11.912781000000001</v>
      </c>
      <c r="AT61" s="12">
        <v>24.800815</v>
      </c>
      <c r="AU61" s="12">
        <v>11.846999</v>
      </c>
      <c r="AV61" s="11">
        <v>5.1090239999999998</v>
      </c>
      <c r="AW61" s="11">
        <v>5.8404319999999998</v>
      </c>
      <c r="AX61" s="11">
        <v>7.4718720000000003</v>
      </c>
      <c r="AY61" s="11">
        <v>5.8404319999999998</v>
      </c>
      <c r="AZ61" s="11">
        <v>7.4718720000000003</v>
      </c>
      <c r="BA61" s="12">
        <v>13.200479</v>
      </c>
      <c r="BB61" s="12">
        <v>5.2512939999999997</v>
      </c>
      <c r="BC61" s="11">
        <v>2.1906189999999999</v>
      </c>
      <c r="BD61" s="11">
        <v>2.0920930000000002</v>
      </c>
      <c r="BE61" s="11">
        <v>2.0920930000000002</v>
      </c>
      <c r="BF61" s="11">
        <v>2.0920930000000002</v>
      </c>
      <c r="BG61" s="11">
        <v>3.4216829999999998</v>
      </c>
      <c r="BH61" s="11">
        <v>13.859118</v>
      </c>
      <c r="BI61" s="11">
        <v>13.859118</v>
      </c>
      <c r="BJ61" s="11">
        <v>1.47651</v>
      </c>
      <c r="BK61" s="11">
        <v>13.377329</v>
      </c>
      <c r="BL61" s="11">
        <v>17.947182999999999</v>
      </c>
      <c r="BM61" s="11">
        <v>14.936972000000001</v>
      </c>
      <c r="BN61" s="11">
        <v>37.67906</v>
      </c>
      <c r="BO61" s="11">
        <v>37.67906</v>
      </c>
      <c r="BP61" s="11">
        <v>39.771152999999998</v>
      </c>
      <c r="BQ61" s="11">
        <v>42.616669999999999</v>
      </c>
      <c r="BR61" s="11">
        <v>43.907865000000001</v>
      </c>
      <c r="BS61" s="11">
        <v>50.537148999999999</v>
      </c>
    </row>
    <row r="62" spans="2:71" s="1" customFormat="1" x14ac:dyDescent="0.2">
      <c r="B62" s="63" t="s">
        <v>233</v>
      </c>
      <c r="C62" s="6">
        <v>43315.458333333299</v>
      </c>
      <c r="D62" s="7" t="s">
        <v>0</v>
      </c>
      <c r="E62" s="68" t="s">
        <v>30</v>
      </c>
      <c r="F62" s="8">
        <v>10</v>
      </c>
      <c r="G62" s="8">
        <v>0.80508500000000005</v>
      </c>
      <c r="H62" s="8">
        <v>1.172185</v>
      </c>
      <c r="I62" s="9">
        <v>7.5310765792089125</v>
      </c>
      <c r="J62" s="64">
        <v>11.421048709142513</v>
      </c>
      <c r="K62" s="68" t="s">
        <v>30</v>
      </c>
      <c r="L62" s="8">
        <v>-5.2688269999999999</v>
      </c>
      <c r="M62" s="8">
        <v>-0.35241</v>
      </c>
      <c r="N62" s="8">
        <v>-0.34212499999999996</v>
      </c>
      <c r="O62" s="9" t="s">
        <v>378</v>
      </c>
      <c r="P62" s="64" t="s">
        <v>378</v>
      </c>
      <c r="Q62" s="8" t="s">
        <v>30</v>
      </c>
      <c r="R62" s="83">
        <v>-4.6568579999999997</v>
      </c>
      <c r="S62" s="8">
        <v>-1.023793</v>
      </c>
      <c r="T62" s="8">
        <v>-1.179068</v>
      </c>
      <c r="U62" s="9" t="s">
        <v>378</v>
      </c>
      <c r="V62" s="64" t="s">
        <v>378</v>
      </c>
      <c r="AA62" s="11">
        <v>276.45017560000002</v>
      </c>
      <c r="AB62" s="11">
        <v>10.805085</v>
      </c>
      <c r="AC62" s="11">
        <v>2.290829</v>
      </c>
      <c r="AD62" s="11">
        <v>8.3169999999999997E-3</v>
      </c>
      <c r="AE62" s="11">
        <v>0.91525400000000001</v>
      </c>
      <c r="AF62" s="12">
        <v>-4.1788610000000004</v>
      </c>
      <c r="AG62" s="12">
        <v>0.51147100000000001</v>
      </c>
      <c r="AH62" s="11">
        <v>0.22808100000000001</v>
      </c>
      <c r="AI62" s="11">
        <v>8.3169999999999997E-3</v>
      </c>
      <c r="AJ62" s="11">
        <v>0.24487600000000001</v>
      </c>
      <c r="AK62" s="11">
        <v>0.20313899999999999</v>
      </c>
      <c r="AL62" s="11">
        <v>-4.3819999999999997</v>
      </c>
      <c r="AM62" s="12">
        <v>-5.6226440000000002</v>
      </c>
      <c r="AN62" s="12">
        <v>-0.79771000000000003</v>
      </c>
      <c r="AO62" s="11">
        <v>-0.34228199999999998</v>
      </c>
      <c r="AP62" s="11">
        <v>-0.33339600000000003</v>
      </c>
      <c r="AQ62" s="11">
        <v>-0.30122599999999999</v>
      </c>
      <c r="AR62" s="11">
        <v>-0.35311399999999998</v>
      </c>
      <c r="AS62" s="11">
        <v>-5.2695299999999996</v>
      </c>
      <c r="AT62" s="12">
        <v>-5.6212369999999998</v>
      </c>
      <c r="AU62" s="12">
        <v>-0.79649800000000004</v>
      </c>
      <c r="AV62" s="11">
        <v>-0.34212500000000001</v>
      </c>
      <c r="AW62" s="11">
        <v>-0.33280399999999999</v>
      </c>
      <c r="AX62" s="11">
        <v>-0.300674</v>
      </c>
      <c r="AY62" s="11">
        <v>-0.33280399999999999</v>
      </c>
      <c r="AZ62" s="11">
        <v>-0.300674</v>
      </c>
      <c r="BA62" s="12">
        <v>-5.6806510000000001</v>
      </c>
      <c r="BB62" s="12">
        <v>-10.519256</v>
      </c>
      <c r="BC62" s="11">
        <v>-1.179068</v>
      </c>
      <c r="BD62" s="11">
        <v>-1.0739479999999999</v>
      </c>
      <c r="BE62" s="11">
        <v>-1.0739479999999999</v>
      </c>
      <c r="BF62" s="11">
        <v>-1.0739479999999999</v>
      </c>
      <c r="BG62" s="11">
        <v>-0.54235299999999997</v>
      </c>
      <c r="BH62" s="11">
        <v>13.141582</v>
      </c>
      <c r="BI62" s="11">
        <v>13.141582</v>
      </c>
      <c r="BJ62" s="11">
        <v>13.678768</v>
      </c>
      <c r="BK62" s="11">
        <v>13.427129000000001</v>
      </c>
      <c r="BL62" s="11">
        <v>16.418223999999999</v>
      </c>
      <c r="BM62" s="11">
        <v>17.917871999999999</v>
      </c>
      <c r="BN62" s="11">
        <v>158.07582500000001</v>
      </c>
      <c r="BO62" s="11">
        <v>158.07582500000001</v>
      </c>
      <c r="BP62" s="11">
        <v>157.00187700000001</v>
      </c>
      <c r="BQ62" s="11">
        <v>156.445381</v>
      </c>
      <c r="BR62" s="11">
        <v>155.42158800000001</v>
      </c>
      <c r="BS62" s="11">
        <v>150.76472999999999</v>
      </c>
    </row>
    <row r="63" spans="2:71" s="1" customFormat="1" x14ac:dyDescent="0.2">
      <c r="B63" s="63" t="s">
        <v>72</v>
      </c>
      <c r="C63" s="6">
        <v>43315.458333333336</v>
      </c>
      <c r="D63" s="7" t="s">
        <v>2</v>
      </c>
      <c r="E63" s="68" t="s">
        <v>379</v>
      </c>
      <c r="F63" s="8">
        <v>34.887200999999997</v>
      </c>
      <c r="G63" s="8">
        <v>17.045677000000001</v>
      </c>
      <c r="H63" s="8">
        <v>26.57142</v>
      </c>
      <c r="I63" s="9">
        <v>0.31295960095470998</v>
      </c>
      <c r="J63" s="64">
        <v>1.046689081343029</v>
      </c>
      <c r="K63" s="68" t="s">
        <v>379</v>
      </c>
      <c r="L63" s="8">
        <v>63.781413999999998</v>
      </c>
      <c r="M63" s="8">
        <v>27.721664000000001</v>
      </c>
      <c r="N63" s="8">
        <v>14.416861000000001</v>
      </c>
      <c r="O63" s="9">
        <v>3.4240846880607361</v>
      </c>
      <c r="P63" s="64">
        <v>1.3007786978444007</v>
      </c>
      <c r="Q63" s="8">
        <v>37.6</v>
      </c>
      <c r="R63" s="10">
        <v>48.780749999999998</v>
      </c>
      <c r="S63" s="8">
        <v>32.830458999999998</v>
      </c>
      <c r="T63" s="8">
        <v>23.594556999999998</v>
      </c>
      <c r="U63" s="9">
        <v>1.0674577615506831</v>
      </c>
      <c r="V63" s="64">
        <v>0.48583819677939921</v>
      </c>
      <c r="AA63" s="11">
        <v>1416</v>
      </c>
      <c r="AB63" s="11">
        <v>16902.22119</v>
      </c>
      <c r="AC63" s="11">
        <v>14093.869267</v>
      </c>
      <c r="AD63" s="11">
        <v>14860.04437</v>
      </c>
      <c r="AE63" s="11">
        <v>15965.765707</v>
      </c>
      <c r="AF63" s="12">
        <v>0</v>
      </c>
      <c r="AG63" s="12">
        <v>0</v>
      </c>
      <c r="AH63" s="11">
        <v>0.86801200000000001</v>
      </c>
      <c r="AI63" s="11">
        <v>0.86801200000000001</v>
      </c>
      <c r="AJ63" s="11">
        <v>0.86801200000000001</v>
      </c>
      <c r="AK63" s="11">
        <v>0.86801200000000001</v>
      </c>
      <c r="AL63" s="11">
        <v>0.86801200000000001</v>
      </c>
      <c r="AM63" s="12">
        <v>0</v>
      </c>
      <c r="AN63" s="12">
        <v>0</v>
      </c>
      <c r="AO63" s="11">
        <v>25.399066999999999</v>
      </c>
      <c r="AP63" s="11">
        <v>28.525814</v>
      </c>
      <c r="AQ63" s="11">
        <v>32.602134</v>
      </c>
      <c r="AR63" s="11">
        <v>35.669699000000001</v>
      </c>
      <c r="AS63" s="11">
        <v>40.727576999999997</v>
      </c>
      <c r="AT63" s="12">
        <v>0</v>
      </c>
      <c r="AU63" s="12">
        <v>0</v>
      </c>
      <c r="AV63" s="11">
        <v>1.5344390000000001</v>
      </c>
      <c r="AW63" s="11">
        <v>1.9743520000000001</v>
      </c>
      <c r="AX63" s="11">
        <v>-3.508791</v>
      </c>
      <c r="AY63" s="11">
        <v>1.9743520000000001</v>
      </c>
      <c r="AZ63" s="11">
        <v>-3.508791</v>
      </c>
      <c r="BA63" s="12">
        <v>81.611209000000002</v>
      </c>
      <c r="BB63" s="12">
        <v>41.810220000000001</v>
      </c>
      <c r="BC63" s="11">
        <v>14791.595455000001</v>
      </c>
      <c r="BD63" s="11">
        <v>15597.943056</v>
      </c>
      <c r="BE63" s="11">
        <v>15597.943056</v>
      </c>
      <c r="BF63" s="11">
        <v>15597.943056</v>
      </c>
      <c r="BG63" s="11">
        <v>16757.000866999999</v>
      </c>
      <c r="BH63" s="11">
        <v>0</v>
      </c>
      <c r="BI63" s="11">
        <v>0</v>
      </c>
      <c r="BJ63" s="11">
        <v>0</v>
      </c>
      <c r="BK63" s="11">
        <v>0</v>
      </c>
      <c r="BL63" s="11">
        <v>0</v>
      </c>
      <c r="BM63" s="11">
        <v>0</v>
      </c>
      <c r="BN63" s="11">
        <v>206.03564</v>
      </c>
      <c r="BO63" s="11">
        <v>206.03564</v>
      </c>
      <c r="BP63" s="11">
        <v>238.77010300000001</v>
      </c>
      <c r="BQ63" s="11">
        <v>264.04619500000001</v>
      </c>
      <c r="BR63" s="11">
        <v>240.28995499999999</v>
      </c>
      <c r="BS63" s="11">
        <v>266.49188800000002</v>
      </c>
    </row>
    <row r="64" spans="2:71" s="1" customFormat="1" x14ac:dyDescent="0.2">
      <c r="B64" s="63" t="s">
        <v>247</v>
      </c>
      <c r="C64" s="6">
        <v>43315.458333333336</v>
      </c>
      <c r="D64" s="7" t="s">
        <v>0</v>
      </c>
      <c r="E64" s="68">
        <v>236.28571428571428</v>
      </c>
      <c r="F64" s="8">
        <v>235.774</v>
      </c>
      <c r="G64" s="8">
        <v>252.38499999999999</v>
      </c>
      <c r="H64" s="8">
        <v>394.80900000000003</v>
      </c>
      <c r="I64" s="9">
        <v>-0.40281503207880265</v>
      </c>
      <c r="J64" s="64">
        <v>-6.5816114269865444E-2</v>
      </c>
      <c r="K64" s="68">
        <v>-13.571428571428571</v>
      </c>
      <c r="L64" s="8">
        <v>-32.17</v>
      </c>
      <c r="M64" s="8">
        <v>-2.5239999999999991</v>
      </c>
      <c r="N64" s="8">
        <v>20.413999999999998</v>
      </c>
      <c r="O64" s="9" t="s">
        <v>378</v>
      </c>
      <c r="P64" s="64" t="s">
        <v>378</v>
      </c>
      <c r="Q64" s="8">
        <v>-43.857142857142854</v>
      </c>
      <c r="R64" s="83">
        <v>-50.994</v>
      </c>
      <c r="S64" s="8">
        <v>-27.725000000000001</v>
      </c>
      <c r="T64" s="8">
        <v>-9.0679999999999996</v>
      </c>
      <c r="U64" s="9" t="s">
        <v>378</v>
      </c>
      <c r="V64" s="64" t="s">
        <v>378</v>
      </c>
      <c r="AA64" s="11">
        <v>1658.3999999999999</v>
      </c>
      <c r="AB64" s="11">
        <v>488.15899999999999</v>
      </c>
      <c r="AC64" s="11">
        <v>961.22799999999995</v>
      </c>
      <c r="AD64" s="11">
        <v>408.291</v>
      </c>
      <c r="AE64" s="11">
        <v>415.75299999999999</v>
      </c>
      <c r="AF64" s="12">
        <v>102.188</v>
      </c>
      <c r="AG64" s="12">
        <v>218.26599999999999</v>
      </c>
      <c r="AH64" s="11">
        <v>79.254000000000005</v>
      </c>
      <c r="AI64" s="11">
        <v>109.54</v>
      </c>
      <c r="AJ64" s="11">
        <v>143.82</v>
      </c>
      <c r="AK64" s="11">
        <v>55.061999999999998</v>
      </c>
      <c r="AL64" s="11">
        <v>47.125999999999998</v>
      </c>
      <c r="AM64" s="12">
        <v>-64.772999999999996</v>
      </c>
      <c r="AN64" s="12">
        <v>53.485999999999997</v>
      </c>
      <c r="AO64" s="11">
        <v>2.8159999999999998</v>
      </c>
      <c r="AP64" s="11">
        <v>38.756</v>
      </c>
      <c r="AQ64" s="11">
        <v>31.553999999999998</v>
      </c>
      <c r="AR64" s="11">
        <v>-17.684999999999999</v>
      </c>
      <c r="AS64" s="11">
        <v>-47.088000000000001</v>
      </c>
      <c r="AT64" s="12">
        <v>-34.694000000000003</v>
      </c>
      <c r="AU64" s="12">
        <v>85.585999999999999</v>
      </c>
      <c r="AV64" s="11">
        <v>20.414000000000001</v>
      </c>
      <c r="AW64" s="11">
        <v>53.305</v>
      </c>
      <c r="AX64" s="11">
        <v>47.012999999999998</v>
      </c>
      <c r="AY64" s="11">
        <v>53.305</v>
      </c>
      <c r="AZ64" s="11">
        <v>47.012999999999998</v>
      </c>
      <c r="BA64" s="12">
        <v>-78.718999999999994</v>
      </c>
      <c r="BB64" s="12">
        <v>28.08</v>
      </c>
      <c r="BC64" s="11">
        <v>-9.0679999999999996</v>
      </c>
      <c r="BD64" s="11">
        <v>22.689</v>
      </c>
      <c r="BE64" s="11">
        <v>22.689</v>
      </c>
      <c r="BF64" s="11">
        <v>22.689</v>
      </c>
      <c r="BG64" s="11">
        <v>48.654000000000003</v>
      </c>
      <c r="BH64" s="11">
        <v>806.88900000000001</v>
      </c>
      <c r="BI64" s="11">
        <v>806.88900000000001</v>
      </c>
      <c r="BJ64" s="11">
        <v>919.66700000000003</v>
      </c>
      <c r="BK64" s="11">
        <v>474.7</v>
      </c>
      <c r="BL64" s="11">
        <v>580.02800000000002</v>
      </c>
      <c r="BM64" s="11">
        <v>752.04300000000001</v>
      </c>
      <c r="BN64" s="11">
        <v>209.446</v>
      </c>
      <c r="BO64" s="11">
        <v>209.446</v>
      </c>
      <c r="BP64" s="11">
        <v>233.03299999999999</v>
      </c>
      <c r="BQ64" s="11">
        <v>283.55399999999997</v>
      </c>
      <c r="BR64" s="11">
        <v>185.048</v>
      </c>
      <c r="BS64" s="11">
        <v>134.78700000000001</v>
      </c>
    </row>
    <row r="65" spans="2:71" s="1" customFormat="1" x14ac:dyDescent="0.2">
      <c r="B65" s="63" t="s">
        <v>270</v>
      </c>
      <c r="C65" s="6">
        <v>43315.458333333336</v>
      </c>
      <c r="D65" s="7" t="s">
        <v>0</v>
      </c>
      <c r="E65" s="68" t="s">
        <v>30</v>
      </c>
      <c r="F65" s="8">
        <v>37.396622000000001</v>
      </c>
      <c r="G65" s="8">
        <v>32.435519999999997</v>
      </c>
      <c r="H65" s="8">
        <v>27.121400000000001</v>
      </c>
      <c r="I65" s="9">
        <v>0.37886030957103989</v>
      </c>
      <c r="J65" s="64">
        <v>0.15295275056481294</v>
      </c>
      <c r="K65" s="68" t="s">
        <v>30</v>
      </c>
      <c r="L65" s="8">
        <v>33.941763000000002</v>
      </c>
      <c r="M65" s="8">
        <v>28.576252</v>
      </c>
      <c r="N65" s="8">
        <v>24.995954000000001</v>
      </c>
      <c r="O65" s="9">
        <v>0.35789028096307107</v>
      </c>
      <c r="P65" s="64">
        <v>0.18776118715638423</v>
      </c>
      <c r="Q65" s="8" t="s">
        <v>30</v>
      </c>
      <c r="R65" s="83">
        <v>-35.330351999999998</v>
      </c>
      <c r="S65" s="8">
        <v>-13.176037000000001</v>
      </c>
      <c r="T65" s="8">
        <v>15.939418</v>
      </c>
      <c r="U65" s="9" t="s">
        <v>378</v>
      </c>
      <c r="V65" s="64" t="s">
        <v>378</v>
      </c>
      <c r="AA65" s="11">
        <v>231.24000093999999</v>
      </c>
      <c r="AB65" s="11">
        <v>69.832142000000005</v>
      </c>
      <c r="AC65" s="11">
        <v>52.265003</v>
      </c>
      <c r="AD65" s="11">
        <v>28.533825</v>
      </c>
      <c r="AE65" s="11">
        <v>31.361764999999998</v>
      </c>
      <c r="AF65" s="12">
        <v>62.157330999999999</v>
      </c>
      <c r="AG65" s="12">
        <v>46.127789999999997</v>
      </c>
      <c r="AH65" s="11">
        <v>24.818182</v>
      </c>
      <c r="AI65" s="11">
        <v>24.391459000000001</v>
      </c>
      <c r="AJ65" s="11">
        <v>28.532373</v>
      </c>
      <c r="AK65" s="11">
        <v>28.303842</v>
      </c>
      <c r="AL65" s="11">
        <v>33.853489000000003</v>
      </c>
      <c r="AM65" s="12">
        <v>60.929810000000003</v>
      </c>
      <c r="AN65" s="12">
        <v>45.551392</v>
      </c>
      <c r="AO65" s="11">
        <v>24.452741</v>
      </c>
      <c r="AP65" s="11">
        <v>24.081804000000002</v>
      </c>
      <c r="AQ65" s="11">
        <v>27.612788999999999</v>
      </c>
      <c r="AR65" s="11">
        <v>27.866350000000001</v>
      </c>
      <c r="AS65" s="11">
        <v>33.063459999999999</v>
      </c>
      <c r="AT65" s="12">
        <v>62.518014999999998</v>
      </c>
      <c r="AU65" s="12">
        <v>46.590693000000002</v>
      </c>
      <c r="AV65" s="11">
        <v>24.995954000000001</v>
      </c>
      <c r="AW65" s="11">
        <v>24.677123999999999</v>
      </c>
      <c r="AX65" s="11">
        <v>28.249326</v>
      </c>
      <c r="AY65" s="11">
        <v>24.677123999999999</v>
      </c>
      <c r="AZ65" s="11">
        <v>28.249326</v>
      </c>
      <c r="BA65" s="12">
        <v>-48.506388999999999</v>
      </c>
      <c r="BB65" s="12">
        <v>2.767064</v>
      </c>
      <c r="BC65" s="11">
        <v>15.939418</v>
      </c>
      <c r="BD65" s="11">
        <v>-2.0459879999999999</v>
      </c>
      <c r="BE65" s="11">
        <v>-2.0459879999999999</v>
      </c>
      <c r="BF65" s="11">
        <v>-2.0459879999999999</v>
      </c>
      <c r="BG65" s="11">
        <v>110.171673</v>
      </c>
      <c r="BH65" s="11">
        <v>670.87476700000002</v>
      </c>
      <c r="BI65" s="11">
        <v>670.87476700000002</v>
      </c>
      <c r="BJ65" s="11">
        <v>721.25552000000005</v>
      </c>
      <c r="BK65" s="11">
        <v>734.38417400000003</v>
      </c>
      <c r="BL65" s="11">
        <v>846.20009000000005</v>
      </c>
      <c r="BM65" s="11">
        <v>920.89875600000005</v>
      </c>
      <c r="BN65" s="11">
        <v>829.69070499999998</v>
      </c>
      <c r="BO65" s="11">
        <v>829.69070499999998</v>
      </c>
      <c r="BP65" s="11">
        <v>827.60632899999996</v>
      </c>
      <c r="BQ65" s="11">
        <v>937.75310400000001</v>
      </c>
      <c r="BR65" s="11">
        <v>924.56834900000001</v>
      </c>
      <c r="BS65" s="11">
        <v>889.24231699999996</v>
      </c>
    </row>
    <row r="66" spans="2:71" s="1" customFormat="1" x14ac:dyDescent="0.2">
      <c r="B66" s="63" t="s">
        <v>300</v>
      </c>
      <c r="C66" s="6">
        <v>43315.458333333336</v>
      </c>
      <c r="D66" s="7" t="s">
        <v>0</v>
      </c>
      <c r="E66" s="68">
        <v>282</v>
      </c>
      <c r="F66" s="8">
        <v>281.52510000000001</v>
      </c>
      <c r="G66" s="8">
        <v>263.958257</v>
      </c>
      <c r="H66" s="8">
        <v>250.731448</v>
      </c>
      <c r="I66" s="9">
        <v>0.12281527604786135</v>
      </c>
      <c r="J66" s="64">
        <v>6.6551594936467673E-2</v>
      </c>
      <c r="K66" s="68">
        <v>15.75</v>
      </c>
      <c r="L66" s="8">
        <v>12.775570999999999</v>
      </c>
      <c r="M66" s="8">
        <v>11.720262999999999</v>
      </c>
      <c r="N66" s="8">
        <v>10.935690999999998</v>
      </c>
      <c r="O66" s="9">
        <v>0.16824542683219579</v>
      </c>
      <c r="P66" s="64">
        <v>9.0041324157998925E-2</v>
      </c>
      <c r="Q66" s="8">
        <v>12.5</v>
      </c>
      <c r="R66" s="83">
        <v>13.904737000000001</v>
      </c>
      <c r="S66" s="8">
        <v>10.278262</v>
      </c>
      <c r="T66" s="8">
        <v>9.1688270000000003</v>
      </c>
      <c r="U66" s="9">
        <v>0.51652299688935122</v>
      </c>
      <c r="V66" s="64">
        <v>0.35282959317441032</v>
      </c>
      <c r="AA66" s="11">
        <v>537.20000000000005</v>
      </c>
      <c r="AB66" s="11">
        <v>545.48335699999996</v>
      </c>
      <c r="AC66" s="11">
        <v>515.86350800000002</v>
      </c>
      <c r="AD66" s="11">
        <v>271.70487700000001</v>
      </c>
      <c r="AE66" s="11">
        <v>286.46632499999998</v>
      </c>
      <c r="AF66" s="12">
        <v>119.36744899999999</v>
      </c>
      <c r="AG66" s="12">
        <v>111.195198</v>
      </c>
      <c r="AH66" s="11">
        <v>53.657254999999999</v>
      </c>
      <c r="AI66" s="11">
        <v>57.786205000000002</v>
      </c>
      <c r="AJ66" s="11">
        <v>69.651436000000004</v>
      </c>
      <c r="AK66" s="11">
        <v>59.690787999999998</v>
      </c>
      <c r="AL66" s="11">
        <v>59.676661000000003</v>
      </c>
      <c r="AM66" s="12">
        <v>18.415918000000001</v>
      </c>
      <c r="AN66" s="12">
        <v>18.647178</v>
      </c>
      <c r="AO66" s="11">
        <v>8.4641249999999992</v>
      </c>
      <c r="AP66" s="11">
        <v>12.050794</v>
      </c>
      <c r="AQ66" s="11">
        <v>19.422948000000002</v>
      </c>
      <c r="AR66" s="11">
        <v>8.7502750000000002</v>
      </c>
      <c r="AS66" s="11">
        <v>9.6656429999999993</v>
      </c>
      <c r="AT66" s="12">
        <v>24.495833999999999</v>
      </c>
      <c r="AU66" s="12">
        <v>23.388431000000001</v>
      </c>
      <c r="AV66" s="11">
        <v>10.935691</v>
      </c>
      <c r="AW66" s="11">
        <v>17.866527000000001</v>
      </c>
      <c r="AX66" s="11">
        <v>21.723398</v>
      </c>
      <c r="AY66" s="11">
        <v>17.866527000000001</v>
      </c>
      <c r="AZ66" s="11">
        <v>21.723398</v>
      </c>
      <c r="BA66" s="12">
        <v>24.182998999999999</v>
      </c>
      <c r="BB66" s="12">
        <v>20.817398000000001</v>
      </c>
      <c r="BC66" s="11">
        <v>9.1688270000000003</v>
      </c>
      <c r="BD66" s="11">
        <v>17.794597</v>
      </c>
      <c r="BE66" s="11">
        <v>17.794597</v>
      </c>
      <c r="BF66" s="11">
        <v>17.794597</v>
      </c>
      <c r="BG66" s="11">
        <v>22.571529999999999</v>
      </c>
      <c r="BH66" s="11">
        <v>44.394831000000003</v>
      </c>
      <c r="BI66" s="11">
        <v>44.394831000000003</v>
      </c>
      <c r="BJ66" s="11">
        <v>77.024051</v>
      </c>
      <c r="BK66" s="11">
        <v>96.607398000000003</v>
      </c>
      <c r="BL66" s="11">
        <v>124.772428</v>
      </c>
      <c r="BM66" s="11">
        <v>102.18542600000001</v>
      </c>
      <c r="BN66" s="11">
        <v>451.77720199999999</v>
      </c>
      <c r="BO66" s="11">
        <v>451.77720199999999</v>
      </c>
      <c r="BP66" s="11">
        <v>469.571799</v>
      </c>
      <c r="BQ66" s="11">
        <v>492.97563500000001</v>
      </c>
      <c r="BR66" s="11">
        <v>473.25377200000003</v>
      </c>
      <c r="BS66" s="11">
        <v>487.15850899999998</v>
      </c>
    </row>
    <row r="67" spans="2:71" s="1" customFormat="1" x14ac:dyDescent="0.2">
      <c r="B67" s="63" t="s">
        <v>143</v>
      </c>
      <c r="C67" s="6">
        <v>43318.458333333336</v>
      </c>
      <c r="D67" s="7" t="s">
        <v>0</v>
      </c>
      <c r="E67" s="68" t="s">
        <v>30</v>
      </c>
      <c r="F67" s="8">
        <v>124.400784</v>
      </c>
      <c r="G67" s="8">
        <v>130.74956499999999</v>
      </c>
      <c r="H67" s="8">
        <v>99.528864999999996</v>
      </c>
      <c r="I67" s="9">
        <v>0.24989654006403073</v>
      </c>
      <c r="J67" s="64">
        <v>-4.8556803993955788E-2</v>
      </c>
      <c r="K67" s="68" t="s">
        <v>30</v>
      </c>
      <c r="L67" s="8">
        <v>18.779878</v>
      </c>
      <c r="M67" s="8">
        <v>20.936201000000001</v>
      </c>
      <c r="N67" s="8">
        <v>13.810539</v>
      </c>
      <c r="O67" s="9">
        <v>0.35982223430960936</v>
      </c>
      <c r="P67" s="64">
        <v>-0.10299495118527002</v>
      </c>
      <c r="Q67" s="8" t="s">
        <v>30</v>
      </c>
      <c r="R67" s="83">
        <v>15.386976000000001</v>
      </c>
      <c r="S67" s="8">
        <v>20.549261999999999</v>
      </c>
      <c r="T67" s="8">
        <v>11.056533</v>
      </c>
      <c r="U67" s="9">
        <v>0.391663734011376</v>
      </c>
      <c r="V67" s="64">
        <v>-0.25121515312812681</v>
      </c>
      <c r="AA67" s="11">
        <v>399.06900000000002</v>
      </c>
      <c r="AB67" s="11">
        <v>255.15034900000001</v>
      </c>
      <c r="AC67" s="11">
        <v>183.76950400000001</v>
      </c>
      <c r="AD67" s="11">
        <v>105.532899</v>
      </c>
      <c r="AE67" s="11">
        <v>103.64740999999999</v>
      </c>
      <c r="AF67" s="12">
        <v>51.001804999999997</v>
      </c>
      <c r="AG67" s="12">
        <v>36.198709000000001</v>
      </c>
      <c r="AH67" s="11">
        <v>18.626214000000001</v>
      </c>
      <c r="AI67" s="11">
        <v>20.785999</v>
      </c>
      <c r="AJ67" s="11">
        <v>16.824366999999999</v>
      </c>
      <c r="AK67" s="11">
        <v>25.864678999999999</v>
      </c>
      <c r="AL67" s="11">
        <v>25.137125999999999</v>
      </c>
      <c r="AM67" s="12">
        <v>38.921453999999997</v>
      </c>
      <c r="AN67" s="12">
        <v>26.718506999999999</v>
      </c>
      <c r="AO67" s="11">
        <v>13.030182</v>
      </c>
      <c r="AP67" s="11">
        <v>15.895992</v>
      </c>
      <c r="AQ67" s="11">
        <v>11.570437</v>
      </c>
      <c r="AR67" s="11">
        <v>20.141576000000001</v>
      </c>
      <c r="AS67" s="11">
        <v>18.779878</v>
      </c>
      <c r="AT67" s="12">
        <v>38.921453999999997</v>
      </c>
      <c r="AU67" s="12">
        <v>28.304335999999999</v>
      </c>
      <c r="AV67" s="11">
        <v>13.810539</v>
      </c>
      <c r="AW67" s="11">
        <v>16.684259000000001</v>
      </c>
      <c r="AX67" s="11">
        <v>12.365527999999999</v>
      </c>
      <c r="AY67" s="11">
        <v>16.684259000000001</v>
      </c>
      <c r="AZ67" s="11">
        <v>12.365527999999999</v>
      </c>
      <c r="BA67" s="12">
        <v>35.936238000000003</v>
      </c>
      <c r="BB67" s="12">
        <v>25.108412999999999</v>
      </c>
      <c r="BC67" s="11">
        <v>11.056533</v>
      </c>
      <c r="BD67" s="11">
        <v>15.553113</v>
      </c>
      <c r="BE67" s="11">
        <v>15.553113</v>
      </c>
      <c r="BF67" s="11">
        <v>15.553113</v>
      </c>
      <c r="BG67" s="11">
        <v>13.940282</v>
      </c>
      <c r="BH67" s="11">
        <v>-49.925454999999999</v>
      </c>
      <c r="BI67" s="11">
        <v>-49.925454999999999</v>
      </c>
      <c r="BJ67" s="11">
        <v>-65.625823999999994</v>
      </c>
      <c r="BK67" s="11">
        <v>-70.424184999999994</v>
      </c>
      <c r="BL67" s="11">
        <v>-96.365097000000006</v>
      </c>
      <c r="BM67" s="11">
        <v>-69.443831000000003</v>
      </c>
      <c r="BN67" s="11">
        <v>200.87665999999999</v>
      </c>
      <c r="BO67" s="11">
        <v>200.87665999999999</v>
      </c>
      <c r="BP67" s="11">
        <v>216.408894</v>
      </c>
      <c r="BQ67" s="11">
        <v>229.490647</v>
      </c>
      <c r="BR67" s="11">
        <v>249.926436</v>
      </c>
      <c r="BS67" s="11">
        <v>245.231213</v>
      </c>
    </row>
    <row r="68" spans="2:71" s="1" customFormat="1" x14ac:dyDescent="0.2">
      <c r="B68" s="63" t="s">
        <v>150</v>
      </c>
      <c r="C68" s="6">
        <v>43318.458333333336</v>
      </c>
      <c r="D68" s="7" t="s">
        <v>0</v>
      </c>
      <c r="E68" s="68" t="s">
        <v>30</v>
      </c>
      <c r="F68" s="8">
        <v>22.907302999999999</v>
      </c>
      <c r="G68" s="8">
        <v>21.371749999999999</v>
      </c>
      <c r="H68" s="8">
        <v>18.545705999999999</v>
      </c>
      <c r="I68" s="9">
        <v>0.23518096318360704</v>
      </c>
      <c r="J68" s="64">
        <v>7.1849661352018535E-2</v>
      </c>
      <c r="K68" s="68" t="s">
        <v>30</v>
      </c>
      <c r="L68" s="8">
        <v>5.7710919999999994</v>
      </c>
      <c r="M68" s="8">
        <v>5.7031149999999995</v>
      </c>
      <c r="N68" s="8">
        <v>5.099558</v>
      </c>
      <c r="O68" s="9">
        <v>0.13168474601132085</v>
      </c>
      <c r="P68" s="64">
        <v>1.1919275694072473E-2</v>
      </c>
      <c r="Q68" s="8" t="s">
        <v>30</v>
      </c>
      <c r="R68" s="10">
        <v>7.4700280000000001</v>
      </c>
      <c r="S68" s="8">
        <v>7.6341720000000004</v>
      </c>
      <c r="T68" s="8">
        <v>4.6611570000000002</v>
      </c>
      <c r="U68" s="9">
        <v>0.6026123985954559</v>
      </c>
      <c r="V68" s="64">
        <v>-2.1501218468748196E-2</v>
      </c>
      <c r="AA68" s="11">
        <v>225.7160499</v>
      </c>
      <c r="AB68" s="11">
        <v>44.279052999999998</v>
      </c>
      <c r="AC68" s="11">
        <v>34.629081999999997</v>
      </c>
      <c r="AD68" s="11">
        <v>16.490713</v>
      </c>
      <c r="AE68" s="11">
        <v>19.870187000000001</v>
      </c>
      <c r="AF68" s="12">
        <v>13.32992</v>
      </c>
      <c r="AG68" s="12">
        <v>9.5831569999999999</v>
      </c>
      <c r="AH68" s="11">
        <v>5.7105180000000004</v>
      </c>
      <c r="AI68" s="11">
        <v>4.0351470000000003</v>
      </c>
      <c r="AJ68" s="11">
        <v>6.5662050000000001</v>
      </c>
      <c r="AK68" s="11">
        <v>6.6308109999999996</v>
      </c>
      <c r="AL68" s="11">
        <v>6.699109</v>
      </c>
      <c r="AM68" s="12">
        <v>11.033815000000001</v>
      </c>
      <c r="AN68" s="12">
        <v>7.826263</v>
      </c>
      <c r="AO68" s="11">
        <v>4.7199660000000003</v>
      </c>
      <c r="AP68" s="11">
        <v>3.2934169999999998</v>
      </c>
      <c r="AQ68" s="11">
        <v>5.326962</v>
      </c>
      <c r="AR68" s="11">
        <v>5.4834909999999999</v>
      </c>
      <c r="AS68" s="11">
        <v>5.5503239999999998</v>
      </c>
      <c r="AT68" s="12">
        <v>11.474207</v>
      </c>
      <c r="AU68" s="12">
        <v>8.6540759999999999</v>
      </c>
      <c r="AV68" s="11">
        <v>5.099558</v>
      </c>
      <c r="AW68" s="11">
        <v>3.6195279999999999</v>
      </c>
      <c r="AX68" s="11">
        <v>5.0224120000000001</v>
      </c>
      <c r="AY68" s="11">
        <v>3.6195279999999999</v>
      </c>
      <c r="AZ68" s="11">
        <v>5.0224120000000001</v>
      </c>
      <c r="BA68" s="12">
        <v>15.104200000000001</v>
      </c>
      <c r="BB68" s="12">
        <v>8.4167620000000003</v>
      </c>
      <c r="BC68" s="11">
        <v>4.6611570000000002</v>
      </c>
      <c r="BD68" s="11">
        <v>4.3655280000000003</v>
      </c>
      <c r="BE68" s="11">
        <v>4.3655280000000003</v>
      </c>
      <c r="BF68" s="11">
        <v>4.3655280000000003</v>
      </c>
      <c r="BG68" s="11">
        <v>7.5537510000000001</v>
      </c>
      <c r="BH68" s="11">
        <v>-0.75723399999999996</v>
      </c>
      <c r="BI68" s="11">
        <v>-0.75723399999999996</v>
      </c>
      <c r="BJ68" s="11">
        <v>-1.3760760000000001</v>
      </c>
      <c r="BK68" s="11">
        <v>-24.830134000000001</v>
      </c>
      <c r="BL68" s="11">
        <v>-21.556799999999999</v>
      </c>
      <c r="BM68" s="11">
        <v>-3.8431389999999999</v>
      </c>
      <c r="BN68" s="11">
        <v>31.656611999999999</v>
      </c>
      <c r="BO68" s="11">
        <v>31.656611999999999</v>
      </c>
      <c r="BP68" s="11">
        <v>35.871028000000003</v>
      </c>
      <c r="BQ68" s="11">
        <v>43.483730999999999</v>
      </c>
      <c r="BR68" s="11">
        <v>50.575471999999998</v>
      </c>
      <c r="BS68" s="11">
        <v>40.181882999999999</v>
      </c>
    </row>
    <row r="69" spans="2:71" s="1" customFormat="1" x14ac:dyDescent="0.2">
      <c r="B69" s="63" t="s">
        <v>196</v>
      </c>
      <c r="C69" s="6">
        <v>43318.458333333336</v>
      </c>
      <c r="D69" s="7" t="s">
        <v>0</v>
      </c>
      <c r="E69" s="68">
        <v>1246.5999999999999</v>
      </c>
      <c r="F69" s="8">
        <v>1260.1853100000001</v>
      </c>
      <c r="G69" s="8">
        <v>1288.506668</v>
      </c>
      <c r="H69" s="8">
        <v>997.74235999999996</v>
      </c>
      <c r="I69" s="9">
        <v>0.26303679238395783</v>
      </c>
      <c r="J69" s="64">
        <v>-2.1979985593679419E-2</v>
      </c>
      <c r="K69" s="68">
        <v>355</v>
      </c>
      <c r="L69" s="8">
        <v>459.89077500000002</v>
      </c>
      <c r="M69" s="8">
        <v>374.50118099999997</v>
      </c>
      <c r="N69" s="8">
        <v>146.18748099999999</v>
      </c>
      <c r="O69" s="9">
        <v>2.1458971168673466</v>
      </c>
      <c r="P69" s="64">
        <v>0.22800887776105583</v>
      </c>
      <c r="Q69" s="8">
        <v>133.1</v>
      </c>
      <c r="R69" s="10">
        <v>163.07744299999999</v>
      </c>
      <c r="S69" s="8">
        <v>235.06629699999999</v>
      </c>
      <c r="T69" s="8">
        <v>110.050484</v>
      </c>
      <c r="U69" s="9">
        <v>0.4818421243835691</v>
      </c>
      <c r="V69" s="64">
        <v>-0.30624915148937748</v>
      </c>
      <c r="AA69" s="11">
        <v>3487.61022732633</v>
      </c>
      <c r="AB69" s="11">
        <v>1744.3471503546791</v>
      </c>
      <c r="AC69" s="11">
        <v>1276.175313348773</v>
      </c>
      <c r="AD69" s="11">
        <v>652.75660462876181</v>
      </c>
      <c r="AE69" s="11">
        <v>789.96815398907563</v>
      </c>
      <c r="AF69" s="12">
        <v>546.72613586679824</v>
      </c>
      <c r="AG69" s="12">
        <v>161.1365644170865</v>
      </c>
      <c r="AH69" s="11">
        <v>136.366615</v>
      </c>
      <c r="AI69" s="11">
        <v>162.53298699999999</v>
      </c>
      <c r="AJ69" s="11">
        <v>273.55964899999998</v>
      </c>
      <c r="AK69" s="11">
        <v>357.65068200000002</v>
      </c>
      <c r="AL69" s="11">
        <v>441.17913600000003</v>
      </c>
      <c r="AM69" s="12">
        <v>519.90574249806093</v>
      </c>
      <c r="AN69" s="12">
        <v>134.13000980876683</v>
      </c>
      <c r="AO69" s="11">
        <v>115.18807099999999</v>
      </c>
      <c r="AP69" s="11">
        <v>142.604028</v>
      </c>
      <c r="AQ69" s="11">
        <v>255.118752</v>
      </c>
      <c r="AR69" s="11">
        <v>336.59211399999998</v>
      </c>
      <c r="AS69" s="11">
        <v>423.05002200000001</v>
      </c>
      <c r="AT69" s="12">
        <v>571.06517511370566</v>
      </c>
      <c r="AU69" s="12">
        <v>173.84106789964471</v>
      </c>
      <c r="AV69" s="11">
        <v>100.05199455290112</v>
      </c>
      <c r="AW69" s="11">
        <v>120.49587046729964</v>
      </c>
      <c r="AX69" s="11">
        <v>208.12002420255362</v>
      </c>
      <c r="AY69" s="11">
        <v>120.49587046729964</v>
      </c>
      <c r="AZ69" s="11">
        <v>208.12002420255362</v>
      </c>
      <c r="BA69" s="12">
        <v>300.44507929339136</v>
      </c>
      <c r="BB69" s="12">
        <v>71.49707323142357</v>
      </c>
      <c r="BC69" s="11">
        <v>110.050484</v>
      </c>
      <c r="BD69" s="11">
        <v>76.026016999999996</v>
      </c>
      <c r="BE69" s="11">
        <v>76.026016999999996</v>
      </c>
      <c r="BF69" s="11">
        <v>76.026016999999996</v>
      </c>
      <c r="BG69" s="11">
        <v>71.053965000000005</v>
      </c>
      <c r="BH69" s="11">
        <v>1071.9985753128101</v>
      </c>
      <c r="BI69" s="11">
        <v>1071.9985753128101</v>
      </c>
      <c r="BJ69" s="11">
        <v>756.18202607128444</v>
      </c>
      <c r="BK69" s="11">
        <v>630.51840670472893</v>
      </c>
      <c r="BL69" s="11">
        <v>446.06872152588153</v>
      </c>
      <c r="BM69" s="11">
        <v>448.57340851161325</v>
      </c>
      <c r="BN69" s="11">
        <v>1596.8360599795801</v>
      </c>
      <c r="BO69" s="11">
        <v>1596.8360599795801</v>
      </c>
      <c r="BP69" s="11">
        <v>1648.8689330185703</v>
      </c>
      <c r="BQ69" s="11">
        <v>1675.1255391849759</v>
      </c>
      <c r="BR69" s="11">
        <v>1836.0069751747965</v>
      </c>
      <c r="BS69" s="11">
        <v>1976.1006793851648</v>
      </c>
    </row>
    <row r="70" spans="2:71" s="1" customFormat="1" x14ac:dyDescent="0.2">
      <c r="B70" s="63" t="s">
        <v>323</v>
      </c>
      <c r="C70" s="6">
        <v>43318.458333333336</v>
      </c>
      <c r="D70" s="7" t="s">
        <v>0</v>
      </c>
      <c r="E70" s="68">
        <v>967.2</v>
      </c>
      <c r="F70" s="8">
        <v>1076.873173</v>
      </c>
      <c r="G70" s="8">
        <v>1047.9735169999999</v>
      </c>
      <c r="H70" s="8">
        <v>1090.975471</v>
      </c>
      <c r="I70" s="9">
        <v>-1.292631995389748E-2</v>
      </c>
      <c r="J70" s="64">
        <v>2.7576704497963123E-2</v>
      </c>
      <c r="K70" s="68">
        <v>106.8</v>
      </c>
      <c r="L70" s="8">
        <v>144.198429</v>
      </c>
      <c r="M70" s="8">
        <v>102.16324400000001</v>
      </c>
      <c r="N70" s="8">
        <v>120.96357700000002</v>
      </c>
      <c r="O70" s="9">
        <v>0.19208138992119905</v>
      </c>
      <c r="P70" s="64">
        <v>0.41145115752197525</v>
      </c>
      <c r="Q70" s="8">
        <v>55.8</v>
      </c>
      <c r="R70" s="10">
        <v>80.552942999999999</v>
      </c>
      <c r="S70" s="8">
        <v>56.201064000000002</v>
      </c>
      <c r="T70" s="8">
        <v>82.519265000000004</v>
      </c>
      <c r="U70" s="9">
        <v>-2.3828641711726384E-2</v>
      </c>
      <c r="V70" s="64">
        <v>0.43329925212803788</v>
      </c>
      <c r="AA70" s="11">
        <v>2604.4072000000001</v>
      </c>
      <c r="AB70" s="11">
        <v>2124.8466899999999</v>
      </c>
      <c r="AC70" s="11">
        <v>2052.3993329999998</v>
      </c>
      <c r="AD70" s="11">
        <v>1009.422448</v>
      </c>
      <c r="AE70" s="11">
        <v>1153.2343249999999</v>
      </c>
      <c r="AF70" s="12">
        <v>374.25962900000002</v>
      </c>
      <c r="AG70" s="12">
        <v>342.81859600000001</v>
      </c>
      <c r="AH70" s="11">
        <v>174.53489400000001</v>
      </c>
      <c r="AI70" s="11">
        <v>183.85785200000001</v>
      </c>
      <c r="AJ70" s="11">
        <v>204.031588</v>
      </c>
      <c r="AK70" s="11">
        <v>171.908287</v>
      </c>
      <c r="AL70" s="11">
        <v>202.35134199999999</v>
      </c>
      <c r="AM70" s="12">
        <v>206.26549499999999</v>
      </c>
      <c r="AN70" s="12">
        <v>199.386529</v>
      </c>
      <c r="AO70" s="11">
        <v>104.01768800000001</v>
      </c>
      <c r="AP70" s="11">
        <v>105.51875699999999</v>
      </c>
      <c r="AQ70" s="11">
        <v>118.523321</v>
      </c>
      <c r="AR70" s="11">
        <v>82.473419000000007</v>
      </c>
      <c r="AS70" s="11">
        <v>123.79207599999999</v>
      </c>
      <c r="AT70" s="12">
        <v>246.361673</v>
      </c>
      <c r="AU70" s="12">
        <v>232.74492000000001</v>
      </c>
      <c r="AV70" s="11">
        <v>120.963577</v>
      </c>
      <c r="AW70" s="11">
        <v>122.508083</v>
      </c>
      <c r="AX70" s="11">
        <v>136.945097</v>
      </c>
      <c r="AY70" s="11">
        <v>122.508083</v>
      </c>
      <c r="AZ70" s="11">
        <v>136.945097</v>
      </c>
      <c r="BA70" s="12">
        <v>136.754007</v>
      </c>
      <c r="BB70" s="12">
        <v>137.89716899999999</v>
      </c>
      <c r="BC70" s="11">
        <v>82.519265000000004</v>
      </c>
      <c r="BD70" s="11">
        <v>78.790395000000004</v>
      </c>
      <c r="BE70" s="11">
        <v>78.790395000000004</v>
      </c>
      <c r="BF70" s="11">
        <v>78.790395000000004</v>
      </c>
      <c r="BG70" s="11">
        <v>104.068766</v>
      </c>
      <c r="BH70" s="11">
        <v>784.41960600000004</v>
      </c>
      <c r="BI70" s="11">
        <v>784.41960600000004</v>
      </c>
      <c r="BJ70" s="11">
        <v>745.957944</v>
      </c>
      <c r="BK70" s="11">
        <v>685.18404099999998</v>
      </c>
      <c r="BL70" s="11">
        <v>1152.2619090000001</v>
      </c>
      <c r="BM70" s="11">
        <v>1400.275938</v>
      </c>
      <c r="BN70" s="11">
        <v>582.46554000000003</v>
      </c>
      <c r="BO70" s="11">
        <v>582.46554000000003</v>
      </c>
      <c r="BP70" s="11">
        <v>657.64060800000004</v>
      </c>
      <c r="BQ70" s="11">
        <v>757.76949100000002</v>
      </c>
      <c r="BR70" s="11">
        <v>506.43028600000002</v>
      </c>
      <c r="BS70" s="11">
        <v>573.27078400000005</v>
      </c>
    </row>
    <row r="71" spans="2:71" s="1" customFormat="1" x14ac:dyDescent="0.2">
      <c r="B71" s="63" t="s">
        <v>339</v>
      </c>
      <c r="C71" s="6">
        <v>43318.458333333336</v>
      </c>
      <c r="D71" s="7" t="s">
        <v>0</v>
      </c>
      <c r="E71" s="68" t="s">
        <v>30</v>
      </c>
      <c r="F71" s="8">
        <v>3888.08</v>
      </c>
      <c r="G71" s="8">
        <v>3006.1419999999998</v>
      </c>
      <c r="H71" s="8">
        <v>2958.4250000000002</v>
      </c>
      <c r="I71" s="9">
        <v>0.31423984045564768</v>
      </c>
      <c r="J71" s="64">
        <v>0.29337868936331013</v>
      </c>
      <c r="K71" s="68" t="s">
        <v>30</v>
      </c>
      <c r="L71" s="8">
        <v>585.346</v>
      </c>
      <c r="M71" s="8">
        <v>311.93299999999999</v>
      </c>
      <c r="N71" s="8">
        <v>243.32499999999999</v>
      </c>
      <c r="O71" s="9">
        <v>1.4056138908866744</v>
      </c>
      <c r="P71" s="64">
        <v>0.87651194326986892</v>
      </c>
      <c r="Q71" s="8" t="s">
        <v>30</v>
      </c>
      <c r="R71" s="83">
        <v>128.76499999999999</v>
      </c>
      <c r="S71" s="8">
        <v>-29.895</v>
      </c>
      <c r="T71" s="8">
        <v>93.918000000000006</v>
      </c>
      <c r="U71" s="9">
        <v>0.3710364360399494</v>
      </c>
      <c r="V71" s="64" t="s">
        <v>378</v>
      </c>
      <c r="AA71" s="11">
        <v>3069.42491625</v>
      </c>
      <c r="AB71" s="11">
        <v>6894.2219999999998</v>
      </c>
      <c r="AC71" s="11">
        <v>5341.299</v>
      </c>
      <c r="AD71" s="11">
        <v>2893.1819999999998</v>
      </c>
      <c r="AE71" s="11">
        <v>3866.4569999999999</v>
      </c>
      <c r="AF71" s="12">
        <v>1802.3309999999999</v>
      </c>
      <c r="AG71" s="12">
        <v>1099.7929999999999</v>
      </c>
      <c r="AH71" s="11">
        <v>621.74</v>
      </c>
      <c r="AI71" s="11">
        <v>561.45299999999997</v>
      </c>
      <c r="AJ71" s="11">
        <v>766.44100000000003</v>
      </c>
      <c r="AK71" s="11">
        <v>707.27700000000004</v>
      </c>
      <c r="AL71" s="11">
        <v>1095.0540000000001</v>
      </c>
      <c r="AM71" s="12">
        <v>679.53099999999995</v>
      </c>
      <c r="AN71" s="12">
        <v>247.239</v>
      </c>
      <c r="AO71" s="11">
        <v>154.11099999999999</v>
      </c>
      <c r="AP71" s="11">
        <v>67.433000000000007</v>
      </c>
      <c r="AQ71" s="11">
        <v>185.43899999999999</v>
      </c>
      <c r="AR71" s="11">
        <v>206.34</v>
      </c>
      <c r="AS71" s="11">
        <v>473.19099999999997</v>
      </c>
      <c r="AT71" s="12">
        <v>897.279</v>
      </c>
      <c r="AU71" s="12">
        <v>424.68099999999998</v>
      </c>
      <c r="AV71" s="11">
        <v>243.32499999999999</v>
      </c>
      <c r="AW71" s="11">
        <v>161.69</v>
      </c>
      <c r="AX71" s="11">
        <v>280.55399999999997</v>
      </c>
      <c r="AY71" s="11">
        <v>161.69</v>
      </c>
      <c r="AZ71" s="11">
        <v>280.55399999999997</v>
      </c>
      <c r="BA71" s="12">
        <v>98.87</v>
      </c>
      <c r="BB71" s="12">
        <v>132.292</v>
      </c>
      <c r="BC71" s="11">
        <v>93.918000000000006</v>
      </c>
      <c r="BD71" s="11">
        <v>-57.118000000000002</v>
      </c>
      <c r="BE71" s="11">
        <v>-57.118000000000002</v>
      </c>
      <c r="BF71" s="11">
        <v>-57.118000000000002</v>
      </c>
      <c r="BG71" s="11">
        <v>-20.065999999999999</v>
      </c>
      <c r="BH71" s="11">
        <v>2203.4760000000001</v>
      </c>
      <c r="BI71" s="11">
        <v>2203.4760000000001</v>
      </c>
      <c r="BJ71" s="11">
        <v>2682.1239999999998</v>
      </c>
      <c r="BK71" s="11">
        <v>2507.9549999999999</v>
      </c>
      <c r="BL71" s="11">
        <v>2907.442</v>
      </c>
      <c r="BM71" s="11">
        <v>4032.55</v>
      </c>
      <c r="BN71" s="11">
        <v>1839.838</v>
      </c>
      <c r="BO71" s="11">
        <v>1839.838</v>
      </c>
      <c r="BP71" s="11">
        <v>1803.117</v>
      </c>
      <c r="BQ71" s="11">
        <v>2205.2689999999998</v>
      </c>
      <c r="BR71" s="11">
        <v>2207.6930000000002</v>
      </c>
      <c r="BS71" s="11">
        <v>2411.0549999999998</v>
      </c>
    </row>
    <row r="72" spans="2:71" s="1" customFormat="1" x14ac:dyDescent="0.2">
      <c r="B72" s="63" t="s">
        <v>350</v>
      </c>
      <c r="C72" s="6">
        <v>43318.458333333336</v>
      </c>
      <c r="D72" s="7" t="s">
        <v>0</v>
      </c>
      <c r="E72" s="68" t="s">
        <v>30</v>
      </c>
      <c r="F72" s="8">
        <v>95.856162999999995</v>
      </c>
      <c r="G72" s="8">
        <v>73.741213000000002</v>
      </c>
      <c r="H72" s="8">
        <v>72.792327999999998</v>
      </c>
      <c r="I72" s="9">
        <v>0.31684431084550546</v>
      </c>
      <c r="J72" s="64">
        <v>0.29989946056352501</v>
      </c>
      <c r="K72" s="68" t="s">
        <v>30</v>
      </c>
      <c r="L72" s="8">
        <v>20.001716000000002</v>
      </c>
      <c r="M72" s="8">
        <v>12.716727000000001</v>
      </c>
      <c r="N72" s="8">
        <v>8.8472410000000004</v>
      </c>
      <c r="O72" s="9">
        <v>1.2607857070921886</v>
      </c>
      <c r="P72" s="64">
        <v>0.57286666608475589</v>
      </c>
      <c r="Q72" s="8" t="s">
        <v>30</v>
      </c>
      <c r="R72" s="10">
        <v>8.8876139999999992</v>
      </c>
      <c r="S72" s="8">
        <v>5.7064069999999996</v>
      </c>
      <c r="T72" s="8">
        <v>2.5100069999999999</v>
      </c>
      <c r="U72" s="9">
        <v>2.5408721967707657</v>
      </c>
      <c r="V72" s="64">
        <v>0.55747986429990015</v>
      </c>
      <c r="AA72" s="11">
        <v>250.77600000000001</v>
      </c>
      <c r="AB72" s="11">
        <v>169.597376</v>
      </c>
      <c r="AC72" s="11">
        <v>141.01531800000001</v>
      </c>
      <c r="AD72" s="11">
        <v>71.357195000000004</v>
      </c>
      <c r="AE72" s="11">
        <v>85.207849999999993</v>
      </c>
      <c r="AF72" s="12">
        <v>52.784590000000001</v>
      </c>
      <c r="AG72" s="12">
        <v>34.151058999999997</v>
      </c>
      <c r="AH72" s="11">
        <v>16.630935000000001</v>
      </c>
      <c r="AI72" s="11">
        <v>15.594616</v>
      </c>
      <c r="AJ72" s="11">
        <v>22.316455999999999</v>
      </c>
      <c r="AK72" s="11">
        <v>22.533770000000001</v>
      </c>
      <c r="AL72" s="11">
        <v>30.250820000000001</v>
      </c>
      <c r="AM72" s="12">
        <v>26.787372999999999</v>
      </c>
      <c r="AN72" s="12">
        <v>14.425046999999999</v>
      </c>
      <c r="AO72" s="11">
        <v>5.5899609999999997</v>
      </c>
      <c r="AP72" s="11">
        <v>5.137073</v>
      </c>
      <c r="AQ72" s="11">
        <v>12.567793999999999</v>
      </c>
      <c r="AR72" s="11">
        <v>9.8341650000000005</v>
      </c>
      <c r="AS72" s="11">
        <v>16.953208</v>
      </c>
      <c r="AT72" s="12">
        <v>32.718443000000001</v>
      </c>
      <c r="AU72" s="12">
        <v>20.477997999999999</v>
      </c>
      <c r="AV72" s="11">
        <v>8.8472410000000004</v>
      </c>
      <c r="AW72" s="11">
        <v>8.2082630000000005</v>
      </c>
      <c r="AX72" s="11">
        <v>15.258618999999999</v>
      </c>
      <c r="AY72" s="11">
        <v>8.2082630000000005</v>
      </c>
      <c r="AZ72" s="11">
        <v>15.258618999999999</v>
      </c>
      <c r="BA72" s="12">
        <v>14.594022000000001</v>
      </c>
      <c r="BB72" s="12">
        <v>2.630204</v>
      </c>
      <c r="BC72" s="11">
        <v>2.5100069999999999</v>
      </c>
      <c r="BD72" s="11">
        <v>2.8195899999999998</v>
      </c>
      <c r="BE72" s="11">
        <v>2.8195899999999998</v>
      </c>
      <c r="BF72" s="11">
        <v>2.8195899999999998</v>
      </c>
      <c r="BG72" s="11">
        <v>9.3990279999999995</v>
      </c>
      <c r="BH72" s="11">
        <v>117.132186</v>
      </c>
      <c r="BI72" s="11">
        <v>117.132186</v>
      </c>
      <c r="BJ72" s="11">
        <v>105.211247</v>
      </c>
      <c r="BK72" s="11">
        <v>82.062837000000002</v>
      </c>
      <c r="BL72" s="11">
        <v>85.526639000000003</v>
      </c>
      <c r="BM72" s="11">
        <v>86.151882999999998</v>
      </c>
      <c r="BN72" s="11">
        <v>47.180109999999999</v>
      </c>
      <c r="BO72" s="11">
        <v>47.180109999999999</v>
      </c>
      <c r="BP72" s="11">
        <v>50.498576</v>
      </c>
      <c r="BQ72" s="11">
        <v>65.403737000000007</v>
      </c>
      <c r="BR72" s="11">
        <v>68.849232000000001</v>
      </c>
      <c r="BS72" s="11">
        <v>74.545944000000006</v>
      </c>
    </row>
    <row r="73" spans="2:71" s="1" customFormat="1" x14ac:dyDescent="0.2">
      <c r="B73" s="63" t="s">
        <v>43</v>
      </c>
      <c r="C73" s="6">
        <v>43319.458333333299</v>
      </c>
      <c r="D73" s="7" t="s">
        <v>0</v>
      </c>
      <c r="E73" s="68" t="s">
        <v>30</v>
      </c>
      <c r="F73" s="8">
        <v>29.796264000000001</v>
      </c>
      <c r="G73" s="8">
        <v>29.850546000000001</v>
      </c>
      <c r="H73" s="8">
        <v>28.639001</v>
      </c>
      <c r="I73" s="9">
        <v>4.040863715881704E-2</v>
      </c>
      <c r="J73" s="64">
        <v>-1.8184592000427546E-3</v>
      </c>
      <c r="K73" s="68" t="s">
        <v>30</v>
      </c>
      <c r="L73" s="8">
        <v>22.135633000000002</v>
      </c>
      <c r="M73" s="8">
        <v>20.002151999999999</v>
      </c>
      <c r="N73" s="8">
        <v>20.031915000000001</v>
      </c>
      <c r="O73" s="9">
        <v>0.10501831702061448</v>
      </c>
      <c r="P73" s="64">
        <v>0.10666257310713378</v>
      </c>
      <c r="Q73" s="8" t="s">
        <v>30</v>
      </c>
      <c r="R73" s="10">
        <v>22.244643</v>
      </c>
      <c r="S73" s="8">
        <v>20.522741</v>
      </c>
      <c r="T73" s="8">
        <v>19.591270999999999</v>
      </c>
      <c r="U73" s="9">
        <v>0.13543644003495237</v>
      </c>
      <c r="V73" s="64">
        <v>8.3902145429794128E-2</v>
      </c>
      <c r="AA73" s="11">
        <v>670.37936000000002</v>
      </c>
      <c r="AB73" s="11">
        <v>59.646810000000002</v>
      </c>
      <c r="AC73" s="11">
        <v>57.417183999999999</v>
      </c>
      <c r="AD73" s="11">
        <v>28.459481</v>
      </c>
      <c r="AE73" s="11">
        <v>30.702936999999999</v>
      </c>
      <c r="AF73" s="12">
        <v>41.769953999999998</v>
      </c>
      <c r="AG73" s="12">
        <v>39.691206000000001</v>
      </c>
      <c r="AH73" s="11">
        <v>19.752379000000001</v>
      </c>
      <c r="AI73" s="11">
        <v>18.646574000000001</v>
      </c>
      <c r="AJ73" s="11">
        <v>20.778936999999999</v>
      </c>
      <c r="AK73" s="11">
        <v>19.998812000000001</v>
      </c>
      <c r="AL73" s="11">
        <v>21.771142000000001</v>
      </c>
      <c r="AM73" s="12">
        <v>38.341163999999999</v>
      </c>
      <c r="AN73" s="12">
        <v>36.583561000000003</v>
      </c>
      <c r="AO73" s="11">
        <v>18.059338</v>
      </c>
      <c r="AP73" s="11">
        <v>17.394072000000001</v>
      </c>
      <c r="AQ73" s="11">
        <v>19.463975000000001</v>
      </c>
      <c r="AR73" s="11">
        <v>18.119509999999998</v>
      </c>
      <c r="AS73" s="11">
        <v>20.221654000000001</v>
      </c>
      <c r="AT73" s="12">
        <v>42.137785000000001</v>
      </c>
      <c r="AU73" s="12">
        <v>40.526012000000001</v>
      </c>
      <c r="AV73" s="11">
        <v>20.031915000000001</v>
      </c>
      <c r="AW73" s="11">
        <v>19.408016</v>
      </c>
      <c r="AX73" s="11">
        <v>21.481342000000001</v>
      </c>
      <c r="AY73" s="11">
        <v>19.408016</v>
      </c>
      <c r="AZ73" s="11">
        <v>21.481342000000001</v>
      </c>
      <c r="BA73" s="12">
        <v>42.767384</v>
      </c>
      <c r="BB73" s="12">
        <v>38.608607999999997</v>
      </c>
      <c r="BC73" s="11">
        <v>19.591270999999999</v>
      </c>
      <c r="BD73" s="11">
        <v>18.402429999999999</v>
      </c>
      <c r="BE73" s="11">
        <v>18.402429999999999</v>
      </c>
      <c r="BF73" s="11">
        <v>18.402429999999999</v>
      </c>
      <c r="BG73" s="11">
        <v>20.796403000000002</v>
      </c>
      <c r="BH73" s="11">
        <v>-21.084731999999999</v>
      </c>
      <c r="BI73" s="11">
        <v>-21.084731999999999</v>
      </c>
      <c r="BJ73" s="11">
        <v>-37.760230999999997</v>
      </c>
      <c r="BK73" s="11">
        <v>-20.813005</v>
      </c>
      <c r="BL73" s="11">
        <v>-39.986179999999997</v>
      </c>
      <c r="BM73" s="11">
        <v>-36.308712999999997</v>
      </c>
      <c r="BN73" s="11">
        <v>193.64463000000001</v>
      </c>
      <c r="BO73" s="11">
        <v>193.64463000000001</v>
      </c>
      <c r="BP73" s="11">
        <v>212.002432</v>
      </c>
      <c r="BQ73" s="11">
        <v>232.992706</v>
      </c>
      <c r="BR73" s="11">
        <v>190.997085</v>
      </c>
      <c r="BS73" s="11">
        <v>213.167866</v>
      </c>
    </row>
    <row r="74" spans="2:71" s="1" customFormat="1" x14ac:dyDescent="0.2">
      <c r="B74" s="63" t="s">
        <v>70</v>
      </c>
      <c r="C74" s="6">
        <v>43319.458333333299</v>
      </c>
      <c r="D74" s="7" t="s">
        <v>0</v>
      </c>
      <c r="E74" s="68" t="s">
        <v>30</v>
      </c>
      <c r="F74" s="8" t="s">
        <v>30</v>
      </c>
      <c r="G74" s="8">
        <v>1.9363619999999999</v>
      </c>
      <c r="H74" s="8">
        <v>1.804438</v>
      </c>
      <c r="I74" s="9" t="s">
        <v>30</v>
      </c>
      <c r="J74" s="64" t="s">
        <v>30</v>
      </c>
      <c r="K74" s="68" t="s">
        <v>30</v>
      </c>
      <c r="L74" s="8" t="s">
        <v>30</v>
      </c>
      <c r="M74" s="8">
        <v>-1.3154629999999998</v>
      </c>
      <c r="N74" s="8">
        <v>-0.56156399999999995</v>
      </c>
      <c r="O74" s="9" t="s">
        <v>30</v>
      </c>
      <c r="P74" s="64" t="s">
        <v>30</v>
      </c>
      <c r="Q74" s="8" t="s">
        <v>30</v>
      </c>
      <c r="R74" s="10">
        <v>0</v>
      </c>
      <c r="S74" s="8">
        <v>-2.0014539999999998</v>
      </c>
      <c r="T74" s="8">
        <v>-1.1308240000000001</v>
      </c>
      <c r="U74" s="9" t="s">
        <v>30</v>
      </c>
      <c r="V74" s="64" t="s">
        <v>30</v>
      </c>
      <c r="AA74" s="11">
        <v>306.45999999999998</v>
      </c>
      <c r="AB74" s="11">
        <v>0</v>
      </c>
      <c r="AC74" s="11">
        <v>3.5694180000000002</v>
      </c>
      <c r="AD74" s="11">
        <v>1.7839309999999999</v>
      </c>
      <c r="AE74" s="11">
        <v>1.7832250000000001</v>
      </c>
      <c r="AF74" s="12">
        <v>0</v>
      </c>
      <c r="AG74" s="12">
        <v>2.1166019999999999</v>
      </c>
      <c r="AH74" s="11">
        <v>0.91702300000000003</v>
      </c>
      <c r="AI74" s="11">
        <v>1.2431559999999999</v>
      </c>
      <c r="AJ74" s="11">
        <v>0.90721600000000002</v>
      </c>
      <c r="AK74" s="11">
        <v>1.2966009999999999</v>
      </c>
      <c r="AL74" s="11">
        <v>0</v>
      </c>
      <c r="AM74" s="12">
        <v>0</v>
      </c>
      <c r="AN74" s="12">
        <v>-1.118169</v>
      </c>
      <c r="AO74" s="11">
        <v>-0.65135399999999999</v>
      </c>
      <c r="AP74" s="11">
        <v>-0.17494199999999999</v>
      </c>
      <c r="AQ74" s="11">
        <v>-1.5463960000000001</v>
      </c>
      <c r="AR74" s="11">
        <v>-1.5549139999999999</v>
      </c>
      <c r="AS74" s="11">
        <v>0</v>
      </c>
      <c r="AT74" s="12">
        <v>0</v>
      </c>
      <c r="AU74" s="12">
        <v>-0.91727400000000003</v>
      </c>
      <c r="AV74" s="11">
        <v>-0.56156399999999995</v>
      </c>
      <c r="AW74" s="11">
        <v>-3.8406000000000003E-2</v>
      </c>
      <c r="AX74" s="11">
        <v>-1.1906920000000001</v>
      </c>
      <c r="AY74" s="11">
        <v>-3.8406000000000003E-2</v>
      </c>
      <c r="AZ74" s="11">
        <v>-1.1906920000000001</v>
      </c>
      <c r="BA74" s="12">
        <v>0</v>
      </c>
      <c r="BB74" s="12">
        <v>-0.192076</v>
      </c>
      <c r="BC74" s="11">
        <v>-1.1308240000000001</v>
      </c>
      <c r="BD74" s="11">
        <v>-2.272875</v>
      </c>
      <c r="BE74" s="11">
        <v>-2.272875</v>
      </c>
      <c r="BF74" s="11">
        <v>-2.272875</v>
      </c>
      <c r="BG74" s="11">
        <v>-13.55264</v>
      </c>
      <c r="BH74" s="11">
        <v>0.59438000000000002</v>
      </c>
      <c r="BI74" s="11">
        <v>0.59438000000000002</v>
      </c>
      <c r="BJ74" s="11">
        <v>4.9127099999999997</v>
      </c>
      <c r="BK74" s="11">
        <v>-12.273275999999999</v>
      </c>
      <c r="BL74" s="11">
        <v>7.280996</v>
      </c>
      <c r="BM74" s="11">
        <v>0</v>
      </c>
      <c r="BN74" s="11">
        <v>308.80354</v>
      </c>
      <c r="BO74" s="11">
        <v>308.80354</v>
      </c>
      <c r="BP74" s="11">
        <v>306.52453600000001</v>
      </c>
      <c r="BQ74" s="11">
        <v>362.99947200000003</v>
      </c>
      <c r="BR74" s="11">
        <v>361.00318099999998</v>
      </c>
      <c r="BS74" s="11">
        <v>0</v>
      </c>
    </row>
    <row r="75" spans="2:71" s="1" customFormat="1" x14ac:dyDescent="0.2">
      <c r="B75" s="63" t="s">
        <v>120</v>
      </c>
      <c r="C75" s="6">
        <v>43319.458333333299</v>
      </c>
      <c r="D75" s="7" t="s">
        <v>0</v>
      </c>
      <c r="E75" s="68" t="s">
        <v>30</v>
      </c>
      <c r="F75" s="8" t="s">
        <v>30</v>
      </c>
      <c r="G75" s="8">
        <v>77.082640999999995</v>
      </c>
      <c r="H75" s="8">
        <v>66.498307999999994</v>
      </c>
      <c r="I75" s="9" t="s">
        <v>30</v>
      </c>
      <c r="J75" s="64" t="s">
        <v>30</v>
      </c>
      <c r="K75" s="68" t="s">
        <v>30</v>
      </c>
      <c r="L75" s="8" t="s">
        <v>30</v>
      </c>
      <c r="M75" s="8">
        <v>3.6921149999999998</v>
      </c>
      <c r="N75" s="8">
        <v>1.7138389999999999</v>
      </c>
      <c r="O75" s="9" t="s">
        <v>30</v>
      </c>
      <c r="P75" s="64" t="s">
        <v>30</v>
      </c>
      <c r="Q75" s="8" t="s">
        <v>30</v>
      </c>
      <c r="R75" s="10">
        <v>0</v>
      </c>
      <c r="S75" s="8">
        <v>3.578236</v>
      </c>
      <c r="T75" s="8">
        <v>0.42033300000000001</v>
      </c>
      <c r="U75" s="9" t="s">
        <v>30</v>
      </c>
      <c r="V75" s="64" t="s">
        <v>30</v>
      </c>
      <c r="AA75" s="11">
        <v>62.100000000000009</v>
      </c>
      <c r="AB75" s="11">
        <v>0</v>
      </c>
      <c r="AC75" s="11">
        <v>120.71211599999999</v>
      </c>
      <c r="AD75" s="11">
        <v>65.243324999999999</v>
      </c>
      <c r="AE75" s="11">
        <v>74.685646000000006</v>
      </c>
      <c r="AF75" s="12">
        <v>0</v>
      </c>
      <c r="AG75" s="12">
        <v>8.6614550000000001</v>
      </c>
      <c r="AH75" s="11">
        <v>4.4971050000000004</v>
      </c>
      <c r="AI75" s="11">
        <v>4.5258500000000002</v>
      </c>
      <c r="AJ75" s="11">
        <v>4.984413</v>
      </c>
      <c r="AK75" s="11">
        <v>5.8918790000000003</v>
      </c>
      <c r="AL75" s="11">
        <v>0</v>
      </c>
      <c r="AM75" s="12">
        <v>0</v>
      </c>
      <c r="AN75" s="12">
        <v>3.9905170000000001</v>
      </c>
      <c r="AO75" s="11">
        <v>1.6666749999999999</v>
      </c>
      <c r="AP75" s="11">
        <v>2.568387</v>
      </c>
      <c r="AQ75" s="11">
        <v>2.9647019999999999</v>
      </c>
      <c r="AR75" s="11">
        <v>3.6502539999999999</v>
      </c>
      <c r="AS75" s="11">
        <v>0</v>
      </c>
      <c r="AT75" s="12">
        <v>0</v>
      </c>
      <c r="AU75" s="12">
        <v>4.0871240000000002</v>
      </c>
      <c r="AV75" s="11">
        <v>1.7138389999999999</v>
      </c>
      <c r="AW75" s="11">
        <v>2.6110890000000002</v>
      </c>
      <c r="AX75" s="11">
        <v>3.005287</v>
      </c>
      <c r="AY75" s="11">
        <v>2.6110890000000002</v>
      </c>
      <c r="AZ75" s="11">
        <v>3.005287</v>
      </c>
      <c r="BA75" s="12">
        <v>0</v>
      </c>
      <c r="BB75" s="12">
        <v>3.1279979999999998</v>
      </c>
      <c r="BC75" s="11">
        <v>0.42033300000000001</v>
      </c>
      <c r="BD75" s="11">
        <v>2.0351509999999999</v>
      </c>
      <c r="BE75" s="11">
        <v>2.0351509999999999</v>
      </c>
      <c r="BF75" s="11">
        <v>2.0351509999999999</v>
      </c>
      <c r="BG75" s="11">
        <v>3.232367</v>
      </c>
      <c r="BH75" s="11">
        <v>11.859118</v>
      </c>
      <c r="BI75" s="11">
        <v>11.859118</v>
      </c>
      <c r="BJ75" s="11">
        <v>11.266534999999999</v>
      </c>
      <c r="BK75" s="11">
        <v>19.971765999999999</v>
      </c>
      <c r="BL75" s="11">
        <v>26.750188000000001</v>
      </c>
      <c r="BM75" s="11">
        <v>0</v>
      </c>
      <c r="BN75" s="11">
        <v>51.491850999999997</v>
      </c>
      <c r="BO75" s="11">
        <v>51.491850999999997</v>
      </c>
      <c r="BP75" s="11">
        <v>53.534882000000003</v>
      </c>
      <c r="BQ75" s="11">
        <v>56.753371999999999</v>
      </c>
      <c r="BR75" s="11">
        <v>60.333226000000003</v>
      </c>
      <c r="BS75" s="11">
        <v>0</v>
      </c>
    </row>
    <row r="76" spans="2:71" s="1" customFormat="1" x14ac:dyDescent="0.2">
      <c r="B76" s="63" t="s">
        <v>131</v>
      </c>
      <c r="C76" s="6">
        <v>43319.458333333299</v>
      </c>
      <c r="D76" s="7" t="s">
        <v>0</v>
      </c>
      <c r="E76" s="68" t="s">
        <v>30</v>
      </c>
      <c r="F76" s="8" t="s">
        <v>30</v>
      </c>
      <c r="G76" s="8">
        <v>262.59283299999998</v>
      </c>
      <c r="H76" s="8">
        <v>257.86937899999998</v>
      </c>
      <c r="I76" s="9" t="s">
        <v>30</v>
      </c>
      <c r="J76" s="64" t="s">
        <v>30</v>
      </c>
      <c r="K76" s="68" t="s">
        <v>30</v>
      </c>
      <c r="L76" s="8" t="s">
        <v>30</v>
      </c>
      <c r="M76" s="8">
        <v>42.283632999999995</v>
      </c>
      <c r="N76" s="8">
        <v>19.530851999999999</v>
      </c>
      <c r="O76" s="9" t="s">
        <v>30</v>
      </c>
      <c r="P76" s="64" t="s">
        <v>30</v>
      </c>
      <c r="Q76" s="8" t="s">
        <v>30</v>
      </c>
      <c r="R76" s="10">
        <v>0</v>
      </c>
      <c r="S76" s="8">
        <v>12.324446999999999</v>
      </c>
      <c r="T76" s="8">
        <v>-1.02102</v>
      </c>
      <c r="U76" s="9" t="s">
        <v>30</v>
      </c>
      <c r="V76" s="64" t="s">
        <v>30</v>
      </c>
      <c r="AA76" s="11">
        <v>491</v>
      </c>
      <c r="AB76" s="11">
        <v>0</v>
      </c>
      <c r="AC76" s="11">
        <v>422.78159099999999</v>
      </c>
      <c r="AD76" s="11">
        <v>260.39868799999999</v>
      </c>
      <c r="AE76" s="11">
        <v>240.498786</v>
      </c>
      <c r="AF76" s="12">
        <v>0</v>
      </c>
      <c r="AG76" s="12">
        <v>116.583296</v>
      </c>
      <c r="AH76" s="11">
        <v>68.153396999999998</v>
      </c>
      <c r="AI76" s="11">
        <v>75.344406000000006</v>
      </c>
      <c r="AJ76" s="11">
        <v>64.987865999999997</v>
      </c>
      <c r="AK76" s="11">
        <v>83.906902000000002</v>
      </c>
      <c r="AL76" s="11">
        <v>0</v>
      </c>
      <c r="AM76" s="12">
        <v>0</v>
      </c>
      <c r="AN76" s="12">
        <v>23.25656</v>
      </c>
      <c r="AO76" s="11">
        <v>15.023923</v>
      </c>
      <c r="AP76" s="11">
        <v>27.901572000000002</v>
      </c>
      <c r="AQ76" s="11">
        <v>15.220249000000001</v>
      </c>
      <c r="AR76" s="11">
        <v>35.399921999999997</v>
      </c>
      <c r="AS76" s="11">
        <v>0</v>
      </c>
      <c r="AT76" s="12">
        <v>0</v>
      </c>
      <c r="AU76" s="12">
        <v>32.72157</v>
      </c>
      <c r="AV76" s="11">
        <v>19.530851999999999</v>
      </c>
      <c r="AW76" s="11">
        <v>32.932830000000003</v>
      </c>
      <c r="AX76" s="11">
        <v>20.915718999999999</v>
      </c>
      <c r="AY76" s="11">
        <v>32.932830000000003</v>
      </c>
      <c r="AZ76" s="11">
        <v>20.915718999999999</v>
      </c>
      <c r="BA76" s="12">
        <v>0</v>
      </c>
      <c r="BB76" s="12">
        <v>-8.5073830000000008</v>
      </c>
      <c r="BC76" s="11">
        <v>-1.02102</v>
      </c>
      <c r="BD76" s="11">
        <v>10.606297</v>
      </c>
      <c r="BE76" s="11">
        <v>10.606297</v>
      </c>
      <c r="BF76" s="11">
        <v>10.606297</v>
      </c>
      <c r="BG76" s="11">
        <v>-5.7143329999999999</v>
      </c>
      <c r="BH76" s="11">
        <v>374.39496400000002</v>
      </c>
      <c r="BI76" s="11">
        <v>374.39496400000002</v>
      </c>
      <c r="BJ76" s="11">
        <v>404.529967</v>
      </c>
      <c r="BK76" s="11">
        <v>376.50157799999999</v>
      </c>
      <c r="BL76" s="11">
        <v>471.13213000000002</v>
      </c>
      <c r="BM76" s="11">
        <v>0</v>
      </c>
      <c r="BN76" s="11">
        <v>108.519812</v>
      </c>
      <c r="BO76" s="11">
        <v>108.519812</v>
      </c>
      <c r="BP76" s="11">
        <v>117.57898400000001</v>
      </c>
      <c r="BQ76" s="11">
        <v>148.90585999999999</v>
      </c>
      <c r="BR76" s="11">
        <v>157.67961500000001</v>
      </c>
      <c r="BS76" s="11">
        <v>0</v>
      </c>
    </row>
    <row r="77" spans="2:71" s="1" customFormat="1" x14ac:dyDescent="0.2">
      <c r="B77" s="63" t="s">
        <v>261</v>
      </c>
      <c r="C77" s="6">
        <v>43319.458333333299</v>
      </c>
      <c r="D77" s="7" t="s">
        <v>0</v>
      </c>
      <c r="E77" s="68" t="s">
        <v>30</v>
      </c>
      <c r="F77" s="8" t="s">
        <v>30</v>
      </c>
      <c r="G77" s="8">
        <v>161.238901</v>
      </c>
      <c r="H77" s="8">
        <v>158.554857</v>
      </c>
      <c r="I77" s="9" t="s">
        <v>30</v>
      </c>
      <c r="J77" s="64" t="s">
        <v>30</v>
      </c>
      <c r="K77" s="68" t="s">
        <v>30</v>
      </c>
      <c r="L77" s="8" t="s">
        <v>30</v>
      </c>
      <c r="M77" s="8">
        <v>14.137693000000001</v>
      </c>
      <c r="N77" s="8">
        <v>11.371321</v>
      </c>
      <c r="O77" s="9" t="s">
        <v>30</v>
      </c>
      <c r="P77" s="64" t="s">
        <v>30</v>
      </c>
      <c r="Q77" s="8" t="s">
        <v>30</v>
      </c>
      <c r="R77" s="10">
        <v>0</v>
      </c>
      <c r="S77" s="8">
        <v>19.525957999999999</v>
      </c>
      <c r="T77" s="8">
        <v>9.9314440000000008</v>
      </c>
      <c r="U77" s="9" t="s">
        <v>30</v>
      </c>
      <c r="V77" s="64" t="s">
        <v>30</v>
      </c>
      <c r="AA77" s="11">
        <v>318.07889999999998</v>
      </c>
      <c r="AB77" s="11">
        <v>0</v>
      </c>
      <c r="AC77" s="11">
        <v>311.91026499999998</v>
      </c>
      <c r="AD77" s="11">
        <v>178.49961500000001</v>
      </c>
      <c r="AE77" s="11">
        <v>159.156261</v>
      </c>
      <c r="AF77" s="12">
        <v>0</v>
      </c>
      <c r="AG77" s="12">
        <v>45.845002999999998</v>
      </c>
      <c r="AH77" s="11">
        <v>20.098004</v>
      </c>
      <c r="AI77" s="11">
        <v>26.128989000000001</v>
      </c>
      <c r="AJ77" s="11">
        <v>25.89995</v>
      </c>
      <c r="AK77" s="11">
        <v>25.440545</v>
      </c>
      <c r="AL77" s="11">
        <v>0</v>
      </c>
      <c r="AM77" s="12">
        <v>0</v>
      </c>
      <c r="AN77" s="12">
        <v>22.538829</v>
      </c>
      <c r="AO77" s="11">
        <v>8.1289750000000005</v>
      </c>
      <c r="AP77" s="11">
        <v>12.998322</v>
      </c>
      <c r="AQ77" s="11">
        <v>10.832762000000001</v>
      </c>
      <c r="AR77" s="11">
        <v>10.737857</v>
      </c>
      <c r="AS77" s="11">
        <v>0</v>
      </c>
      <c r="AT77" s="12">
        <v>0</v>
      </c>
      <c r="AU77" s="12">
        <v>28.955912000000001</v>
      </c>
      <c r="AV77" s="11">
        <v>11.371320000000001</v>
      </c>
      <c r="AW77" s="11">
        <v>16.260078</v>
      </c>
      <c r="AX77" s="11">
        <v>14.174754</v>
      </c>
      <c r="AY77" s="11">
        <v>16.260078</v>
      </c>
      <c r="AZ77" s="11">
        <v>14.174754</v>
      </c>
      <c r="BA77" s="12">
        <v>0</v>
      </c>
      <c r="BB77" s="12">
        <v>25.454823999999999</v>
      </c>
      <c r="BC77" s="11">
        <v>9.9314440000000008</v>
      </c>
      <c r="BD77" s="11">
        <v>21.606090999999999</v>
      </c>
      <c r="BE77" s="11">
        <v>21.606090999999999</v>
      </c>
      <c r="BF77" s="11">
        <v>21.606090999999999</v>
      </c>
      <c r="BG77" s="11">
        <v>12.251181000000001</v>
      </c>
      <c r="BH77" s="11">
        <v>2.799423</v>
      </c>
      <c r="BI77" s="11">
        <v>2.799423</v>
      </c>
      <c r="BJ77" s="11">
        <v>-1.2017199999999999</v>
      </c>
      <c r="BK77" s="11">
        <v>2.8702019999999999</v>
      </c>
      <c r="BL77" s="11">
        <v>-2.7000310000000001</v>
      </c>
      <c r="BM77" s="11">
        <v>0</v>
      </c>
      <c r="BN77" s="11">
        <v>397.41981600000003</v>
      </c>
      <c r="BO77" s="11">
        <v>397.41981600000003</v>
      </c>
      <c r="BP77" s="11">
        <v>419.18274700000001</v>
      </c>
      <c r="BQ77" s="11">
        <v>501.49218100000002</v>
      </c>
      <c r="BR77" s="11">
        <v>497.32765599999999</v>
      </c>
      <c r="BS77" s="11">
        <v>0</v>
      </c>
    </row>
    <row r="78" spans="2:71" s="1" customFormat="1" x14ac:dyDescent="0.2">
      <c r="B78" s="63" t="s">
        <v>263</v>
      </c>
      <c r="C78" s="6">
        <v>43319.458333333299</v>
      </c>
      <c r="D78" s="7" t="s">
        <v>0</v>
      </c>
      <c r="E78" s="68" t="s">
        <v>379</v>
      </c>
      <c r="F78" s="8" t="s">
        <v>30</v>
      </c>
      <c r="G78" s="8">
        <v>364.13357999999999</v>
      </c>
      <c r="H78" s="8">
        <v>286.74352499999998</v>
      </c>
      <c r="I78" s="9" t="s">
        <v>30</v>
      </c>
      <c r="J78" s="64" t="s">
        <v>30</v>
      </c>
      <c r="K78" s="68" t="s">
        <v>379</v>
      </c>
      <c r="L78" s="8" t="s">
        <v>30</v>
      </c>
      <c r="M78" s="8">
        <v>33.650689999999997</v>
      </c>
      <c r="N78" s="8">
        <v>15.899180999999999</v>
      </c>
      <c r="O78" s="9" t="s">
        <v>30</v>
      </c>
      <c r="P78" s="64" t="s">
        <v>30</v>
      </c>
      <c r="Q78" s="8" t="s">
        <v>379</v>
      </c>
      <c r="R78" s="10">
        <v>0</v>
      </c>
      <c r="S78" s="8">
        <v>21.772006000000001</v>
      </c>
      <c r="T78" s="8">
        <v>5.0136640000000003</v>
      </c>
      <c r="U78" s="9" t="s">
        <v>30</v>
      </c>
      <c r="V78" s="64" t="s">
        <v>30</v>
      </c>
      <c r="AA78" s="11">
        <v>404.55946125000003</v>
      </c>
      <c r="AB78" s="11">
        <v>0</v>
      </c>
      <c r="AC78" s="11">
        <v>576.55377099999998</v>
      </c>
      <c r="AD78" s="11">
        <v>320.553741</v>
      </c>
      <c r="AE78" s="11">
        <v>342.94319200000001</v>
      </c>
      <c r="AF78" s="12">
        <v>0</v>
      </c>
      <c r="AG78" s="12">
        <v>102.437826</v>
      </c>
      <c r="AH78" s="11">
        <v>48.021541999999997</v>
      </c>
      <c r="AI78" s="11">
        <v>39.419578999999999</v>
      </c>
      <c r="AJ78" s="11">
        <v>54.898448999999999</v>
      </c>
      <c r="AK78" s="11">
        <v>66.389629999999997</v>
      </c>
      <c r="AL78" s="11">
        <v>0</v>
      </c>
      <c r="AM78" s="12">
        <v>0</v>
      </c>
      <c r="AN78" s="12">
        <v>30.576573</v>
      </c>
      <c r="AO78" s="11">
        <v>9.3851639999999996</v>
      </c>
      <c r="AP78" s="11">
        <v>8.9212539999999994</v>
      </c>
      <c r="AQ78" s="11">
        <v>16.509605000000001</v>
      </c>
      <c r="AR78" s="11">
        <v>25.338348</v>
      </c>
      <c r="AS78" s="11">
        <v>0</v>
      </c>
      <c r="AT78" s="12">
        <v>0</v>
      </c>
      <c r="AU78" s="12">
        <v>43.468741000000001</v>
      </c>
      <c r="AV78" s="11">
        <v>15.899181</v>
      </c>
      <c r="AW78" s="11">
        <v>15.564163000000001</v>
      </c>
      <c r="AX78" s="11">
        <v>23.318338000000001</v>
      </c>
      <c r="AY78" s="11">
        <v>15.564163000000001</v>
      </c>
      <c r="AZ78" s="11">
        <v>23.318338000000001</v>
      </c>
      <c r="BA78" s="12">
        <v>0</v>
      </c>
      <c r="BB78" s="12">
        <v>28.945727000000002</v>
      </c>
      <c r="BC78" s="11">
        <v>5.0136640000000003</v>
      </c>
      <c r="BD78" s="11">
        <v>6.5596370000000004</v>
      </c>
      <c r="BE78" s="11">
        <v>6.5596370000000004</v>
      </c>
      <c r="BF78" s="11">
        <v>6.5596370000000004</v>
      </c>
      <c r="BG78" s="11">
        <v>11.57718</v>
      </c>
      <c r="BH78" s="11">
        <v>77.033946</v>
      </c>
      <c r="BI78" s="11">
        <v>77.033946</v>
      </c>
      <c r="BJ78" s="11">
        <v>137.44889599999999</v>
      </c>
      <c r="BK78" s="11">
        <v>145.869756</v>
      </c>
      <c r="BL78" s="11">
        <v>152.04842400000001</v>
      </c>
      <c r="BM78" s="11">
        <v>0</v>
      </c>
      <c r="BN78" s="11">
        <v>575.730591</v>
      </c>
      <c r="BO78" s="11">
        <v>575.730591</v>
      </c>
      <c r="BP78" s="11">
        <v>581.39239799999996</v>
      </c>
      <c r="BQ78" s="11">
        <v>690.16584999999998</v>
      </c>
      <c r="BR78" s="11">
        <v>694.08829100000003</v>
      </c>
      <c r="BS78" s="11">
        <v>0</v>
      </c>
    </row>
    <row r="79" spans="2:71" s="1" customFormat="1" x14ac:dyDescent="0.2">
      <c r="B79" s="63" t="s">
        <v>292</v>
      </c>
      <c r="C79" s="6">
        <v>43319.458333333299</v>
      </c>
      <c r="D79" s="7" t="s">
        <v>0</v>
      </c>
      <c r="E79" s="68" t="s">
        <v>30</v>
      </c>
      <c r="F79" s="8" t="s">
        <v>30</v>
      </c>
      <c r="G79" s="8">
        <v>16.103999999999999</v>
      </c>
      <c r="H79" s="8">
        <v>13.698</v>
      </c>
      <c r="I79" s="9" t="s">
        <v>30</v>
      </c>
      <c r="J79" s="64" t="s">
        <v>30</v>
      </c>
      <c r="K79" s="68" t="s">
        <v>30</v>
      </c>
      <c r="L79" s="8" t="s">
        <v>30</v>
      </c>
      <c r="M79" s="8">
        <v>9.8800000000000008</v>
      </c>
      <c r="N79" s="8">
        <v>10.384</v>
      </c>
      <c r="O79" s="9" t="s">
        <v>30</v>
      </c>
      <c r="P79" s="64" t="s">
        <v>30</v>
      </c>
      <c r="Q79" s="8" t="s">
        <v>30</v>
      </c>
      <c r="R79" s="10">
        <v>0</v>
      </c>
      <c r="S79" s="8">
        <v>3.069</v>
      </c>
      <c r="T79" s="8">
        <v>-1.335</v>
      </c>
      <c r="U79" s="9" t="s">
        <v>30</v>
      </c>
      <c r="V79" s="64" t="s">
        <v>30</v>
      </c>
      <c r="AA79" s="11">
        <v>108.9</v>
      </c>
      <c r="AB79" s="11">
        <v>0</v>
      </c>
      <c r="AC79" s="11">
        <v>24.196000000000002</v>
      </c>
      <c r="AD79" s="11">
        <v>12.496</v>
      </c>
      <c r="AE79" s="11">
        <v>14.749000000000001</v>
      </c>
      <c r="AF79" s="12">
        <v>0</v>
      </c>
      <c r="AG79" s="12">
        <v>24.196000000000002</v>
      </c>
      <c r="AH79" s="11">
        <v>13.698</v>
      </c>
      <c r="AI79" s="11">
        <v>12.496</v>
      </c>
      <c r="AJ79" s="11">
        <v>14.749000000000001</v>
      </c>
      <c r="AK79" s="11">
        <v>16.103999999999999</v>
      </c>
      <c r="AL79" s="11">
        <v>0</v>
      </c>
      <c r="AM79" s="12">
        <v>0</v>
      </c>
      <c r="AN79" s="12">
        <v>14.55</v>
      </c>
      <c r="AO79" s="11">
        <v>8.8079999999999998</v>
      </c>
      <c r="AP79" s="11">
        <v>7.31</v>
      </c>
      <c r="AQ79" s="11">
        <v>10.188000000000001</v>
      </c>
      <c r="AR79" s="11">
        <v>8.0020000000000007</v>
      </c>
      <c r="AS79" s="11">
        <v>0</v>
      </c>
      <c r="AT79" s="12">
        <v>0</v>
      </c>
      <c r="AU79" s="12">
        <v>17.347000000000001</v>
      </c>
      <c r="AV79" s="11">
        <v>10.384</v>
      </c>
      <c r="AW79" s="11">
        <v>7.31</v>
      </c>
      <c r="AX79" s="11">
        <v>10.188000000000001</v>
      </c>
      <c r="AY79" s="11">
        <v>7.31</v>
      </c>
      <c r="AZ79" s="11">
        <v>10.188000000000001</v>
      </c>
      <c r="BA79" s="12">
        <v>0</v>
      </c>
      <c r="BB79" s="12">
        <v>1.724</v>
      </c>
      <c r="BC79" s="11">
        <v>-1.335</v>
      </c>
      <c r="BD79" s="11">
        <v>2.1379999999999999</v>
      </c>
      <c r="BE79" s="11">
        <v>2.1379999999999999</v>
      </c>
      <c r="BF79" s="11">
        <v>2.1379999999999999</v>
      </c>
      <c r="BG79" s="11">
        <v>1.391</v>
      </c>
      <c r="BH79" s="11">
        <v>129.56399999999999</v>
      </c>
      <c r="BI79" s="11">
        <v>129.56399999999999</v>
      </c>
      <c r="BJ79" s="11">
        <v>195.298</v>
      </c>
      <c r="BK79" s="11">
        <v>203.40199999999999</v>
      </c>
      <c r="BL79" s="11">
        <v>206.072</v>
      </c>
      <c r="BM79" s="11">
        <v>0</v>
      </c>
      <c r="BN79" s="11">
        <v>61.582999999999998</v>
      </c>
      <c r="BO79" s="11">
        <v>61.582999999999998</v>
      </c>
      <c r="BP79" s="11">
        <v>63.177999999999997</v>
      </c>
      <c r="BQ79" s="11">
        <v>64.897000000000006</v>
      </c>
      <c r="BR79" s="11">
        <v>68.13</v>
      </c>
      <c r="BS79" s="11">
        <v>0</v>
      </c>
    </row>
    <row r="80" spans="2:71" s="1" customFormat="1" x14ac:dyDescent="0.2">
      <c r="B80" s="63" t="s">
        <v>304</v>
      </c>
      <c r="C80" s="6">
        <v>43319.458333333299</v>
      </c>
      <c r="D80" s="7" t="s">
        <v>0</v>
      </c>
      <c r="E80" s="68">
        <v>906.66666666666663</v>
      </c>
      <c r="F80" s="8" t="s">
        <v>30</v>
      </c>
      <c r="G80" s="8">
        <v>808.4</v>
      </c>
      <c r="H80" s="8">
        <v>842.06299999999999</v>
      </c>
      <c r="I80" s="9" t="s">
        <v>30</v>
      </c>
      <c r="J80" s="64" t="s">
        <v>30</v>
      </c>
      <c r="K80" s="68">
        <v>27.666666666666668</v>
      </c>
      <c r="L80" s="8" t="s">
        <v>30</v>
      </c>
      <c r="M80" s="8">
        <v>30.925000000000001</v>
      </c>
      <c r="N80" s="8">
        <v>42.744</v>
      </c>
      <c r="O80" s="9" t="s">
        <v>30</v>
      </c>
      <c r="P80" s="64" t="s">
        <v>30</v>
      </c>
      <c r="Q80" s="8">
        <v>-6</v>
      </c>
      <c r="R80" s="83">
        <v>0</v>
      </c>
      <c r="S80" s="8">
        <v>-4.34</v>
      </c>
      <c r="T80" s="8">
        <v>8.11</v>
      </c>
      <c r="U80" s="9" t="s">
        <v>30</v>
      </c>
      <c r="V80" s="64" t="s">
        <v>30</v>
      </c>
      <c r="AA80" s="11">
        <v>539</v>
      </c>
      <c r="AB80" s="11">
        <v>0</v>
      </c>
      <c r="AC80" s="11">
        <v>1531.308</v>
      </c>
      <c r="AD80" s="11">
        <v>882.18299999999999</v>
      </c>
      <c r="AE80" s="11">
        <v>984.36400000000003</v>
      </c>
      <c r="AF80" s="12">
        <v>0</v>
      </c>
      <c r="AG80" s="12">
        <v>289.10500000000002</v>
      </c>
      <c r="AH80" s="11">
        <v>153.35599999999999</v>
      </c>
      <c r="AI80" s="11">
        <v>159.84700000000001</v>
      </c>
      <c r="AJ80" s="11">
        <v>170.07</v>
      </c>
      <c r="AK80" s="11">
        <v>146.97499999999999</v>
      </c>
      <c r="AL80" s="11">
        <v>0</v>
      </c>
      <c r="AM80" s="12">
        <v>0</v>
      </c>
      <c r="AN80" s="12">
        <v>55.14</v>
      </c>
      <c r="AO80" s="11">
        <v>34.232999999999997</v>
      </c>
      <c r="AP80" s="11">
        <v>37.085999999999999</v>
      </c>
      <c r="AQ80" s="11">
        <v>41.537999999999997</v>
      </c>
      <c r="AR80" s="11">
        <v>22.873000000000001</v>
      </c>
      <c r="AS80" s="11">
        <v>0</v>
      </c>
      <c r="AT80" s="12">
        <v>0</v>
      </c>
      <c r="AU80" s="12">
        <v>72.298000000000002</v>
      </c>
      <c r="AV80" s="11">
        <v>42.744</v>
      </c>
      <c r="AW80" s="11">
        <v>45.406999999999996</v>
      </c>
      <c r="AX80" s="11">
        <v>49.683</v>
      </c>
      <c r="AY80" s="11">
        <v>45.406999999999996</v>
      </c>
      <c r="AZ80" s="11">
        <v>49.683</v>
      </c>
      <c r="BA80" s="12">
        <v>0</v>
      </c>
      <c r="BB80" s="12">
        <v>9.0719999999999992</v>
      </c>
      <c r="BC80" s="11">
        <v>8.11</v>
      </c>
      <c r="BD80" s="11">
        <v>8.593</v>
      </c>
      <c r="BE80" s="11">
        <v>8.593</v>
      </c>
      <c r="BF80" s="11">
        <v>8.593</v>
      </c>
      <c r="BG80" s="11">
        <v>1.903</v>
      </c>
      <c r="BH80" s="11">
        <v>109.739</v>
      </c>
      <c r="BI80" s="11">
        <v>109.739</v>
      </c>
      <c r="BJ80" s="11">
        <v>-5.6609999999999996</v>
      </c>
      <c r="BK80" s="11">
        <v>-72.703000000000003</v>
      </c>
      <c r="BL80" s="11">
        <v>187.76900000000001</v>
      </c>
      <c r="BM80" s="11">
        <v>0</v>
      </c>
      <c r="BN80" s="11">
        <v>-52.893000000000001</v>
      </c>
      <c r="BO80" s="11">
        <v>-52.893000000000001</v>
      </c>
      <c r="BP80" s="11">
        <v>-44.244999999999997</v>
      </c>
      <c r="BQ80" s="11">
        <v>-43.372999999999998</v>
      </c>
      <c r="BR80" s="11">
        <v>-47.46</v>
      </c>
      <c r="BS80" s="11">
        <v>0</v>
      </c>
    </row>
    <row r="81" spans="2:71" s="1" customFormat="1" x14ac:dyDescent="0.2">
      <c r="B81" s="63" t="s">
        <v>332</v>
      </c>
      <c r="C81" s="6">
        <v>43319.458333333299</v>
      </c>
      <c r="D81" s="7" t="s">
        <v>0</v>
      </c>
      <c r="E81" s="68" t="s">
        <v>30</v>
      </c>
      <c r="F81" s="8" t="s">
        <v>30</v>
      </c>
      <c r="G81" s="8">
        <v>42.216999999999999</v>
      </c>
      <c r="H81" s="8">
        <v>33.783999999999999</v>
      </c>
      <c r="I81" s="9" t="s">
        <v>30</v>
      </c>
      <c r="J81" s="64" t="s">
        <v>30</v>
      </c>
      <c r="K81" s="68" t="s">
        <v>30</v>
      </c>
      <c r="L81" s="8" t="s">
        <v>30</v>
      </c>
      <c r="M81" s="8">
        <v>37.442</v>
      </c>
      <c r="N81" s="8">
        <v>29.884999999999998</v>
      </c>
      <c r="O81" s="9" t="s">
        <v>30</v>
      </c>
      <c r="P81" s="64" t="s">
        <v>30</v>
      </c>
      <c r="Q81" s="8" t="s">
        <v>30</v>
      </c>
      <c r="R81" s="10">
        <v>0</v>
      </c>
      <c r="S81" s="8">
        <v>12.57</v>
      </c>
      <c r="T81" s="8">
        <v>5.3250000000000002</v>
      </c>
      <c r="U81" s="9" t="s">
        <v>30</v>
      </c>
      <c r="V81" s="64" t="s">
        <v>30</v>
      </c>
      <c r="W81" s="2"/>
      <c r="X81" s="2"/>
      <c r="AA81" s="11">
        <v>204.4</v>
      </c>
      <c r="AB81" s="11">
        <v>0</v>
      </c>
      <c r="AC81" s="11">
        <v>66.403999999999996</v>
      </c>
      <c r="AD81" s="11">
        <v>36.35</v>
      </c>
      <c r="AE81" s="11">
        <v>39.274999999999999</v>
      </c>
      <c r="AF81" s="12">
        <v>0</v>
      </c>
      <c r="AG81" s="12">
        <v>66.403999999999996</v>
      </c>
      <c r="AH81" s="11">
        <v>33.783999999999999</v>
      </c>
      <c r="AI81" s="11">
        <v>36.35</v>
      </c>
      <c r="AJ81" s="11">
        <v>39.274999999999999</v>
      </c>
      <c r="AK81" s="11">
        <v>42.216999999999999</v>
      </c>
      <c r="AL81" s="11">
        <v>0</v>
      </c>
      <c r="AM81" s="12">
        <v>0</v>
      </c>
      <c r="AN81" s="12">
        <v>57.996000000000002</v>
      </c>
      <c r="AO81" s="11">
        <v>29.584</v>
      </c>
      <c r="AP81" s="11">
        <v>31.742999999999999</v>
      </c>
      <c r="AQ81" s="11">
        <v>34.543999999999997</v>
      </c>
      <c r="AR81" s="11">
        <v>37.106999999999999</v>
      </c>
      <c r="AS81" s="11">
        <v>0</v>
      </c>
      <c r="AT81" s="12">
        <v>0</v>
      </c>
      <c r="AU81" s="12">
        <v>58.573999999999998</v>
      </c>
      <c r="AV81" s="11">
        <v>29.885000000000002</v>
      </c>
      <c r="AW81" s="11">
        <v>31.742999999999999</v>
      </c>
      <c r="AX81" s="11">
        <v>34.543999999999997</v>
      </c>
      <c r="AY81" s="11">
        <v>31.742999999999999</v>
      </c>
      <c r="AZ81" s="11">
        <v>34.543999999999997</v>
      </c>
      <c r="BA81" s="12">
        <v>0</v>
      </c>
      <c r="BB81" s="12">
        <v>11.195</v>
      </c>
      <c r="BC81" s="11">
        <v>5.3250000000000002</v>
      </c>
      <c r="BD81" s="11">
        <v>11.226000000000001</v>
      </c>
      <c r="BE81" s="11">
        <v>11.226000000000001</v>
      </c>
      <c r="BF81" s="11">
        <v>11.226000000000001</v>
      </c>
      <c r="BG81" s="11">
        <v>11.398</v>
      </c>
      <c r="BH81" s="11">
        <v>32.987000000000002</v>
      </c>
      <c r="BI81" s="11">
        <v>32.987000000000002</v>
      </c>
      <c r="BJ81" s="11">
        <v>36.5</v>
      </c>
      <c r="BK81" s="11">
        <v>-17.140999999999998</v>
      </c>
      <c r="BL81" s="11">
        <v>42.198999999999998</v>
      </c>
      <c r="BM81" s="11">
        <v>0</v>
      </c>
      <c r="BN81" s="11">
        <v>181.36799999999999</v>
      </c>
      <c r="BO81" s="11">
        <v>181.36799999999999</v>
      </c>
      <c r="BP81" s="11">
        <v>192.447</v>
      </c>
      <c r="BQ81" s="11">
        <v>205.04</v>
      </c>
      <c r="BR81" s="11">
        <v>217.642</v>
      </c>
      <c r="BS81" s="11">
        <v>0</v>
      </c>
    </row>
    <row r="82" spans="2:71" s="1" customFormat="1" x14ac:dyDescent="0.2">
      <c r="B82" s="63" t="s">
        <v>341</v>
      </c>
      <c r="C82" s="6">
        <v>43319.458333333299</v>
      </c>
      <c r="D82" s="7" t="s">
        <v>0</v>
      </c>
      <c r="E82" s="68" t="s">
        <v>30</v>
      </c>
      <c r="F82" s="8" t="s">
        <v>30</v>
      </c>
      <c r="G82" s="8">
        <v>51.500781000000003</v>
      </c>
      <c r="H82" s="8">
        <v>47.633876000000001</v>
      </c>
      <c r="I82" s="9" t="s">
        <v>30</v>
      </c>
      <c r="J82" s="70" t="s">
        <v>30</v>
      </c>
      <c r="K82" s="68" t="s">
        <v>30</v>
      </c>
      <c r="L82" s="8" t="s">
        <v>30</v>
      </c>
      <c r="M82" s="8">
        <v>2.6046199999999997</v>
      </c>
      <c r="N82" s="8">
        <v>2.223595</v>
      </c>
      <c r="O82" s="9" t="s">
        <v>30</v>
      </c>
      <c r="P82" s="69" t="s">
        <v>30</v>
      </c>
      <c r="Q82" s="8" t="s">
        <v>30</v>
      </c>
      <c r="R82" s="10">
        <v>0</v>
      </c>
      <c r="S82" s="8">
        <v>-6.3332129999999998</v>
      </c>
      <c r="T82" s="8">
        <v>-2.7665999999999999</v>
      </c>
      <c r="U82" s="9" t="s">
        <v>30</v>
      </c>
      <c r="V82" s="64" t="s">
        <v>30</v>
      </c>
      <c r="AA82" s="11">
        <v>51.66</v>
      </c>
      <c r="AB82" s="11">
        <v>0</v>
      </c>
      <c r="AC82" s="11">
        <v>92.260333000000003</v>
      </c>
      <c r="AD82" s="11">
        <v>42.783383000000001</v>
      </c>
      <c r="AE82" s="11">
        <v>49.627459000000002</v>
      </c>
      <c r="AF82" s="12">
        <v>0</v>
      </c>
      <c r="AG82" s="12">
        <v>17.727336000000001</v>
      </c>
      <c r="AH82" s="11">
        <v>7.7569480000000004</v>
      </c>
      <c r="AI82" s="11">
        <v>8.2417029999999993</v>
      </c>
      <c r="AJ82" s="11">
        <v>9.9407019999999999</v>
      </c>
      <c r="AK82" s="11">
        <v>8.8276629999999994</v>
      </c>
      <c r="AL82" s="11">
        <v>0</v>
      </c>
      <c r="AM82" s="12">
        <v>0</v>
      </c>
      <c r="AN82" s="12">
        <v>1.976847</v>
      </c>
      <c r="AO82" s="11">
        <v>0.124445</v>
      </c>
      <c r="AP82" s="11">
        <v>0.86449399999999998</v>
      </c>
      <c r="AQ82" s="11">
        <v>1.818252</v>
      </c>
      <c r="AR82" s="11">
        <v>0.81386800000000004</v>
      </c>
      <c r="AS82" s="11">
        <v>0</v>
      </c>
      <c r="AT82" s="12">
        <v>0</v>
      </c>
      <c r="AU82" s="12">
        <v>6.1409900000000004</v>
      </c>
      <c r="AV82" s="11">
        <v>2.223595</v>
      </c>
      <c r="AW82" s="11">
        <v>2.9143080000000001</v>
      </c>
      <c r="AX82" s="11">
        <v>4.0283379999999998</v>
      </c>
      <c r="AY82" s="11">
        <v>2.9143080000000001</v>
      </c>
      <c r="AZ82" s="11">
        <v>4.0283379999999998</v>
      </c>
      <c r="BA82" s="12">
        <v>0</v>
      </c>
      <c r="BB82" s="12">
        <v>-6.9030379999999996</v>
      </c>
      <c r="BC82" s="11">
        <v>-2.7665999999999999</v>
      </c>
      <c r="BD82" s="11">
        <v>-4.8615060000000003</v>
      </c>
      <c r="BE82" s="11">
        <v>-4.8615060000000003</v>
      </c>
      <c r="BF82" s="11">
        <v>-4.8615060000000003</v>
      </c>
      <c r="BG82" s="11">
        <v>-4.4561609999999998</v>
      </c>
      <c r="BH82" s="11">
        <v>91.021292000000003</v>
      </c>
      <c r="BI82" s="11">
        <v>91.021292000000003</v>
      </c>
      <c r="BJ82" s="11">
        <v>94.984752999999998</v>
      </c>
      <c r="BK82" s="11">
        <v>90.838290999999998</v>
      </c>
      <c r="BL82" s="11">
        <v>91.874065000000002</v>
      </c>
      <c r="BM82" s="11">
        <v>0</v>
      </c>
      <c r="BN82" s="11">
        <v>-6.787337</v>
      </c>
      <c r="BO82" s="11">
        <v>-6.787337</v>
      </c>
      <c r="BP82" s="11">
        <v>7.7663700000000002</v>
      </c>
      <c r="BQ82" s="11">
        <v>35.689641000000002</v>
      </c>
      <c r="BR82" s="11">
        <v>29.023689000000001</v>
      </c>
      <c r="BS82" s="11">
        <v>0</v>
      </c>
    </row>
    <row r="83" spans="2:71" s="1" customFormat="1" x14ac:dyDescent="0.2">
      <c r="B83" s="63" t="s">
        <v>334</v>
      </c>
      <c r="C83" s="6">
        <v>43319.458333333336</v>
      </c>
      <c r="D83" s="7" t="s">
        <v>1</v>
      </c>
      <c r="E83" s="68" t="s">
        <v>30</v>
      </c>
      <c r="F83" s="8" t="s">
        <v>30</v>
      </c>
      <c r="G83" s="8">
        <v>2306.1709999999998</v>
      </c>
      <c r="H83" s="8">
        <v>4498.1400000000003</v>
      </c>
      <c r="I83" s="9" t="s">
        <v>30</v>
      </c>
      <c r="J83" s="64" t="s">
        <v>30</v>
      </c>
      <c r="K83" s="68">
        <v>0</v>
      </c>
      <c r="L83" s="8" t="s">
        <v>30</v>
      </c>
      <c r="M83" s="8">
        <v>1299.9100000000001</v>
      </c>
      <c r="N83" s="8">
        <v>2657.2640000000001</v>
      </c>
      <c r="O83" s="9" t="s">
        <v>30</v>
      </c>
      <c r="P83" s="64" t="s">
        <v>30</v>
      </c>
      <c r="Q83" s="8">
        <v>1043.9285714285713</v>
      </c>
      <c r="R83" s="10">
        <v>0</v>
      </c>
      <c r="S83" s="8">
        <v>1051.421</v>
      </c>
      <c r="T83" s="8">
        <v>896.65800000000002</v>
      </c>
      <c r="U83" s="9" t="s">
        <v>30</v>
      </c>
      <c r="V83" s="64" t="s">
        <v>30</v>
      </c>
      <c r="AA83" s="11">
        <v>9825</v>
      </c>
      <c r="AB83" s="11">
        <v>0</v>
      </c>
      <c r="AC83" s="11">
        <v>4498.1400000000003</v>
      </c>
      <c r="AD83" s="11">
        <v>1804.3810000000001</v>
      </c>
      <c r="AE83" s="11">
        <v>2318.9050000000002</v>
      </c>
      <c r="AF83" s="12">
        <v>0</v>
      </c>
      <c r="AG83" s="12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2">
        <v>0</v>
      </c>
      <c r="AN83" s="12">
        <v>0</v>
      </c>
      <c r="AO83" s="11">
        <v>2025.4739999999999</v>
      </c>
      <c r="AP83" s="11">
        <v>1998.9860000000001</v>
      </c>
      <c r="AQ83" s="11">
        <v>2213.8580000000002</v>
      </c>
      <c r="AR83" s="11">
        <v>2268.7840000000001</v>
      </c>
      <c r="AS83" s="11">
        <v>0</v>
      </c>
      <c r="AT83" s="12">
        <v>0</v>
      </c>
      <c r="AU83" s="12">
        <v>0</v>
      </c>
      <c r="AV83" s="11">
        <v>46.134999999999998</v>
      </c>
      <c r="AW83" s="11">
        <v>28.835000000000001</v>
      </c>
      <c r="AX83" s="11">
        <v>40.131</v>
      </c>
      <c r="AY83" s="11">
        <v>28.835000000000001</v>
      </c>
      <c r="AZ83" s="11">
        <v>40.131</v>
      </c>
      <c r="BA83" s="12">
        <v>0</v>
      </c>
      <c r="BB83" s="12">
        <v>2121.41</v>
      </c>
      <c r="BC83" s="11">
        <v>0</v>
      </c>
      <c r="BD83" s="11">
        <v>0</v>
      </c>
      <c r="BE83" s="11">
        <v>0</v>
      </c>
      <c r="BF83" s="11">
        <v>0</v>
      </c>
      <c r="BG83" s="11">
        <v>0</v>
      </c>
      <c r="BH83" s="11">
        <v>0</v>
      </c>
      <c r="BI83" s="11">
        <v>0</v>
      </c>
      <c r="BJ83" s="11">
        <v>0</v>
      </c>
      <c r="BK83" s="11">
        <v>0</v>
      </c>
      <c r="BL83" s="11">
        <v>0</v>
      </c>
      <c r="BM83" s="11">
        <v>0</v>
      </c>
      <c r="BN83" s="11">
        <v>21615.126</v>
      </c>
      <c r="BO83" s="11">
        <v>21615.126</v>
      </c>
      <c r="BP83" s="11">
        <v>22232.334999999999</v>
      </c>
      <c r="BQ83" s="11">
        <v>23257.817999999999</v>
      </c>
      <c r="BR83" s="11">
        <v>24999.101999999999</v>
      </c>
      <c r="BS83" s="11">
        <v>0</v>
      </c>
    </row>
    <row r="84" spans="2:71" s="1" customFormat="1" x14ac:dyDescent="0.2">
      <c r="B84" s="63" t="s">
        <v>48</v>
      </c>
      <c r="C84" s="6">
        <v>43320.458333333299</v>
      </c>
      <c r="D84" s="7" t="s">
        <v>0</v>
      </c>
      <c r="E84" s="68" t="s">
        <v>30</v>
      </c>
      <c r="F84" s="8" t="s">
        <v>30</v>
      </c>
      <c r="G84" s="8">
        <v>130.92730800000001</v>
      </c>
      <c r="H84" s="8">
        <v>132.85247200000001</v>
      </c>
      <c r="I84" s="9" t="s">
        <v>30</v>
      </c>
      <c r="J84" s="64" t="s">
        <v>30</v>
      </c>
      <c r="K84" s="68" t="s">
        <v>30</v>
      </c>
      <c r="L84" s="8" t="s">
        <v>30</v>
      </c>
      <c r="M84" s="8">
        <v>3.7185539999999997</v>
      </c>
      <c r="N84" s="8">
        <v>8.4940630000000006</v>
      </c>
      <c r="O84" s="9" t="s">
        <v>30</v>
      </c>
      <c r="P84" s="64" t="s">
        <v>30</v>
      </c>
      <c r="Q84" s="8" t="s">
        <v>30</v>
      </c>
      <c r="R84" s="10">
        <v>0</v>
      </c>
      <c r="S84" s="8">
        <v>8.4987739999999992</v>
      </c>
      <c r="T84" s="8">
        <v>9.0623729999999991</v>
      </c>
      <c r="U84" s="9" t="s">
        <v>30</v>
      </c>
      <c r="V84" s="64" t="s">
        <v>30</v>
      </c>
      <c r="AA84" s="11">
        <v>449.92799999999994</v>
      </c>
      <c r="AB84" s="11">
        <v>0</v>
      </c>
      <c r="AC84" s="11">
        <v>251.02868100000001</v>
      </c>
      <c r="AD84" s="11">
        <v>151.31185400000001</v>
      </c>
      <c r="AE84" s="11">
        <v>178.78468599999999</v>
      </c>
      <c r="AF84" s="12">
        <v>0</v>
      </c>
      <c r="AG84" s="12">
        <v>68.037929000000005</v>
      </c>
      <c r="AH84" s="11">
        <v>34.651811000000002</v>
      </c>
      <c r="AI84" s="11">
        <v>38.336612000000002</v>
      </c>
      <c r="AJ84" s="11">
        <v>45.785676000000002</v>
      </c>
      <c r="AK84" s="11">
        <v>32.440286999999998</v>
      </c>
      <c r="AL84" s="11">
        <v>0</v>
      </c>
      <c r="AM84" s="12">
        <v>0</v>
      </c>
      <c r="AN84" s="12">
        <v>16.707621</v>
      </c>
      <c r="AO84" s="11">
        <v>7.280538</v>
      </c>
      <c r="AP84" s="11">
        <v>11.601203</v>
      </c>
      <c r="AQ84" s="11">
        <v>13.421690999999999</v>
      </c>
      <c r="AR84" s="11">
        <v>2.4931709999999998</v>
      </c>
      <c r="AS84" s="11">
        <v>0</v>
      </c>
      <c r="AT84" s="12">
        <v>0</v>
      </c>
      <c r="AU84" s="12">
        <v>19.147389</v>
      </c>
      <c r="AV84" s="11">
        <v>8.508794</v>
      </c>
      <c r="AW84" s="11">
        <v>12.814973</v>
      </c>
      <c r="AX84" s="11">
        <v>14.634262</v>
      </c>
      <c r="AY84" s="11">
        <v>12.814973</v>
      </c>
      <c r="AZ84" s="11">
        <v>14.634262</v>
      </c>
      <c r="BA84" s="12">
        <v>0</v>
      </c>
      <c r="BB84" s="12">
        <v>20.085245</v>
      </c>
      <c r="BC84" s="11">
        <v>9.0623729999999991</v>
      </c>
      <c r="BD84" s="11">
        <v>14.191601</v>
      </c>
      <c r="BE84" s="11">
        <v>14.191601</v>
      </c>
      <c r="BF84" s="11">
        <v>14.191601</v>
      </c>
      <c r="BG84" s="11">
        <v>17.514188000000001</v>
      </c>
      <c r="BH84" s="11">
        <v>-56.140951000000001</v>
      </c>
      <c r="BI84" s="11">
        <v>-56.140951000000001</v>
      </c>
      <c r="BJ84" s="11">
        <v>-85.198684999999998</v>
      </c>
      <c r="BK84" s="11">
        <v>-77.615756000000005</v>
      </c>
      <c r="BL84" s="11">
        <v>-64.784188</v>
      </c>
      <c r="BM84" s="11">
        <v>0</v>
      </c>
      <c r="BN84" s="11">
        <v>330.88178399999998</v>
      </c>
      <c r="BO84" s="11">
        <v>330.88178399999998</v>
      </c>
      <c r="BP84" s="11">
        <v>344.36238800000001</v>
      </c>
      <c r="BQ84" s="11">
        <v>359.930475</v>
      </c>
      <c r="BR84" s="11">
        <v>340.35054300000002</v>
      </c>
      <c r="BS84" s="11">
        <v>0</v>
      </c>
    </row>
    <row r="85" spans="2:71" s="1" customFormat="1" x14ac:dyDescent="0.2">
      <c r="B85" s="63" t="s">
        <v>49</v>
      </c>
      <c r="C85" s="6">
        <v>43320.458333333299</v>
      </c>
      <c r="D85" s="7" t="s">
        <v>0</v>
      </c>
      <c r="E85" s="68" t="s">
        <v>30</v>
      </c>
      <c r="F85" s="8" t="s">
        <v>30</v>
      </c>
      <c r="G85" s="8">
        <v>3.8891689999999999</v>
      </c>
      <c r="H85" s="8">
        <v>6.7525329999999997</v>
      </c>
      <c r="I85" s="9" t="s">
        <v>30</v>
      </c>
      <c r="J85" s="64" t="s">
        <v>30</v>
      </c>
      <c r="K85" s="68" t="s">
        <v>30</v>
      </c>
      <c r="L85" s="8" t="s">
        <v>30</v>
      </c>
      <c r="M85" s="8">
        <v>2.592095</v>
      </c>
      <c r="N85" s="8">
        <v>3.0125839999999999</v>
      </c>
      <c r="O85" s="9" t="s">
        <v>30</v>
      </c>
      <c r="P85" s="64" t="s">
        <v>30</v>
      </c>
      <c r="Q85" s="8" t="s">
        <v>30</v>
      </c>
      <c r="R85" s="10">
        <v>0</v>
      </c>
      <c r="S85" s="8">
        <v>24.412044000000002</v>
      </c>
      <c r="T85" s="8">
        <v>-6.0853929999999998</v>
      </c>
      <c r="U85" s="9" t="s">
        <v>30</v>
      </c>
      <c r="V85" s="64" t="s">
        <v>30</v>
      </c>
      <c r="AA85" s="11">
        <v>480.35080940000006</v>
      </c>
      <c r="AB85" s="11">
        <v>0</v>
      </c>
      <c r="AC85" s="11">
        <v>10.328340000000001</v>
      </c>
      <c r="AD85" s="11">
        <v>28.656030000000001</v>
      </c>
      <c r="AE85" s="11">
        <v>1.9337770000000001</v>
      </c>
      <c r="AF85" s="12">
        <v>0</v>
      </c>
      <c r="AG85" s="12">
        <v>8.0683399999999992</v>
      </c>
      <c r="AH85" s="11">
        <v>4.4925329999999999</v>
      </c>
      <c r="AI85" s="11">
        <v>19.640321</v>
      </c>
      <c r="AJ85" s="11">
        <v>1.9245669999999999</v>
      </c>
      <c r="AK85" s="11">
        <v>3.8891689999999999</v>
      </c>
      <c r="AL85" s="11">
        <v>0</v>
      </c>
      <c r="AM85" s="12">
        <v>0</v>
      </c>
      <c r="AN85" s="12">
        <v>5.3766059999999998</v>
      </c>
      <c r="AO85" s="11">
        <v>3.0051220000000001</v>
      </c>
      <c r="AP85" s="11">
        <v>18.125761000000001</v>
      </c>
      <c r="AQ85" s="11">
        <v>0.74563599999999997</v>
      </c>
      <c r="AR85" s="11">
        <v>2.5864790000000002</v>
      </c>
      <c r="AS85" s="11">
        <v>0</v>
      </c>
      <c r="AT85" s="12">
        <v>0</v>
      </c>
      <c r="AU85" s="12">
        <v>5.3917460000000004</v>
      </c>
      <c r="AV85" s="11">
        <v>3.0125839999999999</v>
      </c>
      <c r="AW85" s="11">
        <v>18.13326</v>
      </c>
      <c r="AX85" s="11">
        <v>0.75270099999999995</v>
      </c>
      <c r="AY85" s="11">
        <v>18.13326</v>
      </c>
      <c r="AZ85" s="11">
        <v>0.75270099999999995</v>
      </c>
      <c r="BA85" s="12">
        <v>0</v>
      </c>
      <c r="BB85" s="12">
        <v>9.8387270000000004</v>
      </c>
      <c r="BC85" s="11">
        <v>-6.0853929999999998</v>
      </c>
      <c r="BD85" s="11">
        <v>25.527297000000001</v>
      </c>
      <c r="BE85" s="11">
        <v>25.527297000000001</v>
      </c>
      <c r="BF85" s="11">
        <v>25.527297000000001</v>
      </c>
      <c r="BG85" s="11">
        <v>116.99106500000001</v>
      </c>
      <c r="BH85" s="11">
        <v>-334.119822</v>
      </c>
      <c r="BI85" s="11">
        <v>-334.119822</v>
      </c>
      <c r="BJ85" s="11">
        <v>-357.04769199999998</v>
      </c>
      <c r="BK85" s="11">
        <v>-379.39495899999997</v>
      </c>
      <c r="BL85" s="11">
        <v>-418.79424799999998</v>
      </c>
      <c r="BM85" s="11">
        <v>0</v>
      </c>
      <c r="BN85" s="11">
        <v>713.56222100000002</v>
      </c>
      <c r="BO85" s="11">
        <v>713.56222100000002</v>
      </c>
      <c r="BP85" s="11">
        <v>739.57836699999996</v>
      </c>
      <c r="BQ85" s="11">
        <v>919.52789700000005</v>
      </c>
      <c r="BR85" s="11">
        <v>928.28195700000003</v>
      </c>
      <c r="BS85" s="11">
        <v>0</v>
      </c>
    </row>
    <row r="86" spans="2:71" s="1" customFormat="1" x14ac:dyDescent="0.2">
      <c r="B86" s="63" t="s">
        <v>69</v>
      </c>
      <c r="C86" s="6">
        <v>43320.458333333299</v>
      </c>
      <c r="D86" s="7" t="s">
        <v>0</v>
      </c>
      <c r="E86" s="68" t="s">
        <v>30</v>
      </c>
      <c r="F86" s="8" t="s">
        <v>30</v>
      </c>
      <c r="G86" s="8">
        <v>0.88705400000000001</v>
      </c>
      <c r="H86" s="8">
        <v>0.83599599999999996</v>
      </c>
      <c r="I86" s="9" t="s">
        <v>30</v>
      </c>
      <c r="J86" s="64" t="s">
        <v>30</v>
      </c>
      <c r="K86" s="68" t="s">
        <v>30</v>
      </c>
      <c r="L86" s="8" t="s">
        <v>30</v>
      </c>
      <c r="M86" s="8">
        <v>0.39216299999999998</v>
      </c>
      <c r="N86" s="8">
        <v>0.32301399999999997</v>
      </c>
      <c r="O86" s="9" t="s">
        <v>30</v>
      </c>
      <c r="P86" s="64" t="s">
        <v>30</v>
      </c>
      <c r="Q86" s="8" t="s">
        <v>30</v>
      </c>
      <c r="R86" s="83">
        <v>0</v>
      </c>
      <c r="S86" s="8">
        <v>-1.0640050000000001</v>
      </c>
      <c r="T86" s="8">
        <v>-0.29585899999999998</v>
      </c>
      <c r="U86" s="9" t="s">
        <v>30</v>
      </c>
      <c r="V86" s="64" t="s">
        <v>30</v>
      </c>
      <c r="AA86" s="11">
        <v>95</v>
      </c>
      <c r="AB86" s="11">
        <v>0</v>
      </c>
      <c r="AC86" s="11">
        <v>1.545336</v>
      </c>
      <c r="AD86" s="11">
        <v>0.87739100000000003</v>
      </c>
      <c r="AE86" s="11">
        <v>0.93108900000000006</v>
      </c>
      <c r="AF86" s="12">
        <v>0</v>
      </c>
      <c r="AG86" s="12">
        <v>1.3735999999999999</v>
      </c>
      <c r="AH86" s="11">
        <v>0.73736400000000002</v>
      </c>
      <c r="AI86" s="11">
        <v>0.87301300000000004</v>
      </c>
      <c r="AJ86" s="11">
        <v>0.87313499999999999</v>
      </c>
      <c r="AK86" s="11">
        <v>0.88284099999999999</v>
      </c>
      <c r="AL86" s="11">
        <v>0</v>
      </c>
      <c r="AM86" s="12">
        <v>0</v>
      </c>
      <c r="AN86" s="12">
        <v>0.506915</v>
      </c>
      <c r="AO86" s="11">
        <v>0.31717899999999999</v>
      </c>
      <c r="AP86" s="11">
        <v>0.342391</v>
      </c>
      <c r="AQ86" s="11">
        <v>0.35786899999999999</v>
      </c>
      <c r="AR86" s="11">
        <v>0.38652700000000001</v>
      </c>
      <c r="AS86" s="11">
        <v>0</v>
      </c>
      <c r="AT86" s="12">
        <v>0</v>
      </c>
      <c r="AU86" s="12">
        <v>0.51800199999999996</v>
      </c>
      <c r="AV86" s="11">
        <v>0.32301400000000002</v>
      </c>
      <c r="AW86" s="11">
        <v>0.34729100000000002</v>
      </c>
      <c r="AX86" s="11">
        <v>0.363589</v>
      </c>
      <c r="AY86" s="11">
        <v>0.34729100000000002</v>
      </c>
      <c r="AZ86" s="11">
        <v>0.363589</v>
      </c>
      <c r="BA86" s="12">
        <v>0</v>
      </c>
      <c r="BB86" s="12">
        <v>-1.011379</v>
      </c>
      <c r="BC86" s="11">
        <v>-0.29585899999999998</v>
      </c>
      <c r="BD86" s="11">
        <v>-0.52675300000000003</v>
      </c>
      <c r="BE86" s="11">
        <v>-0.52675300000000003</v>
      </c>
      <c r="BF86" s="11">
        <v>-0.52675300000000003</v>
      </c>
      <c r="BG86" s="11">
        <v>3.9241220000000001</v>
      </c>
      <c r="BH86" s="11">
        <v>23.202566000000001</v>
      </c>
      <c r="BI86" s="11">
        <v>23.202566000000001</v>
      </c>
      <c r="BJ86" s="11">
        <v>23.814278000000002</v>
      </c>
      <c r="BK86" s="11">
        <v>25.783806999999999</v>
      </c>
      <c r="BL86" s="11">
        <v>28.48272</v>
      </c>
      <c r="BM86" s="11">
        <v>0</v>
      </c>
      <c r="BN86" s="11">
        <v>38.631486000000002</v>
      </c>
      <c r="BO86" s="11">
        <v>38.631486000000002</v>
      </c>
      <c r="BP86" s="11">
        <v>38.104733000000003</v>
      </c>
      <c r="BQ86" s="11">
        <v>42.028855</v>
      </c>
      <c r="BR86" s="11">
        <v>40.964849999999998</v>
      </c>
      <c r="BS86" s="11">
        <v>0</v>
      </c>
    </row>
    <row r="87" spans="2:71" s="1" customFormat="1" x14ac:dyDescent="0.2">
      <c r="B87" s="63" t="s">
        <v>77</v>
      </c>
      <c r="C87" s="6">
        <v>43320.458333333299</v>
      </c>
      <c r="D87" s="7" t="s">
        <v>0</v>
      </c>
      <c r="E87" s="68">
        <v>101.66666666666667</v>
      </c>
      <c r="F87" s="8" t="s">
        <v>30</v>
      </c>
      <c r="G87" s="8">
        <v>160.252645</v>
      </c>
      <c r="H87" s="8">
        <v>74.143902999999995</v>
      </c>
      <c r="I87" s="9" t="s">
        <v>30</v>
      </c>
      <c r="J87" s="64" t="s">
        <v>30</v>
      </c>
      <c r="K87" s="68">
        <v>14.666666666666666</v>
      </c>
      <c r="L87" s="8" t="s">
        <v>30</v>
      </c>
      <c r="M87" s="8">
        <v>23.443747999999999</v>
      </c>
      <c r="N87" s="8">
        <v>5.7493290000000004</v>
      </c>
      <c r="O87" s="9" t="s">
        <v>30</v>
      </c>
      <c r="P87" s="64" t="s">
        <v>30</v>
      </c>
      <c r="Q87" s="8">
        <v>-43.666666666666664</v>
      </c>
      <c r="R87" s="83">
        <v>0</v>
      </c>
      <c r="S87" s="8">
        <v>-22.737517</v>
      </c>
      <c r="T87" s="8">
        <v>-14.862603999999999</v>
      </c>
      <c r="U87" s="9" t="s">
        <v>30</v>
      </c>
      <c r="V87" s="64" t="s">
        <v>30</v>
      </c>
      <c r="AA87" s="11">
        <v>317.25</v>
      </c>
      <c r="AB87" s="11">
        <v>0</v>
      </c>
      <c r="AC87" s="11">
        <v>270.63637499999999</v>
      </c>
      <c r="AD87" s="11">
        <v>111.066047</v>
      </c>
      <c r="AE87" s="11">
        <v>137.87664899999999</v>
      </c>
      <c r="AF87" s="12">
        <v>0</v>
      </c>
      <c r="AG87" s="12">
        <v>54.291271999999999</v>
      </c>
      <c r="AH87" s="11">
        <v>4.0181259999999996</v>
      </c>
      <c r="AI87" s="11">
        <v>23.557171</v>
      </c>
      <c r="AJ87" s="11">
        <v>26.523472999999999</v>
      </c>
      <c r="AK87" s="11">
        <v>25.903589</v>
      </c>
      <c r="AL87" s="11">
        <v>0</v>
      </c>
      <c r="AM87" s="12">
        <v>0</v>
      </c>
      <c r="AN87" s="12">
        <v>32.968525</v>
      </c>
      <c r="AO87" s="11">
        <v>-4.5664790000000002</v>
      </c>
      <c r="AP87" s="11">
        <v>13.069642</v>
      </c>
      <c r="AQ87" s="11">
        <v>17.826217</v>
      </c>
      <c r="AR87" s="11">
        <v>12.280034000000001</v>
      </c>
      <c r="AS87" s="11">
        <v>0</v>
      </c>
      <c r="AT87" s="12">
        <v>0</v>
      </c>
      <c r="AU87" s="12">
        <v>53.601038000000003</v>
      </c>
      <c r="AV87" s="11">
        <v>5.7493290000000004</v>
      </c>
      <c r="AW87" s="11">
        <v>23.639600000000002</v>
      </c>
      <c r="AX87" s="11">
        <v>28.924512</v>
      </c>
      <c r="AY87" s="11">
        <v>23.639600000000002</v>
      </c>
      <c r="AZ87" s="11">
        <v>28.924512</v>
      </c>
      <c r="BA87" s="12">
        <v>0</v>
      </c>
      <c r="BB87" s="12">
        <v>-7.371804</v>
      </c>
      <c r="BC87" s="11">
        <v>-14.862603999999999</v>
      </c>
      <c r="BD87" s="11">
        <v>-9.4279930000000007</v>
      </c>
      <c r="BE87" s="11">
        <v>-9.4279930000000007</v>
      </c>
      <c r="BF87" s="11">
        <v>-9.4279930000000007</v>
      </c>
      <c r="BG87" s="11">
        <v>6.5889660000000001</v>
      </c>
      <c r="BH87" s="11">
        <v>341.19228700000002</v>
      </c>
      <c r="BI87" s="11">
        <v>341.19228700000002</v>
      </c>
      <c r="BJ87" s="11">
        <v>370.69323100000003</v>
      </c>
      <c r="BK87" s="11">
        <v>381.918409</v>
      </c>
      <c r="BL87" s="11">
        <v>397.49794700000001</v>
      </c>
      <c r="BM87" s="11">
        <v>0</v>
      </c>
      <c r="BN87" s="11">
        <v>477.007406</v>
      </c>
      <c r="BO87" s="11">
        <v>477.007406</v>
      </c>
      <c r="BP87" s="11">
        <v>467.37512800000002</v>
      </c>
      <c r="BQ87" s="11">
        <v>473.707112</v>
      </c>
      <c r="BR87" s="11">
        <v>450.42961300000002</v>
      </c>
      <c r="BS87" s="11">
        <v>0</v>
      </c>
    </row>
    <row r="88" spans="2:71" s="1" customFormat="1" x14ac:dyDescent="0.2">
      <c r="B88" s="63" t="s">
        <v>101</v>
      </c>
      <c r="C88" s="6">
        <v>43320.458333333299</v>
      </c>
      <c r="D88" s="7" t="s">
        <v>0</v>
      </c>
      <c r="E88" s="68">
        <v>3140.7</v>
      </c>
      <c r="F88" s="8" t="s">
        <v>30</v>
      </c>
      <c r="G88" s="8">
        <v>1865.6469999999999</v>
      </c>
      <c r="H88" s="8">
        <v>2559.3440000000001</v>
      </c>
      <c r="I88" s="9" t="s">
        <v>30</v>
      </c>
      <c r="J88" s="64" t="s">
        <v>30</v>
      </c>
      <c r="K88" s="68">
        <v>605.70000000000005</v>
      </c>
      <c r="L88" s="8" t="s">
        <v>30</v>
      </c>
      <c r="M88" s="8">
        <v>266.97799999999995</v>
      </c>
      <c r="N88" s="8">
        <v>492.72499999999997</v>
      </c>
      <c r="O88" s="9" t="s">
        <v>30</v>
      </c>
      <c r="P88" s="64" t="s">
        <v>30</v>
      </c>
      <c r="Q88" s="8">
        <v>36.299999999999997</v>
      </c>
      <c r="R88" s="10">
        <v>0</v>
      </c>
      <c r="S88" s="8">
        <v>-45.991</v>
      </c>
      <c r="T88" s="8">
        <v>231.34700000000001</v>
      </c>
      <c r="U88" s="9" t="s">
        <v>30</v>
      </c>
      <c r="V88" s="64" t="s">
        <v>30</v>
      </c>
      <c r="AA88" s="11">
        <v>7351.3155997999993</v>
      </c>
      <c r="AB88" s="11">
        <v>0</v>
      </c>
      <c r="AC88" s="11">
        <v>4115.0119999999997</v>
      </c>
      <c r="AD88" s="11">
        <v>2749.643</v>
      </c>
      <c r="AE88" s="11">
        <v>1656.491</v>
      </c>
      <c r="AF88" s="12">
        <v>0</v>
      </c>
      <c r="AG88" s="12">
        <v>1401.086</v>
      </c>
      <c r="AH88" s="11">
        <v>919.67</v>
      </c>
      <c r="AI88" s="11">
        <v>954.05700000000002</v>
      </c>
      <c r="AJ88" s="11">
        <v>546.17100000000005</v>
      </c>
      <c r="AK88" s="11">
        <v>614.03300000000002</v>
      </c>
      <c r="AL88" s="11">
        <v>0</v>
      </c>
      <c r="AM88" s="12">
        <v>0</v>
      </c>
      <c r="AN88" s="12">
        <v>426.90600000000001</v>
      </c>
      <c r="AO88" s="11">
        <v>370.28</v>
      </c>
      <c r="AP88" s="11">
        <v>395.94400000000002</v>
      </c>
      <c r="AQ88" s="11">
        <v>36.408999999999999</v>
      </c>
      <c r="AR88" s="11">
        <v>138.02799999999999</v>
      </c>
      <c r="AS88" s="11">
        <v>0</v>
      </c>
      <c r="AT88" s="12">
        <v>0</v>
      </c>
      <c r="AU88" s="12">
        <v>673.84299999999996</v>
      </c>
      <c r="AV88" s="11">
        <v>492.72500000000002</v>
      </c>
      <c r="AW88" s="11">
        <v>517.21500000000003</v>
      </c>
      <c r="AX88" s="11">
        <v>165.45099999999999</v>
      </c>
      <c r="AY88" s="11">
        <v>517.21500000000003</v>
      </c>
      <c r="AZ88" s="11">
        <v>165.45099999999999</v>
      </c>
      <c r="BA88" s="12">
        <v>0</v>
      </c>
      <c r="BB88" s="12">
        <v>145.31399999999999</v>
      </c>
      <c r="BC88" s="11">
        <v>231.34700000000001</v>
      </c>
      <c r="BD88" s="11">
        <v>240.84399999999999</v>
      </c>
      <c r="BE88" s="11">
        <v>240.84399999999999</v>
      </c>
      <c r="BF88" s="11">
        <v>240.84399999999999</v>
      </c>
      <c r="BG88" s="11">
        <v>-148.53100000000001</v>
      </c>
      <c r="BH88" s="11">
        <v>2336.0520000000001</v>
      </c>
      <c r="BI88" s="11">
        <v>2336.0520000000001</v>
      </c>
      <c r="BJ88" s="11">
        <v>1930.87</v>
      </c>
      <c r="BK88" s="11">
        <v>2098.7689999999998</v>
      </c>
      <c r="BL88" s="11">
        <v>2279.6410000000001</v>
      </c>
      <c r="BM88" s="11">
        <v>0</v>
      </c>
      <c r="BN88" s="11">
        <v>4410.9719999999998</v>
      </c>
      <c r="BO88" s="11">
        <v>4410.9719999999998</v>
      </c>
      <c r="BP88" s="11">
        <v>4632.8829999999998</v>
      </c>
      <c r="BQ88" s="11">
        <v>4735.7380000000003</v>
      </c>
      <c r="BR88" s="11">
        <v>4907.5339999999997</v>
      </c>
      <c r="BS88" s="11">
        <v>0</v>
      </c>
    </row>
    <row r="89" spans="2:71" s="1" customFormat="1" x14ac:dyDescent="0.2">
      <c r="B89" s="63" t="s">
        <v>126</v>
      </c>
      <c r="C89" s="6">
        <v>43320.458333333299</v>
      </c>
      <c r="D89" s="7" t="s">
        <v>0</v>
      </c>
      <c r="E89" s="68" t="s">
        <v>30</v>
      </c>
      <c r="F89" s="8" t="s">
        <v>30</v>
      </c>
      <c r="G89" s="8">
        <v>0.69854400000000005</v>
      </c>
      <c r="H89" s="8">
        <v>0.93187500000000001</v>
      </c>
      <c r="I89" s="9" t="s">
        <v>30</v>
      </c>
      <c r="J89" s="64" t="s">
        <v>30</v>
      </c>
      <c r="K89" s="68" t="s">
        <v>30</v>
      </c>
      <c r="L89" s="8" t="s">
        <v>30</v>
      </c>
      <c r="M89" s="8">
        <v>-0.26435200000000003</v>
      </c>
      <c r="N89" s="8">
        <v>8.8700000000000001E-2</v>
      </c>
      <c r="O89" s="9" t="s">
        <v>30</v>
      </c>
      <c r="P89" s="64" t="s">
        <v>30</v>
      </c>
      <c r="Q89" s="8" t="s">
        <v>30</v>
      </c>
      <c r="R89" s="10">
        <v>0</v>
      </c>
      <c r="S89" s="8">
        <v>-0.33584399999999998</v>
      </c>
      <c r="T89" s="8">
        <v>-0.25716099999999997</v>
      </c>
      <c r="U89" s="9" t="s">
        <v>30</v>
      </c>
      <c r="V89" s="64" t="s">
        <v>30</v>
      </c>
      <c r="AA89" s="11">
        <v>63.4</v>
      </c>
      <c r="AB89" s="11">
        <v>0</v>
      </c>
      <c r="AC89" s="11">
        <v>1.4644410000000001</v>
      </c>
      <c r="AD89" s="11">
        <v>1.075229</v>
      </c>
      <c r="AE89" s="11">
        <v>1.1240410000000001</v>
      </c>
      <c r="AF89" s="12">
        <v>0</v>
      </c>
      <c r="AG89" s="12">
        <v>0.49169200000000002</v>
      </c>
      <c r="AH89" s="11">
        <v>0.32718199999999997</v>
      </c>
      <c r="AI89" s="11">
        <v>0.31745800000000002</v>
      </c>
      <c r="AJ89" s="11">
        <v>0.22159300000000001</v>
      </c>
      <c r="AK89" s="11">
        <v>0.18462899999999999</v>
      </c>
      <c r="AL89" s="11">
        <v>0</v>
      </c>
      <c r="AM89" s="12">
        <v>0</v>
      </c>
      <c r="AN89" s="12">
        <v>-0.14650199999999999</v>
      </c>
      <c r="AO89" s="11">
        <v>4.5370000000000001E-2</v>
      </c>
      <c r="AP89" s="11">
        <v>-8.1265000000000004E-2</v>
      </c>
      <c r="AQ89" s="11">
        <v>-0.13248199999999999</v>
      </c>
      <c r="AR89" s="11">
        <v>-0.30810900000000002</v>
      </c>
      <c r="AS89" s="11">
        <v>0</v>
      </c>
      <c r="AT89" s="12">
        <v>0</v>
      </c>
      <c r="AU89" s="12">
        <v>-5.9913000000000001E-2</v>
      </c>
      <c r="AV89" s="11">
        <v>8.8700000000000001E-2</v>
      </c>
      <c r="AW89" s="11">
        <v>-3.7794000000000001E-2</v>
      </c>
      <c r="AX89" s="11">
        <v>-8.8824E-2</v>
      </c>
      <c r="AY89" s="11">
        <v>-3.7794000000000001E-2</v>
      </c>
      <c r="AZ89" s="11">
        <v>-8.8824E-2</v>
      </c>
      <c r="BA89" s="12">
        <v>0</v>
      </c>
      <c r="BB89" s="12">
        <v>-0.66318900000000003</v>
      </c>
      <c r="BC89" s="11">
        <v>-0.25716099999999997</v>
      </c>
      <c r="BD89" s="11">
        <v>-0.36803900000000001</v>
      </c>
      <c r="BE89" s="11">
        <v>-0.36803900000000001</v>
      </c>
      <c r="BF89" s="11">
        <v>-0.36803900000000001</v>
      </c>
      <c r="BG89" s="11">
        <v>-0.204792</v>
      </c>
      <c r="BH89" s="11">
        <v>-0.616448</v>
      </c>
      <c r="BI89" s="11">
        <v>-0.616448</v>
      </c>
      <c r="BJ89" s="11">
        <v>-1.8768E-2</v>
      </c>
      <c r="BK89" s="11">
        <v>-0.12714600000000001</v>
      </c>
      <c r="BL89" s="11">
        <v>-1.4038E-2</v>
      </c>
      <c r="BM89" s="11">
        <v>0</v>
      </c>
      <c r="BN89" s="11">
        <v>12.615957999999999</v>
      </c>
      <c r="BO89" s="11">
        <v>12.615957999999999</v>
      </c>
      <c r="BP89" s="11">
        <v>12.169544</v>
      </c>
      <c r="BQ89" s="11">
        <v>11.959766</v>
      </c>
      <c r="BR89" s="11">
        <v>11.573785000000001</v>
      </c>
      <c r="BS89" s="11">
        <v>0</v>
      </c>
    </row>
    <row r="90" spans="2:71" s="1" customFormat="1" x14ac:dyDescent="0.2">
      <c r="B90" s="63" t="s">
        <v>127</v>
      </c>
      <c r="C90" s="6">
        <v>43320.458333333299</v>
      </c>
      <c r="D90" s="7" t="s">
        <v>0</v>
      </c>
      <c r="E90" s="68" t="s">
        <v>30</v>
      </c>
      <c r="F90" s="8" t="s">
        <v>30</v>
      </c>
      <c r="G90" s="8">
        <v>22.062021000000001</v>
      </c>
      <c r="H90" s="8">
        <v>19.347190000000001</v>
      </c>
      <c r="I90" s="9" t="s">
        <v>30</v>
      </c>
      <c r="J90" s="64" t="s">
        <v>30</v>
      </c>
      <c r="K90" s="68" t="s">
        <v>30</v>
      </c>
      <c r="L90" s="8" t="s">
        <v>30</v>
      </c>
      <c r="M90" s="8">
        <v>16.831181000000001</v>
      </c>
      <c r="N90" s="8">
        <v>14.307962000000002</v>
      </c>
      <c r="O90" s="9" t="s">
        <v>30</v>
      </c>
      <c r="P90" s="64" t="s">
        <v>30</v>
      </c>
      <c r="Q90" s="8" t="s">
        <v>30</v>
      </c>
      <c r="R90" s="83">
        <v>0</v>
      </c>
      <c r="S90" s="8">
        <v>-4.317329</v>
      </c>
      <c r="T90" s="8">
        <v>10.65082</v>
      </c>
      <c r="U90" s="9" t="s">
        <v>30</v>
      </c>
      <c r="V90" s="64" t="s">
        <v>30</v>
      </c>
      <c r="AA90" s="11">
        <v>770.25806351999995</v>
      </c>
      <c r="AB90" s="11">
        <v>0</v>
      </c>
      <c r="AC90" s="11">
        <v>37.481417999999998</v>
      </c>
      <c r="AD90" s="11">
        <v>18.340315</v>
      </c>
      <c r="AE90" s="11">
        <v>18.094888000000001</v>
      </c>
      <c r="AF90" s="12">
        <v>0</v>
      </c>
      <c r="AG90" s="12">
        <v>32.668667999999997</v>
      </c>
      <c r="AH90" s="11">
        <v>16.607617999999999</v>
      </c>
      <c r="AI90" s="11">
        <v>15.649319</v>
      </c>
      <c r="AJ90" s="11">
        <v>14.552186000000001</v>
      </c>
      <c r="AK90" s="11">
        <v>18.304357</v>
      </c>
      <c r="AL90" s="11">
        <v>0</v>
      </c>
      <c r="AM90" s="12">
        <v>0</v>
      </c>
      <c r="AN90" s="12">
        <v>28.799427000000001</v>
      </c>
      <c r="AO90" s="11">
        <v>14.248347000000001</v>
      </c>
      <c r="AP90" s="11">
        <v>13.77979</v>
      </c>
      <c r="AQ90" s="11">
        <v>12.186476000000001</v>
      </c>
      <c r="AR90" s="11">
        <v>16.773562999999999</v>
      </c>
      <c r="AS90" s="11">
        <v>0</v>
      </c>
      <c r="AT90" s="12">
        <v>0</v>
      </c>
      <c r="AU90" s="12">
        <v>28.916952999999999</v>
      </c>
      <c r="AV90" s="11">
        <v>14.307962</v>
      </c>
      <c r="AW90" s="11">
        <v>13.835195000000001</v>
      </c>
      <c r="AX90" s="11">
        <v>12.245058</v>
      </c>
      <c r="AY90" s="11">
        <v>13.835195000000001</v>
      </c>
      <c r="AZ90" s="11">
        <v>12.245058</v>
      </c>
      <c r="BA90" s="12">
        <v>0</v>
      </c>
      <c r="BB90" s="12">
        <v>11.701326999999999</v>
      </c>
      <c r="BC90" s="11">
        <v>10.65082</v>
      </c>
      <c r="BD90" s="11">
        <v>-0.191444</v>
      </c>
      <c r="BE90" s="11">
        <v>-0.191444</v>
      </c>
      <c r="BF90" s="11">
        <v>-0.191444</v>
      </c>
      <c r="BG90" s="11">
        <v>42.555630000000001</v>
      </c>
      <c r="BH90" s="11">
        <v>217.137382</v>
      </c>
      <c r="BI90" s="11">
        <v>217.137382</v>
      </c>
      <c r="BJ90" s="11">
        <v>235.27395799999999</v>
      </c>
      <c r="BK90" s="11">
        <v>260.445314</v>
      </c>
      <c r="BL90" s="11">
        <v>269.05938200000003</v>
      </c>
      <c r="BM90" s="11">
        <v>0</v>
      </c>
      <c r="BN90" s="11">
        <v>838.23068699999999</v>
      </c>
      <c r="BO90" s="11">
        <v>838.23068699999999</v>
      </c>
      <c r="BP90" s="11">
        <v>838.02049299999999</v>
      </c>
      <c r="BQ90" s="11">
        <v>880.58598700000005</v>
      </c>
      <c r="BR90" s="11">
        <v>876.275261</v>
      </c>
      <c r="BS90" s="11">
        <v>0</v>
      </c>
    </row>
    <row r="91" spans="2:71" s="1" customFormat="1" x14ac:dyDescent="0.2">
      <c r="B91" s="63" t="s">
        <v>144</v>
      </c>
      <c r="C91" s="6">
        <v>43320.458333333299</v>
      </c>
      <c r="D91" s="7" t="s">
        <v>0</v>
      </c>
      <c r="E91" s="68">
        <v>6239.0769230769229</v>
      </c>
      <c r="F91" s="8" t="s">
        <v>30</v>
      </c>
      <c r="G91" s="8">
        <v>5419.8689999999997</v>
      </c>
      <c r="H91" s="8">
        <v>4684.4359999999997</v>
      </c>
      <c r="I91" s="9" t="s">
        <v>30</v>
      </c>
      <c r="J91" s="64" t="s">
        <v>30</v>
      </c>
      <c r="K91" s="68">
        <v>1942.5384615384614</v>
      </c>
      <c r="L91" s="8" t="s">
        <v>30</v>
      </c>
      <c r="M91" s="8">
        <v>1710.4870000000001</v>
      </c>
      <c r="N91" s="8">
        <v>1208.558</v>
      </c>
      <c r="O91" s="9" t="s">
        <v>30</v>
      </c>
      <c r="P91" s="64" t="s">
        <v>30</v>
      </c>
      <c r="Q91" s="8">
        <v>1405.7692307692307</v>
      </c>
      <c r="R91" s="10">
        <v>0</v>
      </c>
      <c r="S91" s="8">
        <v>1063.2470000000001</v>
      </c>
      <c r="T91" s="8">
        <v>867.38400000000001</v>
      </c>
      <c r="U91" s="9" t="s">
        <v>30</v>
      </c>
      <c r="V91" s="64" t="s">
        <v>30</v>
      </c>
      <c r="AA91" s="11">
        <v>41020</v>
      </c>
      <c r="AB91" s="11">
        <v>0</v>
      </c>
      <c r="AC91" s="11">
        <v>8875.4590000000007</v>
      </c>
      <c r="AD91" s="11">
        <v>4362.9570000000003</v>
      </c>
      <c r="AE91" s="11">
        <v>5405.4979999999996</v>
      </c>
      <c r="AF91" s="12">
        <v>0</v>
      </c>
      <c r="AG91" s="12">
        <v>2411.248</v>
      </c>
      <c r="AH91" s="11">
        <v>1151.5329999999999</v>
      </c>
      <c r="AI91" s="11">
        <v>1106.2380000000001</v>
      </c>
      <c r="AJ91" s="11">
        <v>1645.4680000000001</v>
      </c>
      <c r="AK91" s="11">
        <v>1687.55</v>
      </c>
      <c r="AL91" s="11">
        <v>0</v>
      </c>
      <c r="AM91" s="12">
        <v>0</v>
      </c>
      <c r="AN91" s="12">
        <v>2162.884</v>
      </c>
      <c r="AO91" s="11">
        <v>1026.7170000000001</v>
      </c>
      <c r="AP91" s="11">
        <v>989.68100000000004</v>
      </c>
      <c r="AQ91" s="11">
        <v>1510.5909999999999</v>
      </c>
      <c r="AR91" s="11">
        <v>1530.588</v>
      </c>
      <c r="AS91" s="11">
        <v>0</v>
      </c>
      <c r="AT91" s="12">
        <v>0</v>
      </c>
      <c r="AU91" s="12">
        <v>2521.569</v>
      </c>
      <c r="AV91" s="11">
        <v>1185.54</v>
      </c>
      <c r="AW91" s="11">
        <v>1161.9839999999999</v>
      </c>
      <c r="AX91" s="11">
        <v>1699.298</v>
      </c>
      <c r="AY91" s="11">
        <v>1161.9839999999999</v>
      </c>
      <c r="AZ91" s="11">
        <v>1699.298</v>
      </c>
      <c r="BA91" s="12">
        <v>0</v>
      </c>
      <c r="BB91" s="12">
        <v>1769.4010000000001</v>
      </c>
      <c r="BC91" s="11">
        <v>867.38400000000001</v>
      </c>
      <c r="BD91" s="11">
        <v>792.16499999999996</v>
      </c>
      <c r="BE91" s="11">
        <v>792.16499999999996</v>
      </c>
      <c r="BF91" s="11">
        <v>792.16499999999996</v>
      </c>
      <c r="BG91" s="11">
        <v>1192.1890000000001</v>
      </c>
      <c r="BH91" s="11">
        <v>-225.464</v>
      </c>
      <c r="BI91" s="11">
        <v>-225.464</v>
      </c>
      <c r="BJ91" s="11">
        <v>-1447.607</v>
      </c>
      <c r="BK91" s="11">
        <v>-2545.0120000000002</v>
      </c>
      <c r="BL91" s="11">
        <v>-4321.6289999999999</v>
      </c>
      <c r="BM91" s="11">
        <v>0</v>
      </c>
      <c r="BN91" s="11">
        <v>15484.627</v>
      </c>
      <c r="BO91" s="11">
        <v>15484.627</v>
      </c>
      <c r="BP91" s="11">
        <v>16459.712</v>
      </c>
      <c r="BQ91" s="11">
        <v>18684.383000000002</v>
      </c>
      <c r="BR91" s="11">
        <v>17818.09</v>
      </c>
      <c r="BS91" s="11">
        <v>0</v>
      </c>
    </row>
    <row r="92" spans="2:71" s="1" customFormat="1" x14ac:dyDescent="0.2">
      <c r="B92" s="63" t="s">
        <v>145</v>
      </c>
      <c r="C92" s="6">
        <v>43320.458333333299</v>
      </c>
      <c r="D92" s="7" t="s">
        <v>0</v>
      </c>
      <c r="E92" s="68" t="s">
        <v>30</v>
      </c>
      <c r="F92" s="8" t="s">
        <v>30</v>
      </c>
      <c r="G92" s="8">
        <v>2.040492</v>
      </c>
      <c r="H92" s="8">
        <v>2.1228660000000001</v>
      </c>
      <c r="I92" s="9" t="s">
        <v>30</v>
      </c>
      <c r="J92" s="64" t="s">
        <v>30</v>
      </c>
      <c r="K92" s="68" t="s">
        <v>30</v>
      </c>
      <c r="L92" s="8" t="s">
        <v>30</v>
      </c>
      <c r="M92" s="8">
        <v>0.12024899999999999</v>
      </c>
      <c r="N92" s="8">
        <v>0.57430899999999996</v>
      </c>
      <c r="O92" s="9" t="s">
        <v>30</v>
      </c>
      <c r="P92" s="64" t="s">
        <v>30</v>
      </c>
      <c r="Q92" s="8" t="s">
        <v>30</v>
      </c>
      <c r="R92" s="10">
        <v>0</v>
      </c>
      <c r="S92" s="8">
        <v>0.14655399999999999</v>
      </c>
      <c r="T92" s="8">
        <v>0.71692900000000004</v>
      </c>
      <c r="U92" s="9" t="s">
        <v>30</v>
      </c>
      <c r="V92" s="64" t="s">
        <v>30</v>
      </c>
      <c r="AA92" s="11">
        <v>35.28</v>
      </c>
      <c r="AB92" s="11">
        <v>0</v>
      </c>
      <c r="AC92" s="11">
        <v>4.4578329999999999</v>
      </c>
      <c r="AD92" s="11">
        <v>2.029099</v>
      </c>
      <c r="AE92" s="11">
        <v>3.5909209999999998</v>
      </c>
      <c r="AF92" s="12">
        <v>0</v>
      </c>
      <c r="AG92" s="12">
        <v>1.5667500000000001</v>
      </c>
      <c r="AH92" s="11">
        <v>0.76061999999999996</v>
      </c>
      <c r="AI92" s="11">
        <v>0.40140999999999999</v>
      </c>
      <c r="AJ92" s="11">
        <v>0.42843199999999998</v>
      </c>
      <c r="AK92" s="11">
        <v>0.32555800000000001</v>
      </c>
      <c r="AL92" s="11">
        <v>0</v>
      </c>
      <c r="AM92" s="12">
        <v>0</v>
      </c>
      <c r="AN92" s="12">
        <v>0.97189899999999996</v>
      </c>
      <c r="AO92" s="11">
        <v>0.50991900000000001</v>
      </c>
      <c r="AP92" s="11">
        <v>6.7365999999999995E-2</v>
      </c>
      <c r="AQ92" s="11">
        <v>0.11572399999999999</v>
      </c>
      <c r="AR92" s="11">
        <v>5.8090000000000003E-2</v>
      </c>
      <c r="AS92" s="11">
        <v>0</v>
      </c>
      <c r="AT92" s="12">
        <v>0</v>
      </c>
      <c r="AU92" s="12">
        <v>1.099121</v>
      </c>
      <c r="AV92" s="11">
        <v>0.57430899999999996</v>
      </c>
      <c r="AW92" s="11">
        <v>0.13080700000000001</v>
      </c>
      <c r="AX92" s="11">
        <v>0.176259</v>
      </c>
      <c r="AY92" s="11">
        <v>0.13080700000000001</v>
      </c>
      <c r="AZ92" s="11">
        <v>0.176259</v>
      </c>
      <c r="BA92" s="12">
        <v>0</v>
      </c>
      <c r="BB92" s="12">
        <v>1.0747420000000001</v>
      </c>
      <c r="BC92" s="11">
        <v>0.71692900000000004</v>
      </c>
      <c r="BD92" s="11">
        <v>4.8395000000000001E-2</v>
      </c>
      <c r="BE92" s="11">
        <v>4.8395000000000001E-2</v>
      </c>
      <c r="BF92" s="11">
        <v>4.8395000000000001E-2</v>
      </c>
      <c r="BG92" s="11">
        <v>0.22836799999999999</v>
      </c>
      <c r="BH92" s="11">
        <v>-2.3528E-2</v>
      </c>
      <c r="BI92" s="11">
        <v>-2.3528E-2</v>
      </c>
      <c r="BJ92" s="11">
        <v>-8.3209000000000005E-2</v>
      </c>
      <c r="BK92" s="11">
        <v>-0.112216</v>
      </c>
      <c r="BL92" s="11">
        <v>-2.0569E-2</v>
      </c>
      <c r="BM92" s="11">
        <v>0</v>
      </c>
      <c r="BN92" s="11">
        <v>44.276462000000002</v>
      </c>
      <c r="BO92" s="11">
        <v>44.276462000000002</v>
      </c>
      <c r="BP92" s="11">
        <v>43.888666999999998</v>
      </c>
      <c r="BQ92" s="11">
        <v>43.680841999999998</v>
      </c>
      <c r="BR92" s="11">
        <v>43.400331000000001</v>
      </c>
      <c r="BS92" s="11">
        <v>0</v>
      </c>
    </row>
    <row r="93" spans="2:71" s="1" customFormat="1" x14ac:dyDescent="0.2">
      <c r="B93" s="63" t="s">
        <v>163</v>
      </c>
      <c r="C93" s="6">
        <v>43320.458333333299</v>
      </c>
      <c r="D93" s="7" t="s">
        <v>0</v>
      </c>
      <c r="E93" s="68" t="s">
        <v>30</v>
      </c>
      <c r="F93" s="8" t="s">
        <v>30</v>
      </c>
      <c r="G93" s="8">
        <v>7.3792960000000001</v>
      </c>
      <c r="H93" s="8" t="s">
        <v>30</v>
      </c>
      <c r="I93" s="9" t="s">
        <v>30</v>
      </c>
      <c r="J93" s="64" t="s">
        <v>30</v>
      </c>
      <c r="K93" s="68" t="s">
        <v>30</v>
      </c>
      <c r="L93" s="8" t="s">
        <v>30</v>
      </c>
      <c r="M93" s="8">
        <v>-9.7311579999999989</v>
      </c>
      <c r="N93" s="8">
        <v>-1.4359189999999999</v>
      </c>
      <c r="O93" s="9" t="s">
        <v>30</v>
      </c>
      <c r="P93" s="64" t="s">
        <v>30</v>
      </c>
      <c r="Q93" s="8" t="s">
        <v>30</v>
      </c>
      <c r="R93" s="10">
        <v>0</v>
      </c>
      <c r="S93" s="8">
        <v>-76.614759000000006</v>
      </c>
      <c r="T93" s="8">
        <v>-10.331147</v>
      </c>
      <c r="U93" s="9" t="s">
        <v>30</v>
      </c>
      <c r="V93" s="64" t="s">
        <v>30</v>
      </c>
      <c r="AA93" s="11">
        <v>1012.55</v>
      </c>
      <c r="AB93" s="11">
        <v>0</v>
      </c>
      <c r="AC93" s="11">
        <v>0</v>
      </c>
      <c r="AD93" s="11">
        <v>0</v>
      </c>
      <c r="AE93" s="11">
        <v>6.1095269999999999</v>
      </c>
      <c r="AF93" s="12">
        <v>0</v>
      </c>
      <c r="AG93" s="12">
        <v>0</v>
      </c>
      <c r="AH93" s="11">
        <v>0</v>
      </c>
      <c r="AI93" s="11">
        <v>3.291328</v>
      </c>
      <c r="AJ93" s="11">
        <v>3.8537859999999999</v>
      </c>
      <c r="AK93" s="11">
        <v>1.7340789999999999</v>
      </c>
      <c r="AL93" s="11">
        <v>0</v>
      </c>
      <c r="AM93" s="12">
        <v>0</v>
      </c>
      <c r="AN93" s="12">
        <v>-2.3425609999999999</v>
      </c>
      <c r="AO93" s="11">
        <v>-1.4380329999999999</v>
      </c>
      <c r="AP93" s="11">
        <v>1.6858470000000001</v>
      </c>
      <c r="AQ93" s="11">
        <v>-3.7080090000000001</v>
      </c>
      <c r="AR93" s="11">
        <v>-9.7332979999999996</v>
      </c>
      <c r="AS93" s="11">
        <v>0</v>
      </c>
      <c r="AT93" s="12">
        <v>0</v>
      </c>
      <c r="AU93" s="12">
        <v>-2.338123</v>
      </c>
      <c r="AV93" s="11">
        <v>-1.4359189999999999</v>
      </c>
      <c r="AW93" s="11">
        <v>2.002704</v>
      </c>
      <c r="AX93" s="11">
        <v>-3.7034220000000002</v>
      </c>
      <c r="AY93" s="11">
        <v>2.002704</v>
      </c>
      <c r="AZ93" s="11">
        <v>-3.7034220000000002</v>
      </c>
      <c r="BA93" s="12">
        <v>0</v>
      </c>
      <c r="BB93" s="12">
        <v>-40.085594</v>
      </c>
      <c r="BC93" s="11">
        <v>-10.331147</v>
      </c>
      <c r="BD93" s="11">
        <v>-31.652113</v>
      </c>
      <c r="BE93" s="11">
        <v>-31.652113</v>
      </c>
      <c r="BF93" s="11">
        <v>-31.652113</v>
      </c>
      <c r="BG93" s="11">
        <v>2061.8095800000001</v>
      </c>
      <c r="BH93" s="11">
        <v>541.32277899999997</v>
      </c>
      <c r="BI93" s="11">
        <v>541.32277899999997</v>
      </c>
      <c r="BJ93" s="11">
        <v>642.66162999999995</v>
      </c>
      <c r="BK93" s="11">
        <v>776.75502100000006</v>
      </c>
      <c r="BL93" s="11">
        <v>693.31246899999996</v>
      </c>
      <c r="BM93" s="11">
        <v>0</v>
      </c>
      <c r="BN93" s="11">
        <v>911.16696899999999</v>
      </c>
      <c r="BO93" s="11">
        <v>911.16696899999999</v>
      </c>
      <c r="BP93" s="11">
        <v>879.51485600000001</v>
      </c>
      <c r="BQ93" s="11">
        <v>2941.3244359999999</v>
      </c>
      <c r="BR93" s="11">
        <v>2864.7096769999998</v>
      </c>
      <c r="BS93" s="11">
        <v>0</v>
      </c>
    </row>
    <row r="94" spans="2:71" s="1" customFormat="1" x14ac:dyDescent="0.2">
      <c r="B94" s="63" t="s">
        <v>190</v>
      </c>
      <c r="C94" s="6">
        <v>43320.458333333299</v>
      </c>
      <c r="D94" s="7" t="s">
        <v>0</v>
      </c>
      <c r="E94" s="68" t="s">
        <v>30</v>
      </c>
      <c r="F94" s="8" t="s">
        <v>30</v>
      </c>
      <c r="G94" s="8">
        <v>1040.3510679999999</v>
      </c>
      <c r="H94" s="8">
        <v>717.54690400000004</v>
      </c>
      <c r="I94" s="9" t="s">
        <v>30</v>
      </c>
      <c r="J94" s="64" t="s">
        <v>30</v>
      </c>
      <c r="K94" s="68" t="s">
        <v>30</v>
      </c>
      <c r="L94" s="8" t="s">
        <v>30</v>
      </c>
      <c r="M94" s="8">
        <v>67.734169000000009</v>
      </c>
      <c r="N94" s="8">
        <v>39.772312999999997</v>
      </c>
      <c r="O94" s="9" t="s">
        <v>30</v>
      </c>
      <c r="P94" s="64" t="s">
        <v>30</v>
      </c>
      <c r="Q94" s="8" t="s">
        <v>30</v>
      </c>
      <c r="R94" s="10">
        <v>0</v>
      </c>
      <c r="S94" s="8">
        <v>-19.917947000000002</v>
      </c>
      <c r="T94" s="8">
        <v>49.222932999999998</v>
      </c>
      <c r="U94" s="9" t="s">
        <v>30</v>
      </c>
      <c r="V94" s="64" t="s">
        <v>30</v>
      </c>
      <c r="AA94" s="11">
        <v>873.75</v>
      </c>
      <c r="AB94" s="11">
        <v>0</v>
      </c>
      <c r="AC94" s="11">
        <v>1422.0463810000001</v>
      </c>
      <c r="AD94" s="11">
        <v>740.74796900000001</v>
      </c>
      <c r="AE94" s="11">
        <v>814.51911199999995</v>
      </c>
      <c r="AF94" s="12">
        <v>0</v>
      </c>
      <c r="AG94" s="12">
        <v>83.675906999999995</v>
      </c>
      <c r="AH94" s="11">
        <v>28.739298999999999</v>
      </c>
      <c r="AI94" s="11">
        <v>70.267724999999999</v>
      </c>
      <c r="AJ94" s="11">
        <v>52.667014999999999</v>
      </c>
      <c r="AK94" s="11">
        <v>56.270657999999997</v>
      </c>
      <c r="AL94" s="11">
        <v>0</v>
      </c>
      <c r="AM94" s="12">
        <v>0</v>
      </c>
      <c r="AN94" s="12">
        <v>55.084502000000001</v>
      </c>
      <c r="AO94" s="11">
        <v>14.927899</v>
      </c>
      <c r="AP94" s="11">
        <v>57.465704000000002</v>
      </c>
      <c r="AQ94" s="11">
        <v>37.385260000000002</v>
      </c>
      <c r="AR94" s="11">
        <v>40.434649</v>
      </c>
      <c r="AS94" s="11">
        <v>0</v>
      </c>
      <c r="AT94" s="12">
        <v>0</v>
      </c>
      <c r="AU94" s="12">
        <v>111.253146</v>
      </c>
      <c r="AV94" s="11">
        <v>39.772312999999997</v>
      </c>
      <c r="AW94" s="11">
        <v>85.977393000000006</v>
      </c>
      <c r="AX94" s="11">
        <v>66.535366999999994</v>
      </c>
      <c r="AY94" s="11">
        <v>85.977393000000006</v>
      </c>
      <c r="AZ94" s="11">
        <v>66.535366999999994</v>
      </c>
      <c r="BA94" s="12">
        <v>0</v>
      </c>
      <c r="BB94" s="12">
        <v>46.663913000000001</v>
      </c>
      <c r="BC94" s="11">
        <v>49.222932999999998</v>
      </c>
      <c r="BD94" s="11">
        <v>15.087634</v>
      </c>
      <c r="BE94" s="11">
        <v>15.087634</v>
      </c>
      <c r="BF94" s="11">
        <v>15.087634</v>
      </c>
      <c r="BG94" s="11">
        <v>-46.76258</v>
      </c>
      <c r="BH94" s="11">
        <v>898.04696999999999</v>
      </c>
      <c r="BI94" s="11">
        <v>898.04696999999999</v>
      </c>
      <c r="BJ94" s="11">
        <v>836.359691</v>
      </c>
      <c r="BK94" s="11">
        <v>960.66745300000002</v>
      </c>
      <c r="BL94" s="11">
        <v>841.55970200000002</v>
      </c>
      <c r="BM94" s="11">
        <v>0</v>
      </c>
      <c r="BN94" s="11">
        <v>673.44400700000006</v>
      </c>
      <c r="BO94" s="11">
        <v>673.44400700000006</v>
      </c>
      <c r="BP94" s="11">
        <v>688.37361299999998</v>
      </c>
      <c r="BQ94" s="11">
        <v>647.90388399999995</v>
      </c>
      <c r="BR94" s="11">
        <v>627.20775800000001</v>
      </c>
      <c r="BS94" s="11">
        <v>0</v>
      </c>
    </row>
    <row r="95" spans="2:71" s="1" customFormat="1" x14ac:dyDescent="0.2">
      <c r="B95" s="63" t="s">
        <v>193</v>
      </c>
      <c r="C95" s="6">
        <v>43320.458333333299</v>
      </c>
      <c r="D95" s="7" t="s">
        <v>0</v>
      </c>
      <c r="E95" s="68" t="s">
        <v>30</v>
      </c>
      <c r="F95" s="8" t="s">
        <v>30</v>
      </c>
      <c r="G95" s="8">
        <v>91.989790999999997</v>
      </c>
      <c r="H95" s="8">
        <v>67.549465999999995</v>
      </c>
      <c r="I95" s="9" t="s">
        <v>30</v>
      </c>
      <c r="J95" s="64" t="s">
        <v>30</v>
      </c>
      <c r="K95" s="68" t="s">
        <v>30</v>
      </c>
      <c r="L95" s="8" t="s">
        <v>30</v>
      </c>
      <c r="M95" s="8">
        <v>17.093377</v>
      </c>
      <c r="N95" s="8">
        <v>12.82569</v>
      </c>
      <c r="O95" s="9" t="s">
        <v>30</v>
      </c>
      <c r="P95" s="64" t="s">
        <v>30</v>
      </c>
      <c r="Q95" s="8" t="s">
        <v>30</v>
      </c>
      <c r="R95" s="10">
        <v>0</v>
      </c>
      <c r="S95" s="8">
        <v>10.869279000000001</v>
      </c>
      <c r="T95" s="8">
        <v>10.148709</v>
      </c>
      <c r="U95" s="9" t="s">
        <v>30</v>
      </c>
      <c r="V95" s="64" t="s">
        <v>30</v>
      </c>
      <c r="AA95" s="11">
        <v>289.26600000000002</v>
      </c>
      <c r="AB95" s="11">
        <v>0</v>
      </c>
      <c r="AC95" s="11">
        <v>122.456898</v>
      </c>
      <c r="AD95" s="11">
        <v>70.545337000000004</v>
      </c>
      <c r="AE95" s="11">
        <v>79.928006999999994</v>
      </c>
      <c r="AF95" s="12">
        <v>0</v>
      </c>
      <c r="AG95" s="12">
        <v>32.988424999999999</v>
      </c>
      <c r="AH95" s="11">
        <v>18.079858999999999</v>
      </c>
      <c r="AI95" s="11">
        <v>19.817762999999999</v>
      </c>
      <c r="AJ95" s="11">
        <v>13.744101000000001</v>
      </c>
      <c r="AK95" s="11">
        <v>23.404121</v>
      </c>
      <c r="AL95" s="11">
        <v>0</v>
      </c>
      <c r="AM95" s="12">
        <v>0</v>
      </c>
      <c r="AN95" s="12">
        <v>22.133672000000001</v>
      </c>
      <c r="AO95" s="11">
        <v>12.071469</v>
      </c>
      <c r="AP95" s="11">
        <v>13.504618000000001</v>
      </c>
      <c r="AQ95" s="11">
        <v>7.0651669999999998</v>
      </c>
      <c r="AR95" s="11">
        <v>15.282829</v>
      </c>
      <c r="AS95" s="11">
        <v>0</v>
      </c>
      <c r="AT95" s="12">
        <v>0</v>
      </c>
      <c r="AU95" s="12">
        <v>24.501901</v>
      </c>
      <c r="AV95" s="11">
        <v>12.82569</v>
      </c>
      <c r="AW95" s="11">
        <v>14.959623000000001</v>
      </c>
      <c r="AX95" s="11">
        <v>8.725975</v>
      </c>
      <c r="AY95" s="11">
        <v>14.959623000000001</v>
      </c>
      <c r="AZ95" s="11">
        <v>8.725975</v>
      </c>
      <c r="BA95" s="12">
        <v>0</v>
      </c>
      <c r="BB95" s="12">
        <v>19.748004999999999</v>
      </c>
      <c r="BC95" s="11">
        <v>10.148709</v>
      </c>
      <c r="BD95" s="11">
        <v>10.985355</v>
      </c>
      <c r="BE95" s="11">
        <v>10.985355</v>
      </c>
      <c r="BF95" s="11">
        <v>10.985355</v>
      </c>
      <c r="BG95" s="11">
        <v>11.130868</v>
      </c>
      <c r="BH95" s="11">
        <v>21.792211999999999</v>
      </c>
      <c r="BI95" s="11">
        <v>21.792211999999999</v>
      </c>
      <c r="BJ95" s="11">
        <v>33.635981999999998</v>
      </c>
      <c r="BK95" s="11">
        <v>35.689107</v>
      </c>
      <c r="BL95" s="11">
        <v>40.693902000000001</v>
      </c>
      <c r="BM95" s="11">
        <v>0</v>
      </c>
      <c r="BN95" s="11">
        <v>140.08173099999999</v>
      </c>
      <c r="BO95" s="11">
        <v>140.08173099999999</v>
      </c>
      <c r="BP95" s="11">
        <v>150.88752299999999</v>
      </c>
      <c r="BQ95" s="11">
        <v>162.391649</v>
      </c>
      <c r="BR95" s="11">
        <v>173.83962500000001</v>
      </c>
      <c r="BS95" s="11">
        <v>0</v>
      </c>
    </row>
    <row r="96" spans="2:71" s="1" customFormat="1" x14ac:dyDescent="0.2">
      <c r="B96" s="63" t="s">
        <v>206</v>
      </c>
      <c r="C96" s="6">
        <v>43320.458333333299</v>
      </c>
      <c r="D96" s="7" t="s">
        <v>0</v>
      </c>
      <c r="E96" s="68" t="s">
        <v>30</v>
      </c>
      <c r="F96" s="8" t="s">
        <v>30</v>
      </c>
      <c r="G96" s="8">
        <v>183.61520100000001</v>
      </c>
      <c r="H96" s="8">
        <v>162.66577599999999</v>
      </c>
      <c r="I96" s="9" t="s">
        <v>30</v>
      </c>
      <c r="J96" s="64" t="s">
        <v>30</v>
      </c>
      <c r="K96" s="68" t="s">
        <v>30</v>
      </c>
      <c r="L96" s="8" t="s">
        <v>30</v>
      </c>
      <c r="M96" s="8">
        <v>22.110163</v>
      </c>
      <c r="N96" s="8">
        <v>18.996521000000001</v>
      </c>
      <c r="O96" s="9" t="s">
        <v>30</v>
      </c>
      <c r="P96" s="64" t="s">
        <v>30</v>
      </c>
      <c r="Q96" s="8" t="s">
        <v>30</v>
      </c>
      <c r="R96" s="10">
        <v>0</v>
      </c>
      <c r="S96" s="8">
        <v>-0.413661</v>
      </c>
      <c r="T96" s="8">
        <v>-11.163126999999999</v>
      </c>
      <c r="U96" s="9" t="s">
        <v>30</v>
      </c>
      <c r="V96" s="64" t="s">
        <v>30</v>
      </c>
      <c r="AA96" s="11">
        <v>147.51</v>
      </c>
      <c r="AB96" s="11">
        <v>0</v>
      </c>
      <c r="AC96" s="11">
        <v>243.82167899999999</v>
      </c>
      <c r="AD96" s="11">
        <v>88.617486999999997</v>
      </c>
      <c r="AE96" s="11">
        <v>94.266424000000001</v>
      </c>
      <c r="AF96" s="12">
        <v>0</v>
      </c>
      <c r="AG96" s="12">
        <v>45.929264000000003</v>
      </c>
      <c r="AH96" s="11">
        <v>29.324131999999999</v>
      </c>
      <c r="AI96" s="11">
        <v>16.617201000000001</v>
      </c>
      <c r="AJ96" s="11">
        <v>21.374969</v>
      </c>
      <c r="AK96" s="11">
        <v>36.394838999999997</v>
      </c>
      <c r="AL96" s="11">
        <v>0</v>
      </c>
      <c r="AM96" s="12">
        <v>0</v>
      </c>
      <c r="AN96" s="12">
        <v>21.616614999999999</v>
      </c>
      <c r="AO96" s="11">
        <v>16.271840000000001</v>
      </c>
      <c r="AP96" s="11">
        <v>2.569029</v>
      </c>
      <c r="AQ96" s="11">
        <v>6.6135390000000003</v>
      </c>
      <c r="AR96" s="11">
        <v>18.269362999999998</v>
      </c>
      <c r="AS96" s="11">
        <v>0</v>
      </c>
      <c r="AT96" s="12">
        <v>0</v>
      </c>
      <c r="AU96" s="12">
        <v>26.986879999999999</v>
      </c>
      <c r="AV96" s="11">
        <v>18.996521000000001</v>
      </c>
      <c r="AW96" s="11">
        <v>5.3694259999999998</v>
      </c>
      <c r="AX96" s="11">
        <v>9.5321490000000004</v>
      </c>
      <c r="AY96" s="11">
        <v>5.3694259999999998</v>
      </c>
      <c r="AZ96" s="11">
        <v>9.5321490000000004</v>
      </c>
      <c r="BA96" s="12">
        <v>0</v>
      </c>
      <c r="BB96" s="12">
        <v>4.6010819999999999</v>
      </c>
      <c r="BC96" s="11">
        <v>-11.163126999999999</v>
      </c>
      <c r="BD96" s="11">
        <v>5.9653530000000003</v>
      </c>
      <c r="BE96" s="11">
        <v>5.9653530000000003</v>
      </c>
      <c r="BF96" s="11">
        <v>5.9653530000000003</v>
      </c>
      <c r="BG96" s="11">
        <v>4.1303219999999996</v>
      </c>
      <c r="BH96" s="11">
        <v>74.729311999999993</v>
      </c>
      <c r="BI96" s="11">
        <v>74.729311999999993</v>
      </c>
      <c r="BJ96" s="11">
        <v>100.005466</v>
      </c>
      <c r="BK96" s="11">
        <v>40.373454000000002</v>
      </c>
      <c r="BL96" s="11">
        <v>213.498345</v>
      </c>
      <c r="BM96" s="11">
        <v>0</v>
      </c>
      <c r="BN96" s="11">
        <v>136.18313699999999</v>
      </c>
      <c r="BO96" s="11">
        <v>136.18313699999999</v>
      </c>
      <c r="BP96" s="11">
        <v>142.26208299999999</v>
      </c>
      <c r="BQ96" s="11">
        <v>146.70826700000001</v>
      </c>
      <c r="BR96" s="11">
        <v>146.326728</v>
      </c>
      <c r="BS96" s="11">
        <v>0</v>
      </c>
    </row>
    <row r="97" spans="2:71" s="1" customFormat="1" x14ac:dyDescent="0.2">
      <c r="B97" s="63" t="s">
        <v>216</v>
      </c>
      <c r="C97" s="6">
        <v>43320.458333333299</v>
      </c>
      <c r="D97" s="7" t="s">
        <v>0</v>
      </c>
      <c r="E97" s="68" t="s">
        <v>30</v>
      </c>
      <c r="F97" s="8" t="s">
        <v>30</v>
      </c>
      <c r="G97" s="8">
        <v>1.9400109999999999</v>
      </c>
      <c r="H97" s="8">
        <v>1.615607</v>
      </c>
      <c r="I97" s="9" t="s">
        <v>30</v>
      </c>
      <c r="J97" s="64" t="s">
        <v>30</v>
      </c>
      <c r="K97" s="68" t="s">
        <v>30</v>
      </c>
      <c r="L97" s="8" t="s">
        <v>30</v>
      </c>
      <c r="M97" s="8">
        <v>0.34008899999999997</v>
      </c>
      <c r="N97" s="8">
        <v>0.238894</v>
      </c>
      <c r="O97" s="9" t="s">
        <v>30</v>
      </c>
      <c r="P97" s="64" t="s">
        <v>30</v>
      </c>
      <c r="Q97" s="8" t="s">
        <v>30</v>
      </c>
      <c r="R97" s="10">
        <v>0</v>
      </c>
      <c r="S97" s="8">
        <v>0.80485300000000004</v>
      </c>
      <c r="T97" s="8">
        <v>1.6636999999999999E-2</v>
      </c>
      <c r="U97" s="9" t="s">
        <v>30</v>
      </c>
      <c r="V97" s="64" t="s">
        <v>30</v>
      </c>
      <c r="AA97" s="11">
        <v>50.599999999999994</v>
      </c>
      <c r="AB97" s="11">
        <v>0</v>
      </c>
      <c r="AC97" s="11">
        <v>3.554532</v>
      </c>
      <c r="AD97" s="11">
        <v>1.5036099999999999</v>
      </c>
      <c r="AE97" s="11">
        <v>3.9637340000000001</v>
      </c>
      <c r="AF97" s="12">
        <v>0</v>
      </c>
      <c r="AG97" s="12">
        <v>2.8661819999999998</v>
      </c>
      <c r="AH97" s="11">
        <v>1.3628229999999999</v>
      </c>
      <c r="AI97" s="11">
        <v>1.0926450000000001</v>
      </c>
      <c r="AJ97" s="11">
        <v>3.5576460000000001</v>
      </c>
      <c r="AK97" s="11">
        <v>1.546222</v>
      </c>
      <c r="AL97" s="11">
        <v>0</v>
      </c>
      <c r="AM97" s="12">
        <v>0</v>
      </c>
      <c r="AN97" s="12">
        <v>0.13947000000000001</v>
      </c>
      <c r="AO97" s="11">
        <v>-7.6012999999999997E-2</v>
      </c>
      <c r="AP97" s="11">
        <v>-0.29296800000000001</v>
      </c>
      <c r="AQ97" s="11">
        <v>2.1411950000000002</v>
      </c>
      <c r="AR97" s="11">
        <v>-1.9526999999999999E-2</v>
      </c>
      <c r="AS97" s="11">
        <v>0</v>
      </c>
      <c r="AT97" s="12">
        <v>0</v>
      </c>
      <c r="AU97" s="12">
        <v>0.75240499999999999</v>
      </c>
      <c r="AV97" s="11">
        <v>0.238925</v>
      </c>
      <c r="AW97" s="11">
        <v>3.9342000000000002E-2</v>
      </c>
      <c r="AX97" s="11">
        <v>2.4878650000000002</v>
      </c>
      <c r="AY97" s="11">
        <v>3.9342000000000002E-2</v>
      </c>
      <c r="AZ97" s="11">
        <v>2.4878650000000002</v>
      </c>
      <c r="BA97" s="12">
        <v>0</v>
      </c>
      <c r="BB97" s="12">
        <v>0.60770299999999999</v>
      </c>
      <c r="BC97" s="11">
        <v>1.6636999999999999E-2</v>
      </c>
      <c r="BD97" s="11">
        <v>0.262104</v>
      </c>
      <c r="BE97" s="11">
        <v>0.262104</v>
      </c>
      <c r="BF97" s="11">
        <v>0.262104</v>
      </c>
      <c r="BG97" s="11">
        <v>2.818641</v>
      </c>
      <c r="BH97" s="11">
        <v>-11.425265</v>
      </c>
      <c r="BI97" s="11">
        <v>-11.425265</v>
      </c>
      <c r="BJ97" s="11">
        <v>-11.539579</v>
      </c>
      <c r="BK97" s="11">
        <v>-12.418234</v>
      </c>
      <c r="BL97" s="11">
        <v>-13.505709</v>
      </c>
      <c r="BM97" s="11">
        <v>0</v>
      </c>
      <c r="BN97" s="11">
        <v>16.372254000000002</v>
      </c>
      <c r="BO97" s="11">
        <v>16.372254000000002</v>
      </c>
      <c r="BP97" s="11">
        <v>16.684177999999999</v>
      </c>
      <c r="BQ97" s="11">
        <v>20.719432999999999</v>
      </c>
      <c r="BR97" s="11">
        <v>21.583081</v>
      </c>
      <c r="BS97" s="11">
        <v>0</v>
      </c>
    </row>
    <row r="98" spans="2:71" s="1" customFormat="1" x14ac:dyDescent="0.2">
      <c r="B98" s="63" t="s">
        <v>239</v>
      </c>
      <c r="C98" s="6">
        <v>43320.458333333299</v>
      </c>
      <c r="D98" s="7" t="s">
        <v>0</v>
      </c>
      <c r="E98" s="68" t="s">
        <v>30</v>
      </c>
      <c r="F98" s="8" t="s">
        <v>30</v>
      </c>
      <c r="G98" s="8">
        <v>5.4592859999999996</v>
      </c>
      <c r="H98" s="8">
        <v>8.2184410000000003</v>
      </c>
      <c r="I98" s="9" t="s">
        <v>30</v>
      </c>
      <c r="J98" s="64" t="s">
        <v>30</v>
      </c>
      <c r="K98" s="68" t="s">
        <v>30</v>
      </c>
      <c r="L98" s="8" t="s">
        <v>30</v>
      </c>
      <c r="M98" s="8">
        <v>-0.47044600000000003</v>
      </c>
      <c r="N98" s="8">
        <v>-0.34100200000000003</v>
      </c>
      <c r="O98" s="9" t="s">
        <v>30</v>
      </c>
      <c r="P98" s="64" t="s">
        <v>30</v>
      </c>
      <c r="Q98" s="8" t="s">
        <v>30</v>
      </c>
      <c r="R98" s="83">
        <v>0</v>
      </c>
      <c r="S98" s="8">
        <v>-1.213152</v>
      </c>
      <c r="T98" s="8">
        <v>1.338649</v>
      </c>
      <c r="U98" s="9" t="s">
        <v>30</v>
      </c>
      <c r="V98" s="64" t="s">
        <v>30</v>
      </c>
      <c r="AA98" s="11">
        <v>23.76</v>
      </c>
      <c r="AB98" s="11">
        <v>0</v>
      </c>
      <c r="AC98" s="11">
        <v>12.308069</v>
      </c>
      <c r="AD98" s="11">
        <v>5.6348630000000002</v>
      </c>
      <c r="AE98" s="11">
        <v>16.766632000000001</v>
      </c>
      <c r="AF98" s="12">
        <v>0</v>
      </c>
      <c r="AG98" s="12">
        <v>0.38008900000000001</v>
      </c>
      <c r="AH98" s="11">
        <v>0.30082599999999998</v>
      </c>
      <c r="AI98" s="11">
        <v>0.43322100000000002</v>
      </c>
      <c r="AJ98" s="11">
        <v>1.464234</v>
      </c>
      <c r="AK98" s="11">
        <v>0.54764599999999997</v>
      </c>
      <c r="AL98" s="11">
        <v>0</v>
      </c>
      <c r="AM98" s="12">
        <v>0</v>
      </c>
      <c r="AN98" s="12">
        <v>-1.3654409999999999</v>
      </c>
      <c r="AO98" s="11">
        <v>-0.60269300000000003</v>
      </c>
      <c r="AP98" s="11">
        <v>-0.47777900000000001</v>
      </c>
      <c r="AQ98" s="11">
        <v>0.118343</v>
      </c>
      <c r="AR98" s="11">
        <v>-0.70418800000000004</v>
      </c>
      <c r="AS98" s="11">
        <v>0</v>
      </c>
      <c r="AT98" s="12">
        <v>0</v>
      </c>
      <c r="AU98" s="12">
        <v>-0.82784000000000002</v>
      </c>
      <c r="AV98" s="11">
        <v>-0.34100200000000003</v>
      </c>
      <c r="AW98" s="11">
        <v>-0.21746399999999999</v>
      </c>
      <c r="AX98" s="11">
        <v>0.36493300000000001</v>
      </c>
      <c r="AY98" s="11">
        <v>-0.21746399999999999</v>
      </c>
      <c r="AZ98" s="11">
        <v>0.36493300000000001</v>
      </c>
      <c r="BA98" s="12">
        <v>0</v>
      </c>
      <c r="BB98" s="12">
        <v>-0.53732500000000005</v>
      </c>
      <c r="BC98" s="11">
        <v>1.338649</v>
      </c>
      <c r="BD98" s="11">
        <v>-1.8460160000000001</v>
      </c>
      <c r="BE98" s="11">
        <v>-1.8460160000000001</v>
      </c>
      <c r="BF98" s="11">
        <v>-1.8460160000000001</v>
      </c>
      <c r="BG98" s="11">
        <v>-1.74831</v>
      </c>
      <c r="BH98" s="11">
        <v>8.8323640000000001</v>
      </c>
      <c r="BI98" s="11">
        <v>8.8323640000000001</v>
      </c>
      <c r="BJ98" s="11">
        <v>7.2161629999999999</v>
      </c>
      <c r="BK98" s="11">
        <v>7.9555949999999998</v>
      </c>
      <c r="BL98" s="11">
        <v>7.39316</v>
      </c>
      <c r="BM98" s="11">
        <v>0</v>
      </c>
      <c r="BN98" s="11">
        <v>36.824537999999997</v>
      </c>
      <c r="BO98" s="11">
        <v>36.824537999999997</v>
      </c>
      <c r="BP98" s="11">
        <v>34.834266</v>
      </c>
      <c r="BQ98" s="11">
        <v>32.631203999999997</v>
      </c>
      <c r="BR98" s="11">
        <v>31.182914</v>
      </c>
      <c r="BS98" s="11">
        <v>0</v>
      </c>
    </row>
    <row r="99" spans="2:71" s="1" customFormat="1" x14ac:dyDescent="0.2">
      <c r="B99" s="63" t="s">
        <v>241</v>
      </c>
      <c r="C99" s="6">
        <v>43320.458333333299</v>
      </c>
      <c r="D99" s="7" t="s">
        <v>0</v>
      </c>
      <c r="E99" s="68" t="s">
        <v>30</v>
      </c>
      <c r="F99" s="8" t="s">
        <v>30</v>
      </c>
      <c r="G99" s="8">
        <v>64.301044000000005</v>
      </c>
      <c r="H99" s="8">
        <v>56.586835999999998</v>
      </c>
      <c r="I99" s="9" t="s">
        <v>30</v>
      </c>
      <c r="J99" s="64" t="s">
        <v>30</v>
      </c>
      <c r="K99" s="68" t="s">
        <v>30</v>
      </c>
      <c r="L99" s="8" t="s">
        <v>30</v>
      </c>
      <c r="M99" s="8">
        <v>10.802787</v>
      </c>
      <c r="N99" s="8">
        <v>7.4381439999999994</v>
      </c>
      <c r="O99" s="9" t="s">
        <v>30</v>
      </c>
      <c r="P99" s="64" t="s">
        <v>30</v>
      </c>
      <c r="Q99" s="8" t="s">
        <v>30</v>
      </c>
      <c r="R99" s="10">
        <v>0</v>
      </c>
      <c r="S99" s="8">
        <v>-15.525760999999999</v>
      </c>
      <c r="T99" s="8">
        <v>23.868241999999999</v>
      </c>
      <c r="U99" s="9" t="s">
        <v>30</v>
      </c>
      <c r="V99" s="64" t="s">
        <v>30</v>
      </c>
      <c r="AA99" s="11">
        <v>265.60000000000002</v>
      </c>
      <c r="AB99" s="11">
        <v>0</v>
      </c>
      <c r="AC99" s="11">
        <v>110.78877</v>
      </c>
      <c r="AD99" s="11">
        <v>138.59714299999999</v>
      </c>
      <c r="AE99" s="11">
        <v>102.14329600000001</v>
      </c>
      <c r="AF99" s="12">
        <v>0</v>
      </c>
      <c r="AG99" s="12">
        <v>41.159353000000003</v>
      </c>
      <c r="AH99" s="11">
        <v>15.877661</v>
      </c>
      <c r="AI99" s="11">
        <v>38.612209999999997</v>
      </c>
      <c r="AJ99" s="11">
        <v>21.557898999999999</v>
      </c>
      <c r="AK99" s="11">
        <v>20.722490000000001</v>
      </c>
      <c r="AL99" s="11">
        <v>0</v>
      </c>
      <c r="AM99" s="12">
        <v>0</v>
      </c>
      <c r="AN99" s="12">
        <v>24.803485999999999</v>
      </c>
      <c r="AO99" s="11">
        <v>7.3755439999999997</v>
      </c>
      <c r="AP99" s="11">
        <v>30.756349</v>
      </c>
      <c r="AQ99" s="11">
        <v>9.6446039999999993</v>
      </c>
      <c r="AR99" s="11">
        <v>10.728854</v>
      </c>
      <c r="AS99" s="11">
        <v>0</v>
      </c>
      <c r="AT99" s="12">
        <v>0</v>
      </c>
      <c r="AU99" s="12">
        <v>24.930841000000001</v>
      </c>
      <c r="AV99" s="11">
        <v>7.4381440000000003</v>
      </c>
      <c r="AW99" s="11">
        <v>30.806659</v>
      </c>
      <c r="AX99" s="11">
        <v>9.7415040000000008</v>
      </c>
      <c r="AY99" s="11">
        <v>30.806659</v>
      </c>
      <c r="AZ99" s="11">
        <v>9.7415040000000008</v>
      </c>
      <c r="BA99" s="12">
        <v>0</v>
      </c>
      <c r="BB99" s="12">
        <v>4.435759</v>
      </c>
      <c r="BC99" s="11">
        <v>23.868241999999999</v>
      </c>
      <c r="BD99" s="11">
        <v>3.1041789999999998</v>
      </c>
      <c r="BE99" s="11">
        <v>3.1041789999999998</v>
      </c>
      <c r="BF99" s="11">
        <v>3.1041789999999998</v>
      </c>
      <c r="BG99" s="11">
        <v>3.5298799999999999</v>
      </c>
      <c r="BH99" s="11">
        <v>741.70306500000004</v>
      </c>
      <c r="BI99" s="11">
        <v>741.70306500000004</v>
      </c>
      <c r="BJ99" s="11">
        <v>784.09837200000004</v>
      </c>
      <c r="BK99" s="11">
        <v>828.58065899999997</v>
      </c>
      <c r="BL99" s="11">
        <v>867.63478899999996</v>
      </c>
      <c r="BM99" s="11">
        <v>0</v>
      </c>
      <c r="BN99" s="11">
        <v>210.82511099999999</v>
      </c>
      <c r="BO99" s="11">
        <v>210.82511099999999</v>
      </c>
      <c r="BP99" s="11">
        <v>213.88836900000001</v>
      </c>
      <c r="BQ99" s="11">
        <v>217.47306800000001</v>
      </c>
      <c r="BR99" s="11">
        <v>201.921356</v>
      </c>
      <c r="BS99" s="11">
        <v>0</v>
      </c>
    </row>
    <row r="100" spans="2:71" s="1" customFormat="1" x14ac:dyDescent="0.2">
      <c r="B100" s="63" t="s">
        <v>244</v>
      </c>
      <c r="C100" s="6">
        <v>43320.458333333299</v>
      </c>
      <c r="D100" s="7" t="s">
        <v>0</v>
      </c>
      <c r="E100" s="68" t="s">
        <v>30</v>
      </c>
      <c r="F100" s="8" t="s">
        <v>30</v>
      </c>
      <c r="G100" s="8">
        <v>21.502381</v>
      </c>
      <c r="H100" s="8">
        <v>19.832899999999999</v>
      </c>
      <c r="I100" s="9" t="s">
        <v>30</v>
      </c>
      <c r="J100" s="64" t="s">
        <v>30</v>
      </c>
      <c r="K100" s="68" t="s">
        <v>30</v>
      </c>
      <c r="L100" s="8" t="s">
        <v>30</v>
      </c>
      <c r="M100" s="8">
        <v>6.8659850000000002</v>
      </c>
      <c r="N100" s="8">
        <v>10.147001000000001</v>
      </c>
      <c r="O100" s="9" t="s">
        <v>30</v>
      </c>
      <c r="P100" s="64" t="s">
        <v>30</v>
      </c>
      <c r="Q100" s="8" t="s">
        <v>30</v>
      </c>
      <c r="R100" s="10">
        <v>0</v>
      </c>
      <c r="S100" s="8">
        <v>6.6585130000000001</v>
      </c>
      <c r="T100" s="8">
        <v>8.0922000000000001</v>
      </c>
      <c r="U100" s="9" t="s">
        <v>30</v>
      </c>
      <c r="V100" s="64" t="s">
        <v>30</v>
      </c>
      <c r="AA100" s="11">
        <v>126.49999999999999</v>
      </c>
      <c r="AB100" s="11">
        <v>0</v>
      </c>
      <c r="AC100" s="11">
        <v>42.615518000000002</v>
      </c>
      <c r="AD100" s="11">
        <v>21.449612999999999</v>
      </c>
      <c r="AE100" s="11">
        <v>21.077798000000001</v>
      </c>
      <c r="AF100" s="12">
        <v>0</v>
      </c>
      <c r="AG100" s="12">
        <v>20.213214000000001</v>
      </c>
      <c r="AH100" s="11">
        <v>10.914580000000001</v>
      </c>
      <c r="AI100" s="11">
        <v>12.930080999999999</v>
      </c>
      <c r="AJ100" s="11">
        <v>7.3337510000000004</v>
      </c>
      <c r="AK100" s="11">
        <v>7.8399580000000002</v>
      </c>
      <c r="AL100" s="11">
        <v>0</v>
      </c>
      <c r="AM100" s="12">
        <v>0</v>
      </c>
      <c r="AN100" s="12">
        <v>18.330686</v>
      </c>
      <c r="AO100" s="11">
        <v>9.9946300000000008</v>
      </c>
      <c r="AP100" s="11">
        <v>11.712377</v>
      </c>
      <c r="AQ100" s="11">
        <v>5.3032389999999996</v>
      </c>
      <c r="AR100" s="11">
        <v>6.6943070000000002</v>
      </c>
      <c r="AS100" s="11">
        <v>0</v>
      </c>
      <c r="AT100" s="12">
        <v>0</v>
      </c>
      <c r="AU100" s="12">
        <v>18.561682999999999</v>
      </c>
      <c r="AV100" s="11">
        <v>10.147000999999999</v>
      </c>
      <c r="AW100" s="11">
        <v>11.844212000000001</v>
      </c>
      <c r="AX100" s="11">
        <v>5.4528369999999997</v>
      </c>
      <c r="AY100" s="11">
        <v>11.844212000000001</v>
      </c>
      <c r="AZ100" s="11">
        <v>5.4528369999999997</v>
      </c>
      <c r="BA100" s="12">
        <v>0</v>
      </c>
      <c r="BB100" s="12">
        <v>15.713817000000001</v>
      </c>
      <c r="BC100" s="11">
        <v>8.0922000000000001</v>
      </c>
      <c r="BD100" s="11">
        <v>9.7041109999999993</v>
      </c>
      <c r="BE100" s="11">
        <v>9.7041109999999993</v>
      </c>
      <c r="BF100" s="11">
        <v>9.7041109999999993</v>
      </c>
      <c r="BG100" s="11">
        <v>6.0091580000000002</v>
      </c>
      <c r="BH100" s="11">
        <v>-22.676262000000001</v>
      </c>
      <c r="BI100" s="11">
        <v>-22.676262000000001</v>
      </c>
      <c r="BJ100" s="11">
        <v>-16.480913000000001</v>
      </c>
      <c r="BK100" s="11">
        <v>-26.209789000000001</v>
      </c>
      <c r="BL100" s="11">
        <v>-12.960459</v>
      </c>
      <c r="BM100" s="11">
        <v>0</v>
      </c>
      <c r="BN100" s="11">
        <v>72.832138</v>
      </c>
      <c r="BO100" s="11">
        <v>72.832138</v>
      </c>
      <c r="BP100" s="11">
        <v>82.515411</v>
      </c>
      <c r="BQ100" s="11">
        <v>88.547982000000005</v>
      </c>
      <c r="BR100" s="11">
        <v>92.849661999999995</v>
      </c>
      <c r="BS100" s="11">
        <v>0</v>
      </c>
    </row>
    <row r="101" spans="2:71" s="1" customFormat="1" x14ac:dyDescent="0.2">
      <c r="B101" s="63" t="s">
        <v>250</v>
      </c>
      <c r="C101" s="6">
        <v>43320.458333333299</v>
      </c>
      <c r="D101" s="7" t="s">
        <v>0</v>
      </c>
      <c r="E101" s="68" t="s">
        <v>30</v>
      </c>
      <c r="F101" s="8" t="s">
        <v>30</v>
      </c>
      <c r="G101" s="8">
        <v>34.431975999999999</v>
      </c>
      <c r="H101" s="8">
        <v>21.818293000000001</v>
      </c>
      <c r="I101" s="9" t="s">
        <v>30</v>
      </c>
      <c r="J101" s="64" t="s">
        <v>30</v>
      </c>
      <c r="K101" s="68" t="s">
        <v>30</v>
      </c>
      <c r="L101" s="8" t="s">
        <v>30</v>
      </c>
      <c r="M101" s="8">
        <v>-0.36266100000000001</v>
      </c>
      <c r="N101" s="8">
        <v>-1.1903409999999999</v>
      </c>
      <c r="O101" s="9" t="s">
        <v>30</v>
      </c>
      <c r="P101" s="64" t="s">
        <v>30</v>
      </c>
      <c r="Q101" s="8" t="s">
        <v>30</v>
      </c>
      <c r="R101" s="10">
        <v>0</v>
      </c>
      <c r="S101" s="8">
        <v>-5.0618000000000003E-2</v>
      </c>
      <c r="T101" s="8">
        <v>-9.5530000000000004E-2</v>
      </c>
      <c r="U101" s="9" t="s">
        <v>30</v>
      </c>
      <c r="V101" s="64" t="s">
        <v>30</v>
      </c>
      <c r="AA101" s="11">
        <v>44.161000000000001</v>
      </c>
      <c r="AB101" s="11">
        <v>0</v>
      </c>
      <c r="AC101" s="11">
        <v>47.339461999999997</v>
      </c>
      <c r="AD101" s="11">
        <v>30.704160999999999</v>
      </c>
      <c r="AE101" s="11">
        <v>30.076225000000001</v>
      </c>
      <c r="AF101" s="12">
        <v>0</v>
      </c>
      <c r="AG101" s="12">
        <v>2.896496</v>
      </c>
      <c r="AH101" s="11">
        <v>1.376741</v>
      </c>
      <c r="AI101" s="11">
        <v>0.75059299999999995</v>
      </c>
      <c r="AJ101" s="11">
        <v>0.70494800000000002</v>
      </c>
      <c r="AK101" s="11">
        <v>1.9804569999999999</v>
      </c>
      <c r="AL101" s="11">
        <v>0</v>
      </c>
      <c r="AM101" s="12">
        <v>0</v>
      </c>
      <c r="AN101" s="12">
        <v>-2.9076230000000001</v>
      </c>
      <c r="AO101" s="11">
        <v>-1.7963309999999999</v>
      </c>
      <c r="AP101" s="11">
        <v>-2.280049</v>
      </c>
      <c r="AQ101" s="11">
        <v>-2.152393</v>
      </c>
      <c r="AR101" s="11">
        <v>-0.96065</v>
      </c>
      <c r="AS101" s="11">
        <v>0</v>
      </c>
      <c r="AT101" s="12">
        <v>0</v>
      </c>
      <c r="AU101" s="12">
        <v>-1.693273</v>
      </c>
      <c r="AV101" s="11">
        <v>-1.1903410000000001</v>
      </c>
      <c r="AW101" s="11">
        <v>-1.676301</v>
      </c>
      <c r="AX101" s="11">
        <v>-1.5532490000000001</v>
      </c>
      <c r="AY101" s="11">
        <v>-1.676301</v>
      </c>
      <c r="AZ101" s="11">
        <v>-1.5532490000000001</v>
      </c>
      <c r="BA101" s="12">
        <v>0</v>
      </c>
      <c r="BB101" s="12">
        <v>-2.3725839999999998</v>
      </c>
      <c r="BC101" s="11">
        <v>-9.5530000000000004E-2</v>
      </c>
      <c r="BD101" s="11">
        <v>-5.1558659999999996</v>
      </c>
      <c r="BE101" s="11">
        <v>-5.1558659999999996</v>
      </c>
      <c r="BF101" s="11">
        <v>-5.1558659999999996</v>
      </c>
      <c r="BG101" s="11">
        <v>-2.1198260000000002</v>
      </c>
      <c r="BH101" s="11">
        <v>42.662506999999998</v>
      </c>
      <c r="BI101" s="11">
        <v>42.662506999999998</v>
      </c>
      <c r="BJ101" s="11">
        <v>44.315620000000003</v>
      </c>
      <c r="BK101" s="11">
        <v>50.347880000000004</v>
      </c>
      <c r="BL101" s="11">
        <v>43.183472000000002</v>
      </c>
      <c r="BM101" s="11">
        <v>0</v>
      </c>
      <c r="BN101" s="11">
        <v>-3.8564940000000001</v>
      </c>
      <c r="BO101" s="11">
        <v>-3.8564940000000001</v>
      </c>
      <c r="BP101" s="11">
        <v>-9.0405820000000006</v>
      </c>
      <c r="BQ101" s="11">
        <v>-11.203808</v>
      </c>
      <c r="BR101" s="11">
        <v>-11.280689000000001</v>
      </c>
      <c r="BS101" s="11">
        <v>0</v>
      </c>
    </row>
    <row r="102" spans="2:71" s="1" customFormat="1" x14ac:dyDescent="0.2">
      <c r="B102" s="63" t="s">
        <v>262</v>
      </c>
      <c r="C102" s="6">
        <v>43320.458333333299</v>
      </c>
      <c r="D102" s="7" t="s">
        <v>0</v>
      </c>
      <c r="E102" s="68" t="s">
        <v>30</v>
      </c>
      <c r="F102" s="8" t="s">
        <v>30</v>
      </c>
      <c r="G102" s="8">
        <v>46.436298000000001</v>
      </c>
      <c r="H102" s="8">
        <v>56.353414999999998</v>
      </c>
      <c r="I102" s="9" t="s">
        <v>30</v>
      </c>
      <c r="J102" s="64" t="s">
        <v>30</v>
      </c>
      <c r="K102" s="68" t="s">
        <v>30</v>
      </c>
      <c r="L102" s="8" t="s">
        <v>30</v>
      </c>
      <c r="M102" s="8">
        <v>2.5669240000000002</v>
      </c>
      <c r="N102" s="8">
        <v>3.581734</v>
      </c>
      <c r="O102" s="9" t="s">
        <v>30</v>
      </c>
      <c r="P102" s="64" t="s">
        <v>30</v>
      </c>
      <c r="Q102" s="8" t="s">
        <v>30</v>
      </c>
      <c r="R102" s="10">
        <v>0</v>
      </c>
      <c r="S102" s="8">
        <v>-7.3627580000000004</v>
      </c>
      <c r="T102" s="8">
        <v>-3.8409230000000001</v>
      </c>
      <c r="U102" s="9" t="s">
        <v>30</v>
      </c>
      <c r="V102" s="64" t="s">
        <v>30</v>
      </c>
      <c r="AA102" s="11">
        <v>67.144062667500009</v>
      </c>
      <c r="AB102" s="11">
        <v>0</v>
      </c>
      <c r="AC102" s="11">
        <v>99.334658000000005</v>
      </c>
      <c r="AD102" s="11">
        <v>64.589241000000001</v>
      </c>
      <c r="AE102" s="11">
        <v>34.368045000000002</v>
      </c>
      <c r="AF102" s="12">
        <v>0</v>
      </c>
      <c r="AG102" s="12">
        <v>40.447240999999998</v>
      </c>
      <c r="AH102" s="11">
        <v>22.614249999999998</v>
      </c>
      <c r="AI102" s="11">
        <v>29.084768</v>
      </c>
      <c r="AJ102" s="11">
        <v>17.631034</v>
      </c>
      <c r="AK102" s="11">
        <v>20.651778</v>
      </c>
      <c r="AL102" s="11">
        <v>0</v>
      </c>
      <c r="AM102" s="12">
        <v>0</v>
      </c>
      <c r="AN102" s="12">
        <v>-0.514185</v>
      </c>
      <c r="AO102" s="11">
        <v>0.65434400000000004</v>
      </c>
      <c r="AP102" s="11">
        <v>4.0043030000000002</v>
      </c>
      <c r="AQ102" s="11">
        <v>-4.5889930000000003</v>
      </c>
      <c r="AR102" s="11">
        <v>-0.90321399999999996</v>
      </c>
      <c r="AS102" s="11">
        <v>0</v>
      </c>
      <c r="AT102" s="12">
        <v>0</v>
      </c>
      <c r="AU102" s="12">
        <v>5.7772249999999996</v>
      </c>
      <c r="AV102" s="11">
        <v>3.6147200000000002</v>
      </c>
      <c r="AW102" s="11">
        <v>7.283175</v>
      </c>
      <c r="AX102" s="11">
        <v>-0.20688799999999999</v>
      </c>
      <c r="AY102" s="11">
        <v>7.283175</v>
      </c>
      <c r="AZ102" s="11">
        <v>-0.20688799999999999</v>
      </c>
      <c r="BA102" s="12">
        <v>0</v>
      </c>
      <c r="BB102" s="12">
        <v>-8.2475760000000005</v>
      </c>
      <c r="BC102" s="11">
        <v>-3.8409230000000001</v>
      </c>
      <c r="BD102" s="11">
        <v>-0.64136499999999996</v>
      </c>
      <c r="BE102" s="11">
        <v>-0.64136499999999996</v>
      </c>
      <c r="BF102" s="11">
        <v>-0.64136499999999996</v>
      </c>
      <c r="BG102" s="11">
        <v>-10.826931999999999</v>
      </c>
      <c r="BH102" s="11">
        <v>85.953796999999994</v>
      </c>
      <c r="BI102" s="11">
        <v>85.953796999999994</v>
      </c>
      <c r="BJ102" s="11">
        <v>106.874287</v>
      </c>
      <c r="BK102" s="11">
        <v>111.69964400000001</v>
      </c>
      <c r="BL102" s="11">
        <v>128.68983299999999</v>
      </c>
      <c r="BM102" s="11">
        <v>0</v>
      </c>
      <c r="BN102" s="11">
        <v>55.30433</v>
      </c>
      <c r="BO102" s="11">
        <v>55.30433</v>
      </c>
      <c r="BP102" s="11">
        <v>54.422632999999998</v>
      </c>
      <c r="BQ102" s="11">
        <v>63.987848999999997</v>
      </c>
      <c r="BR102" s="11">
        <v>56.449826999999999</v>
      </c>
      <c r="BS102" s="11">
        <v>0</v>
      </c>
    </row>
    <row r="103" spans="2:71" s="1" customFormat="1" x14ac:dyDescent="0.2">
      <c r="B103" s="63" t="s">
        <v>277</v>
      </c>
      <c r="C103" s="6">
        <v>43320.458333333299</v>
      </c>
      <c r="D103" s="7" t="s">
        <v>0</v>
      </c>
      <c r="E103" s="68" t="s">
        <v>30</v>
      </c>
      <c r="F103" s="8" t="s">
        <v>30</v>
      </c>
      <c r="G103" s="8">
        <v>207.37401600000001</v>
      </c>
      <c r="H103" s="8">
        <v>192.68452500000001</v>
      </c>
      <c r="I103" s="9" t="s">
        <v>30</v>
      </c>
      <c r="J103" s="64" t="s">
        <v>30</v>
      </c>
      <c r="K103" s="68" t="s">
        <v>30</v>
      </c>
      <c r="L103" s="8" t="s">
        <v>30</v>
      </c>
      <c r="M103" s="8">
        <v>1.0911089999999999</v>
      </c>
      <c r="N103" s="8">
        <v>0.30019799999999996</v>
      </c>
      <c r="O103" s="9" t="s">
        <v>30</v>
      </c>
      <c r="P103" s="64" t="s">
        <v>30</v>
      </c>
      <c r="Q103" s="8" t="s">
        <v>30</v>
      </c>
      <c r="R103" s="10">
        <v>0</v>
      </c>
      <c r="S103" s="8">
        <v>5.9360249999999999</v>
      </c>
      <c r="T103" s="8">
        <v>4.2850529999999996</v>
      </c>
      <c r="U103" s="9" t="s">
        <v>30</v>
      </c>
      <c r="V103" s="64" t="s">
        <v>30</v>
      </c>
      <c r="AA103" s="11">
        <v>245.7</v>
      </c>
      <c r="AB103" s="11">
        <v>0</v>
      </c>
      <c r="AC103" s="11">
        <v>415.92971599999998</v>
      </c>
      <c r="AD103" s="11">
        <v>166.62107800000001</v>
      </c>
      <c r="AE103" s="11">
        <v>204.73041699999999</v>
      </c>
      <c r="AF103" s="12">
        <v>0</v>
      </c>
      <c r="AG103" s="12">
        <v>10.117637999999999</v>
      </c>
      <c r="AH103" s="11">
        <v>4.6142459999999996</v>
      </c>
      <c r="AI103" s="11">
        <v>5.030367</v>
      </c>
      <c r="AJ103" s="11">
        <v>6.4160450000000004</v>
      </c>
      <c r="AK103" s="11">
        <v>6.0724609999999997</v>
      </c>
      <c r="AL103" s="11">
        <v>0</v>
      </c>
      <c r="AM103" s="12">
        <v>0</v>
      </c>
      <c r="AN103" s="12">
        <v>0.46860200000000002</v>
      </c>
      <c r="AO103" s="11">
        <v>-0.49585400000000002</v>
      </c>
      <c r="AP103" s="11">
        <v>-8.2807000000000006E-2</v>
      </c>
      <c r="AQ103" s="11">
        <v>0.30768099999999998</v>
      </c>
      <c r="AR103" s="11">
        <v>-0.20599100000000001</v>
      </c>
      <c r="AS103" s="11">
        <v>0</v>
      </c>
      <c r="AT103" s="12">
        <v>0</v>
      </c>
      <c r="AU103" s="12">
        <v>2.0614569999999999</v>
      </c>
      <c r="AV103" s="11">
        <v>0.30019800000000002</v>
      </c>
      <c r="AW103" s="11">
        <v>0.70812200000000003</v>
      </c>
      <c r="AX103" s="11">
        <v>1.7882899999999999</v>
      </c>
      <c r="AY103" s="11">
        <v>0.70812200000000003</v>
      </c>
      <c r="AZ103" s="11">
        <v>1.7882899999999999</v>
      </c>
      <c r="BA103" s="12">
        <v>0</v>
      </c>
      <c r="BB103" s="12">
        <v>12.252280000000001</v>
      </c>
      <c r="BC103" s="11">
        <v>4.2850529999999996</v>
      </c>
      <c r="BD103" s="11">
        <v>5.877027</v>
      </c>
      <c r="BE103" s="11">
        <v>5.877027</v>
      </c>
      <c r="BF103" s="11">
        <v>5.877027</v>
      </c>
      <c r="BG103" s="11">
        <v>8.7110210000000006</v>
      </c>
      <c r="BH103" s="11">
        <v>-86.243838999999994</v>
      </c>
      <c r="BI103" s="11">
        <v>-86.243838999999994</v>
      </c>
      <c r="BJ103" s="11">
        <v>-47.782944000000001</v>
      </c>
      <c r="BK103" s="11">
        <v>-35.65025</v>
      </c>
      <c r="BL103" s="11">
        <v>-70.101342000000002</v>
      </c>
      <c r="BM103" s="11">
        <v>0</v>
      </c>
      <c r="BN103" s="11">
        <v>259.42525000000001</v>
      </c>
      <c r="BO103" s="11">
        <v>259.42525000000001</v>
      </c>
      <c r="BP103" s="11">
        <v>265.288276</v>
      </c>
      <c r="BQ103" s="11">
        <v>296.34043500000001</v>
      </c>
      <c r="BR103" s="11">
        <v>302.26910900000001</v>
      </c>
      <c r="BS103" s="11">
        <v>0</v>
      </c>
    </row>
    <row r="104" spans="2:71" s="1" customFormat="1" x14ac:dyDescent="0.2">
      <c r="B104" s="84" t="s">
        <v>293</v>
      </c>
      <c r="C104" s="6">
        <v>43320.458333333299</v>
      </c>
      <c r="D104" s="7" t="s">
        <v>1</v>
      </c>
      <c r="E104" s="68" t="s">
        <v>30</v>
      </c>
      <c r="F104" s="8" t="s">
        <v>30</v>
      </c>
      <c r="G104" s="8">
        <v>336.66500000000002</v>
      </c>
      <c r="H104" s="8">
        <v>625.51800000000003</v>
      </c>
      <c r="I104" s="9" t="s">
        <v>30</v>
      </c>
      <c r="J104" s="64" t="s">
        <v>30</v>
      </c>
      <c r="K104" s="68" t="s">
        <v>30</v>
      </c>
      <c r="L104" s="8" t="s">
        <v>30</v>
      </c>
      <c r="M104" s="8">
        <v>23.312999999999999</v>
      </c>
      <c r="N104" s="8">
        <v>70.73</v>
      </c>
      <c r="O104" s="9" t="s">
        <v>30</v>
      </c>
      <c r="P104" s="64" t="s">
        <v>30</v>
      </c>
      <c r="Q104" s="8" t="s">
        <v>30</v>
      </c>
      <c r="R104" s="10">
        <v>0</v>
      </c>
      <c r="S104" s="8">
        <v>27.663</v>
      </c>
      <c r="T104" s="8">
        <v>26.414000000000001</v>
      </c>
      <c r="U104" s="9" t="s">
        <v>30</v>
      </c>
      <c r="V104" s="64" t="s">
        <v>30</v>
      </c>
      <c r="AA104" s="11">
        <v>1354.86</v>
      </c>
      <c r="AB104" s="11">
        <v>0</v>
      </c>
      <c r="AC104" s="11">
        <v>625.51800000000003</v>
      </c>
      <c r="AD104" s="11">
        <v>294.47199999999998</v>
      </c>
      <c r="AE104" s="11">
        <v>335.16500000000002</v>
      </c>
      <c r="AF104" s="12">
        <v>0</v>
      </c>
      <c r="AG104" s="12">
        <v>0</v>
      </c>
      <c r="AH104" s="11">
        <v>0</v>
      </c>
      <c r="AI104" s="11">
        <v>0</v>
      </c>
      <c r="AJ104" s="11">
        <v>0</v>
      </c>
      <c r="AK104" s="11">
        <v>0</v>
      </c>
      <c r="AL104" s="11">
        <v>0</v>
      </c>
      <c r="AM104" s="12">
        <v>0</v>
      </c>
      <c r="AN104" s="12">
        <v>0</v>
      </c>
      <c r="AO104" s="11">
        <v>145.55199999999999</v>
      </c>
      <c r="AP104" s="11">
        <v>170.55199999999999</v>
      </c>
      <c r="AQ104" s="11">
        <v>771.21299999999997</v>
      </c>
      <c r="AR104" s="11">
        <v>775.66300000000001</v>
      </c>
      <c r="AS104" s="11">
        <v>0</v>
      </c>
      <c r="AT104" s="12">
        <v>0</v>
      </c>
      <c r="AU104" s="12">
        <v>0</v>
      </c>
      <c r="AV104" s="11">
        <v>17.231999999999999</v>
      </c>
      <c r="AW104" s="11">
        <v>17.64</v>
      </c>
      <c r="AX104" s="11">
        <v>14.646000000000001</v>
      </c>
      <c r="AY104" s="11">
        <v>17.64</v>
      </c>
      <c r="AZ104" s="11">
        <v>14.646000000000001</v>
      </c>
      <c r="BA104" s="12">
        <v>0</v>
      </c>
      <c r="BB104" s="12">
        <v>51.588000000000001</v>
      </c>
      <c r="BC104" s="11">
        <v>0</v>
      </c>
      <c r="BD104" s="11">
        <v>16.992999999999999</v>
      </c>
      <c r="BE104" s="11">
        <v>16.992999999999999</v>
      </c>
      <c r="BF104" s="11">
        <v>16.992999999999999</v>
      </c>
      <c r="BG104" s="11">
        <v>59.764000000000003</v>
      </c>
      <c r="BH104" s="11">
        <v>0</v>
      </c>
      <c r="BI104" s="11">
        <v>0</v>
      </c>
      <c r="BJ104" s="11">
        <v>0</v>
      </c>
      <c r="BK104" s="11">
        <v>0</v>
      </c>
      <c r="BL104" s="11">
        <v>0</v>
      </c>
      <c r="BM104" s="11">
        <v>0</v>
      </c>
      <c r="BN104" s="11">
        <v>2591.1039999999998</v>
      </c>
      <c r="BO104" s="11">
        <v>2591.1039999999998</v>
      </c>
      <c r="BP104" s="11">
        <v>2615.9209999999998</v>
      </c>
      <c r="BQ104" s="11">
        <v>2712.1509999999998</v>
      </c>
      <c r="BR104" s="11">
        <v>2319.1660000000002</v>
      </c>
      <c r="BS104" s="11">
        <v>0</v>
      </c>
    </row>
    <row r="105" spans="2:71" s="1" customFormat="1" x14ac:dyDescent="0.2">
      <c r="B105" s="63" t="s">
        <v>295</v>
      </c>
      <c r="C105" s="6">
        <v>43320.458333333299</v>
      </c>
      <c r="D105" s="7" t="s">
        <v>0</v>
      </c>
      <c r="E105" s="68" t="s">
        <v>30</v>
      </c>
      <c r="F105" s="8" t="s">
        <v>30</v>
      </c>
      <c r="G105" s="8">
        <v>2687.9294570000002</v>
      </c>
      <c r="H105" s="8" t="s">
        <v>30</v>
      </c>
      <c r="I105" s="9" t="s">
        <v>30</v>
      </c>
      <c r="J105" s="64" t="s">
        <v>30</v>
      </c>
      <c r="K105" s="68" t="s">
        <v>30</v>
      </c>
      <c r="L105" s="8" t="s">
        <v>30</v>
      </c>
      <c r="M105" s="8">
        <v>91.330642000000012</v>
      </c>
      <c r="N105" s="8">
        <v>0</v>
      </c>
      <c r="O105" s="9" t="s">
        <v>30</v>
      </c>
      <c r="P105" s="64" t="s">
        <v>30</v>
      </c>
      <c r="Q105" s="8" t="s">
        <v>30</v>
      </c>
      <c r="R105" s="10">
        <v>0</v>
      </c>
      <c r="S105" s="8">
        <v>-119.497281</v>
      </c>
      <c r="T105" s="8">
        <v>0</v>
      </c>
      <c r="U105" s="9" t="s">
        <v>30</v>
      </c>
      <c r="V105" s="64" t="s">
        <v>30</v>
      </c>
      <c r="AA105" s="11">
        <v>4968.8599965199992</v>
      </c>
      <c r="AB105" s="11">
        <v>0</v>
      </c>
      <c r="AC105" s="11">
        <v>0</v>
      </c>
      <c r="AD105" s="11">
        <v>0</v>
      </c>
      <c r="AE105" s="11">
        <v>0</v>
      </c>
      <c r="AF105" s="12">
        <v>0</v>
      </c>
      <c r="AG105" s="12">
        <v>0</v>
      </c>
      <c r="AH105" s="11">
        <v>0</v>
      </c>
      <c r="AI105" s="11">
        <v>0</v>
      </c>
      <c r="AJ105" s="11">
        <v>0</v>
      </c>
      <c r="AK105" s="11">
        <v>600.48941200000002</v>
      </c>
      <c r="AL105" s="11">
        <v>0</v>
      </c>
      <c r="AM105" s="12">
        <v>0</v>
      </c>
      <c r="AN105" s="12">
        <v>0</v>
      </c>
      <c r="AO105" s="11">
        <v>0</v>
      </c>
      <c r="AP105" s="11">
        <v>0</v>
      </c>
      <c r="AQ105" s="11">
        <v>0</v>
      </c>
      <c r="AR105" s="11">
        <v>45.064796000000001</v>
      </c>
      <c r="AS105" s="11">
        <v>0</v>
      </c>
      <c r="AT105" s="12">
        <v>0</v>
      </c>
      <c r="AU105" s="12">
        <v>0</v>
      </c>
      <c r="AV105" s="11">
        <v>0</v>
      </c>
      <c r="AW105" s="11">
        <v>0</v>
      </c>
      <c r="AX105" s="11">
        <v>0</v>
      </c>
      <c r="AY105" s="11">
        <v>0</v>
      </c>
      <c r="AZ105" s="11">
        <v>0</v>
      </c>
      <c r="BA105" s="12">
        <v>0</v>
      </c>
      <c r="BB105" s="12">
        <v>0</v>
      </c>
      <c r="BC105" s="11">
        <v>0</v>
      </c>
      <c r="BD105" s="11">
        <v>0</v>
      </c>
      <c r="BE105" s="11">
        <v>0</v>
      </c>
      <c r="BF105" s="11">
        <v>0</v>
      </c>
      <c r="BG105" s="11">
        <v>0</v>
      </c>
      <c r="BH105" s="11">
        <v>0</v>
      </c>
      <c r="BI105" s="11">
        <v>0</v>
      </c>
      <c r="BJ105" s="11">
        <v>0</v>
      </c>
      <c r="BK105" s="11">
        <v>1616.919345</v>
      </c>
      <c r="BL105" s="11">
        <v>1510.513514</v>
      </c>
      <c r="BM105" s="11">
        <v>0</v>
      </c>
      <c r="BN105" s="11">
        <v>0</v>
      </c>
      <c r="BO105" s="11">
        <v>0</v>
      </c>
      <c r="BP105" s="11">
        <v>0</v>
      </c>
      <c r="BQ105" s="11">
        <v>-2022.5212079999999</v>
      </c>
      <c r="BR105" s="11">
        <v>-2308.39752</v>
      </c>
      <c r="BS105" s="11">
        <v>0</v>
      </c>
    </row>
    <row r="106" spans="2:71" s="1" customFormat="1" x14ac:dyDescent="0.2">
      <c r="B106" s="63" t="s">
        <v>308</v>
      </c>
      <c r="C106" s="6">
        <v>43320.458333333299</v>
      </c>
      <c r="D106" s="7" t="s">
        <v>0</v>
      </c>
      <c r="E106" s="68">
        <v>670.625</v>
      </c>
      <c r="F106" s="8" t="s">
        <v>30</v>
      </c>
      <c r="G106" s="8">
        <v>673.52800000000002</v>
      </c>
      <c r="H106" s="8">
        <v>129.31700000000001</v>
      </c>
      <c r="I106" s="9" t="s">
        <v>30</v>
      </c>
      <c r="J106" s="64" t="s">
        <v>30</v>
      </c>
      <c r="K106" s="68">
        <v>322</v>
      </c>
      <c r="L106" s="8" t="s">
        <v>30</v>
      </c>
      <c r="M106" s="8">
        <v>332.37400000000002</v>
      </c>
      <c r="N106" s="8">
        <v>81.635999999999996</v>
      </c>
      <c r="O106" s="9" t="s">
        <v>30</v>
      </c>
      <c r="P106" s="64" t="s">
        <v>30</v>
      </c>
      <c r="Q106" s="8">
        <v>-134.25</v>
      </c>
      <c r="R106" s="10">
        <v>0</v>
      </c>
      <c r="S106" s="8">
        <v>150.36099999999999</v>
      </c>
      <c r="T106" s="8">
        <v>130.422</v>
      </c>
      <c r="U106" s="9" t="s">
        <v>30</v>
      </c>
      <c r="V106" s="64" t="s">
        <v>30</v>
      </c>
      <c r="AA106" s="11">
        <v>2260</v>
      </c>
      <c r="AB106" s="11">
        <v>0</v>
      </c>
      <c r="AC106" s="11">
        <v>264.786</v>
      </c>
      <c r="AD106" s="11">
        <v>165.57</v>
      </c>
      <c r="AE106" s="11">
        <v>349.78399999999999</v>
      </c>
      <c r="AF106" s="12">
        <v>0</v>
      </c>
      <c r="AG106" s="12">
        <v>197.94800000000001</v>
      </c>
      <c r="AH106" s="11">
        <v>101.761</v>
      </c>
      <c r="AI106" s="11">
        <v>117.726</v>
      </c>
      <c r="AJ106" s="11">
        <v>192.98</v>
      </c>
      <c r="AK106" s="11">
        <v>342.17099999999999</v>
      </c>
      <c r="AL106" s="11">
        <v>0</v>
      </c>
      <c r="AM106" s="12">
        <v>0</v>
      </c>
      <c r="AN106" s="12">
        <v>170.685</v>
      </c>
      <c r="AO106" s="11">
        <v>81.975999999999999</v>
      </c>
      <c r="AP106" s="11">
        <v>103.51900000000001</v>
      </c>
      <c r="AQ106" s="11">
        <v>178.48599999999999</v>
      </c>
      <c r="AR106" s="11">
        <v>332.11</v>
      </c>
      <c r="AS106" s="11">
        <v>0</v>
      </c>
      <c r="AT106" s="12">
        <v>0</v>
      </c>
      <c r="AU106" s="12">
        <v>171.65700000000001</v>
      </c>
      <c r="AV106" s="11">
        <v>81.635999999999996</v>
      </c>
      <c r="AW106" s="11">
        <v>104.009</v>
      </c>
      <c r="AX106" s="11">
        <v>178.33600000000001</v>
      </c>
      <c r="AY106" s="11">
        <v>104.009</v>
      </c>
      <c r="AZ106" s="11">
        <v>178.33600000000001</v>
      </c>
      <c r="BA106" s="12">
        <v>0</v>
      </c>
      <c r="BB106" s="12">
        <v>96.972999999999999</v>
      </c>
      <c r="BC106" s="11">
        <v>130.422</v>
      </c>
      <c r="BD106" s="11">
        <v>17.369</v>
      </c>
      <c r="BE106" s="11">
        <v>17.369</v>
      </c>
      <c r="BF106" s="11">
        <v>17.369</v>
      </c>
      <c r="BG106" s="11">
        <v>340.76600000000002</v>
      </c>
      <c r="BH106" s="11">
        <v>2713.4839999999999</v>
      </c>
      <c r="BI106" s="11">
        <v>2713.4839999999999</v>
      </c>
      <c r="BJ106" s="11">
        <v>2795.558</v>
      </c>
      <c r="BK106" s="11">
        <v>3004.0439999999999</v>
      </c>
      <c r="BL106" s="11">
        <v>3124.1410000000001</v>
      </c>
      <c r="BM106" s="11">
        <v>0</v>
      </c>
      <c r="BN106" s="11">
        <v>6020.5219999999999</v>
      </c>
      <c r="BO106" s="11">
        <v>6020.5219999999999</v>
      </c>
      <c r="BP106" s="11">
        <v>6037.8909999999996</v>
      </c>
      <c r="BQ106" s="11">
        <v>6378.6570000000002</v>
      </c>
      <c r="BR106" s="11">
        <v>6527.9340000000002</v>
      </c>
      <c r="BS106" s="11">
        <v>0</v>
      </c>
    </row>
    <row r="107" spans="2:71" s="1" customFormat="1" x14ac:dyDescent="0.2">
      <c r="B107" s="63" t="s">
        <v>324</v>
      </c>
      <c r="C107" s="6">
        <v>43320.458333333299</v>
      </c>
      <c r="D107" s="7" t="s">
        <v>0</v>
      </c>
      <c r="E107" s="68" t="s">
        <v>30</v>
      </c>
      <c r="F107" s="8" t="s">
        <v>30</v>
      </c>
      <c r="G107" s="8" t="s">
        <v>30</v>
      </c>
      <c r="H107" s="8" t="s">
        <v>30</v>
      </c>
      <c r="I107" s="9" t="s">
        <v>30</v>
      </c>
      <c r="J107" s="64" t="s">
        <v>30</v>
      </c>
      <c r="K107" s="68" t="s">
        <v>30</v>
      </c>
      <c r="L107" s="8" t="s">
        <v>30</v>
      </c>
      <c r="M107" s="8">
        <v>-0.50510100000000002</v>
      </c>
      <c r="N107" s="8">
        <v>-0.38204500000000002</v>
      </c>
      <c r="O107" s="9" t="s">
        <v>30</v>
      </c>
      <c r="P107" s="64" t="s">
        <v>30</v>
      </c>
      <c r="Q107" s="8" t="s">
        <v>30</v>
      </c>
      <c r="R107" s="10">
        <v>0</v>
      </c>
      <c r="S107" s="8">
        <v>1.4824E-2</v>
      </c>
      <c r="T107" s="8">
        <v>7.3569999999999997E-2</v>
      </c>
      <c r="U107" s="9" t="s">
        <v>30</v>
      </c>
      <c r="V107" s="64" t="s">
        <v>30</v>
      </c>
      <c r="AA107" s="11">
        <v>234.98296338000003</v>
      </c>
      <c r="AB107" s="11">
        <v>0</v>
      </c>
      <c r="AC107" s="11">
        <v>0</v>
      </c>
      <c r="AD107" s="11">
        <v>0</v>
      </c>
      <c r="AE107" s="11">
        <v>0</v>
      </c>
      <c r="AF107" s="12">
        <v>0</v>
      </c>
      <c r="AG107" s="12">
        <v>0</v>
      </c>
      <c r="AH107" s="11">
        <v>0</v>
      </c>
      <c r="AI107" s="11">
        <v>0</v>
      </c>
      <c r="AJ107" s="11">
        <v>0</v>
      </c>
      <c r="AK107" s="11">
        <v>0</v>
      </c>
      <c r="AL107" s="11">
        <v>0</v>
      </c>
      <c r="AM107" s="12">
        <v>0</v>
      </c>
      <c r="AN107" s="12">
        <v>-0.81932400000000005</v>
      </c>
      <c r="AO107" s="11">
        <v>-0.38381100000000001</v>
      </c>
      <c r="AP107" s="11">
        <v>-0.26003599999999999</v>
      </c>
      <c r="AQ107" s="11">
        <v>-0.52239800000000003</v>
      </c>
      <c r="AR107" s="11">
        <v>-0.50694099999999997</v>
      </c>
      <c r="AS107" s="11">
        <v>0</v>
      </c>
      <c r="AT107" s="12">
        <v>0</v>
      </c>
      <c r="AU107" s="12">
        <v>-0.81593099999999996</v>
      </c>
      <c r="AV107" s="11">
        <v>-0.38204500000000002</v>
      </c>
      <c r="AW107" s="11">
        <v>-0.25827099999999997</v>
      </c>
      <c r="AX107" s="11">
        <v>-0.52063300000000001</v>
      </c>
      <c r="AY107" s="11">
        <v>-0.25827099999999997</v>
      </c>
      <c r="AZ107" s="11">
        <v>-0.52063300000000001</v>
      </c>
      <c r="BA107" s="12">
        <v>0</v>
      </c>
      <c r="BB107" s="12">
        <v>5.3630999999999998E-2</v>
      </c>
      <c r="BC107" s="11">
        <v>7.3569999999999997E-2</v>
      </c>
      <c r="BD107" s="11">
        <v>0.199938</v>
      </c>
      <c r="BE107" s="11">
        <v>0.199938</v>
      </c>
      <c r="BF107" s="11">
        <v>0.199938</v>
      </c>
      <c r="BG107" s="11">
        <v>11.164035</v>
      </c>
      <c r="BH107" s="11">
        <v>-13.91621</v>
      </c>
      <c r="BI107" s="11">
        <v>-13.91621</v>
      </c>
      <c r="BJ107" s="11">
        <v>-14.095101</v>
      </c>
      <c r="BK107" s="11">
        <v>-14.011919000000001</v>
      </c>
      <c r="BL107" s="11">
        <v>-14.152073</v>
      </c>
      <c r="BM107" s="11">
        <v>0</v>
      </c>
      <c r="BN107" s="11">
        <v>143.954622</v>
      </c>
      <c r="BO107" s="11">
        <v>143.954622</v>
      </c>
      <c r="BP107" s="11">
        <v>144.15456</v>
      </c>
      <c r="BQ107" s="11">
        <v>155.31667400000001</v>
      </c>
      <c r="BR107" s="11">
        <v>155.335193</v>
      </c>
      <c r="BS107" s="11">
        <v>0</v>
      </c>
    </row>
    <row r="108" spans="2:71" s="1" customFormat="1" x14ac:dyDescent="0.2">
      <c r="B108" s="63" t="s">
        <v>325</v>
      </c>
      <c r="C108" s="6">
        <v>43320.458333333299</v>
      </c>
      <c r="D108" s="7" t="s">
        <v>0</v>
      </c>
      <c r="E108" s="68" t="s">
        <v>30</v>
      </c>
      <c r="F108" s="8" t="s">
        <v>30</v>
      </c>
      <c r="G108" s="8" t="s">
        <v>30</v>
      </c>
      <c r="H108" s="8" t="s">
        <v>30</v>
      </c>
      <c r="I108" s="9" t="s">
        <v>30</v>
      </c>
      <c r="J108" s="64" t="s">
        <v>30</v>
      </c>
      <c r="K108" s="68" t="s">
        <v>30</v>
      </c>
      <c r="L108" s="8" t="s">
        <v>30</v>
      </c>
      <c r="M108" s="8">
        <v>-0.38124799999999998</v>
      </c>
      <c r="N108" s="8">
        <v>-0.36652499999999999</v>
      </c>
      <c r="O108" s="9" t="s">
        <v>30</v>
      </c>
      <c r="P108" s="64" t="s">
        <v>30</v>
      </c>
      <c r="Q108" s="8" t="s">
        <v>30</v>
      </c>
      <c r="R108" s="10">
        <v>0</v>
      </c>
      <c r="S108" s="8">
        <v>0.57015199999999999</v>
      </c>
      <c r="T108" s="8">
        <v>-5.7999999999999996E-3</v>
      </c>
      <c r="U108" s="9" t="s">
        <v>30</v>
      </c>
      <c r="V108" s="64" t="s">
        <v>30</v>
      </c>
      <c r="AA108" s="11">
        <v>14.72724</v>
      </c>
      <c r="AB108" s="11">
        <v>0</v>
      </c>
      <c r="AC108" s="11">
        <v>0</v>
      </c>
      <c r="AD108" s="11">
        <v>0</v>
      </c>
      <c r="AE108" s="11">
        <v>0</v>
      </c>
      <c r="AF108" s="12">
        <v>0</v>
      </c>
      <c r="AG108" s="12">
        <v>0</v>
      </c>
      <c r="AH108" s="11">
        <v>0</v>
      </c>
      <c r="AI108" s="11">
        <v>0</v>
      </c>
      <c r="AJ108" s="11">
        <v>0</v>
      </c>
      <c r="AK108" s="11">
        <v>0</v>
      </c>
      <c r="AL108" s="11">
        <v>0</v>
      </c>
      <c r="AM108" s="12">
        <v>0</v>
      </c>
      <c r="AN108" s="12">
        <v>-0.76113299999999995</v>
      </c>
      <c r="AO108" s="11">
        <v>-0.396505</v>
      </c>
      <c r="AP108" s="11">
        <v>-0.36791000000000001</v>
      </c>
      <c r="AQ108" s="11">
        <v>-0.450961</v>
      </c>
      <c r="AR108" s="11">
        <v>-0.43894899999999998</v>
      </c>
      <c r="AS108" s="11">
        <v>0</v>
      </c>
      <c r="AT108" s="12">
        <v>0</v>
      </c>
      <c r="AU108" s="12">
        <v>-0.69699599999999995</v>
      </c>
      <c r="AV108" s="11">
        <v>-0.36652499999999999</v>
      </c>
      <c r="AW108" s="11">
        <v>-0.33307300000000001</v>
      </c>
      <c r="AX108" s="11">
        <v>-0.39268599999999998</v>
      </c>
      <c r="AY108" s="11">
        <v>-0.33307300000000001</v>
      </c>
      <c r="AZ108" s="11">
        <v>-0.39268599999999998</v>
      </c>
      <c r="BA108" s="12">
        <v>0</v>
      </c>
      <c r="BB108" s="12">
        <v>-1.018451</v>
      </c>
      <c r="BC108" s="11">
        <v>-5.7999999999999996E-3</v>
      </c>
      <c r="BD108" s="11">
        <v>17.182608999999999</v>
      </c>
      <c r="BE108" s="11">
        <v>17.182608999999999</v>
      </c>
      <c r="BF108" s="11">
        <v>17.182608999999999</v>
      </c>
      <c r="BG108" s="11">
        <v>-2.6231000000000001E-2</v>
      </c>
      <c r="BH108" s="11">
        <v>16.082730000000002</v>
      </c>
      <c r="BI108" s="11">
        <v>16.082730000000002</v>
      </c>
      <c r="BJ108" s="11">
        <v>5.2653100000000004</v>
      </c>
      <c r="BK108" s="11">
        <v>5.1844900000000003</v>
      </c>
      <c r="BL108" s="11">
        <v>5.7191450000000001</v>
      </c>
      <c r="BM108" s="11">
        <v>0</v>
      </c>
      <c r="BN108" s="11">
        <v>7.7033469999999999</v>
      </c>
      <c r="BO108" s="11">
        <v>7.7033469999999999</v>
      </c>
      <c r="BP108" s="11">
        <v>25.264254999999999</v>
      </c>
      <c r="BQ108" s="11">
        <v>25.216978999999998</v>
      </c>
      <c r="BR108" s="11">
        <v>25.786511000000001</v>
      </c>
      <c r="BS108" s="11">
        <v>0</v>
      </c>
    </row>
    <row r="109" spans="2:71" s="1" customFormat="1" x14ac:dyDescent="0.2">
      <c r="B109" s="63" t="s">
        <v>97</v>
      </c>
      <c r="C109" s="6">
        <v>43320.458333333336</v>
      </c>
      <c r="D109" s="7" t="s">
        <v>0</v>
      </c>
      <c r="E109" s="68">
        <v>703.16666666666663</v>
      </c>
      <c r="F109" s="8" t="s">
        <v>30</v>
      </c>
      <c r="G109" s="8">
        <v>694.09491700000001</v>
      </c>
      <c r="H109" s="8">
        <v>534.93108800000005</v>
      </c>
      <c r="I109" s="9" t="s">
        <v>30</v>
      </c>
      <c r="J109" s="64" t="s">
        <v>30</v>
      </c>
      <c r="K109" s="68">
        <v>115</v>
      </c>
      <c r="L109" s="8" t="s">
        <v>30</v>
      </c>
      <c r="M109" s="8">
        <v>105.591992</v>
      </c>
      <c r="N109" s="8">
        <v>54.760181000000003</v>
      </c>
      <c r="O109" s="9" t="s">
        <v>30</v>
      </c>
      <c r="P109" s="64" t="s">
        <v>30</v>
      </c>
      <c r="Q109" s="8">
        <v>13.333333333333334</v>
      </c>
      <c r="R109" s="10">
        <v>0</v>
      </c>
      <c r="S109" s="8">
        <v>11.398507</v>
      </c>
      <c r="T109" s="8">
        <v>1.924021</v>
      </c>
      <c r="U109" s="9" t="s">
        <v>30</v>
      </c>
      <c r="V109" s="64" t="s">
        <v>30</v>
      </c>
      <c r="AA109" s="11">
        <v>2050.3854000000001</v>
      </c>
      <c r="AB109" s="11">
        <v>0</v>
      </c>
      <c r="AC109" s="11">
        <v>1008.022732</v>
      </c>
      <c r="AD109" s="11">
        <v>612.67281000000003</v>
      </c>
      <c r="AE109" s="11">
        <v>673.44043299999998</v>
      </c>
      <c r="AF109" s="12">
        <v>0</v>
      </c>
      <c r="AG109" s="12">
        <v>254.93495200000001</v>
      </c>
      <c r="AH109" s="11">
        <v>126.56662300000001</v>
      </c>
      <c r="AI109" s="11">
        <v>166.23159200000001</v>
      </c>
      <c r="AJ109" s="11">
        <v>190.01658900000001</v>
      </c>
      <c r="AK109" s="11">
        <v>161.243334</v>
      </c>
      <c r="AL109" s="11">
        <v>0</v>
      </c>
      <c r="AM109" s="12">
        <v>0</v>
      </c>
      <c r="AN109" s="12">
        <v>75.64085</v>
      </c>
      <c r="AO109" s="11">
        <v>28.287465000000001</v>
      </c>
      <c r="AP109" s="11">
        <v>85.865752999999998</v>
      </c>
      <c r="AQ109" s="11">
        <v>56.492476000000003</v>
      </c>
      <c r="AR109" s="11">
        <v>67.816074</v>
      </c>
      <c r="AS109" s="11">
        <v>0</v>
      </c>
      <c r="AT109" s="12">
        <v>0</v>
      </c>
      <c r="AU109" s="12">
        <v>123.898146</v>
      </c>
      <c r="AV109" s="11">
        <v>54.760181000000003</v>
      </c>
      <c r="AW109" s="11">
        <v>114.293035</v>
      </c>
      <c r="AX109" s="11">
        <v>84.958651000000003</v>
      </c>
      <c r="AY109" s="11">
        <v>114.293035</v>
      </c>
      <c r="AZ109" s="11">
        <v>84.958651000000003</v>
      </c>
      <c r="BA109" s="12">
        <v>0</v>
      </c>
      <c r="BB109" s="12">
        <v>26.604334000000001</v>
      </c>
      <c r="BC109" s="11">
        <v>1.924021</v>
      </c>
      <c r="BD109" s="11">
        <v>49.066580000000002</v>
      </c>
      <c r="BE109" s="11">
        <v>49.066580000000002</v>
      </c>
      <c r="BF109" s="11">
        <v>49.066580000000002</v>
      </c>
      <c r="BG109" s="11">
        <v>19.532578000000001</v>
      </c>
      <c r="BH109" s="11">
        <v>1763.7885429999999</v>
      </c>
      <c r="BI109" s="11">
        <v>1763.7885429999999</v>
      </c>
      <c r="BJ109" s="11">
        <v>1866.752148</v>
      </c>
      <c r="BK109" s="11">
        <v>1835.478607</v>
      </c>
      <c r="BL109" s="11">
        <v>1915.0357280000001</v>
      </c>
      <c r="BM109" s="11">
        <v>0</v>
      </c>
      <c r="BN109" s="11">
        <v>573.45459700000004</v>
      </c>
      <c r="BO109" s="11">
        <v>573.45459700000004</v>
      </c>
      <c r="BP109" s="11">
        <v>629.85145999999997</v>
      </c>
      <c r="BQ109" s="11">
        <v>683.48001999999997</v>
      </c>
      <c r="BR109" s="11">
        <v>748.50005899999996</v>
      </c>
      <c r="BS109" s="11">
        <v>0</v>
      </c>
    </row>
    <row r="110" spans="2:71" s="1" customFormat="1" x14ac:dyDescent="0.2">
      <c r="B110" s="63" t="s">
        <v>260</v>
      </c>
      <c r="C110" s="6">
        <v>43320.458333333336</v>
      </c>
      <c r="D110" s="7" t="s">
        <v>0</v>
      </c>
      <c r="E110" s="68">
        <v>2294.4166666666665</v>
      </c>
      <c r="F110" s="8" t="s">
        <v>30</v>
      </c>
      <c r="G110" s="8">
        <v>1878.9480000000001</v>
      </c>
      <c r="H110" s="8">
        <v>1836.1901660000001</v>
      </c>
      <c r="I110" s="9" t="s">
        <v>30</v>
      </c>
      <c r="J110" s="64" t="s">
        <v>30</v>
      </c>
      <c r="K110" s="68">
        <v>316.75</v>
      </c>
      <c r="L110" s="8" t="s">
        <v>30</v>
      </c>
      <c r="M110" s="8">
        <v>217.904</v>
      </c>
      <c r="N110" s="8">
        <v>418.37488000000002</v>
      </c>
      <c r="O110" s="9" t="s">
        <v>30</v>
      </c>
      <c r="P110" s="64" t="s">
        <v>30</v>
      </c>
      <c r="Q110" s="8">
        <v>207.75</v>
      </c>
      <c r="R110" s="10">
        <v>0</v>
      </c>
      <c r="S110" s="8">
        <v>131.37299999999999</v>
      </c>
      <c r="T110" s="8">
        <v>302.54878200000002</v>
      </c>
      <c r="U110" s="9" t="s">
        <v>30</v>
      </c>
      <c r="V110" s="64" t="s">
        <v>30</v>
      </c>
      <c r="AA110" s="11">
        <v>7573.5</v>
      </c>
      <c r="AB110" s="11">
        <v>0</v>
      </c>
      <c r="AC110" s="11">
        <v>3626.4198550000001</v>
      </c>
      <c r="AD110" s="11">
        <v>1775.4827310000001</v>
      </c>
      <c r="AE110" s="11">
        <v>1961.9218940000001</v>
      </c>
      <c r="AF110" s="12">
        <v>0</v>
      </c>
      <c r="AG110" s="12">
        <v>938.69825700000001</v>
      </c>
      <c r="AH110" s="11">
        <v>448.14565299999998</v>
      </c>
      <c r="AI110" s="11">
        <v>440.30825700000003</v>
      </c>
      <c r="AJ110" s="11">
        <v>478.95340700000003</v>
      </c>
      <c r="AK110" s="11">
        <v>276.00099999999998</v>
      </c>
      <c r="AL110" s="11">
        <v>0</v>
      </c>
      <c r="AM110" s="12">
        <v>0</v>
      </c>
      <c r="AN110" s="12">
        <v>800.41842199999996</v>
      </c>
      <c r="AO110" s="11">
        <v>378.647355</v>
      </c>
      <c r="AP110" s="11">
        <v>375.19073700000001</v>
      </c>
      <c r="AQ110" s="11">
        <v>404.80482899999998</v>
      </c>
      <c r="AR110" s="11">
        <v>175.261</v>
      </c>
      <c r="AS110" s="11">
        <v>0</v>
      </c>
      <c r="AT110" s="12">
        <v>0</v>
      </c>
      <c r="AU110" s="12">
        <v>877.05794700000001</v>
      </c>
      <c r="AV110" s="11">
        <v>440.589947</v>
      </c>
      <c r="AW110" s="11">
        <v>422.75057600000002</v>
      </c>
      <c r="AX110" s="11">
        <v>449.203914</v>
      </c>
      <c r="AY110" s="11">
        <v>422.75057600000002</v>
      </c>
      <c r="AZ110" s="11">
        <v>449.203914</v>
      </c>
      <c r="BA110" s="12">
        <v>0</v>
      </c>
      <c r="BB110" s="12">
        <v>662.70290399999999</v>
      </c>
      <c r="BC110" s="11">
        <v>302.54878200000002</v>
      </c>
      <c r="BD110" s="11">
        <v>374.11569200000002</v>
      </c>
      <c r="BE110" s="11">
        <v>374.11569200000002</v>
      </c>
      <c r="BF110" s="11">
        <v>374.11569200000002</v>
      </c>
      <c r="BG110" s="11">
        <v>365.14090199999998</v>
      </c>
      <c r="BH110" s="11">
        <v>1321.994508</v>
      </c>
      <c r="BI110" s="11">
        <v>1321.994508</v>
      </c>
      <c r="BJ110" s="11">
        <v>1124.7653190000001</v>
      </c>
      <c r="BK110" s="11">
        <v>1491.616</v>
      </c>
      <c r="BL110" s="11">
        <v>1932.278</v>
      </c>
      <c r="BM110" s="11">
        <v>0</v>
      </c>
      <c r="BN110" s="11">
        <v>3053.7543540000001</v>
      </c>
      <c r="BO110" s="11">
        <v>3053.7543540000001</v>
      </c>
      <c r="BP110" s="11">
        <v>3433.7996920000001</v>
      </c>
      <c r="BQ110" s="11">
        <v>3793.931</v>
      </c>
      <c r="BR110" s="11">
        <v>3382.884</v>
      </c>
      <c r="BS110" s="11">
        <v>0</v>
      </c>
    </row>
    <row r="111" spans="2:71" s="1" customFormat="1" x14ac:dyDescent="0.2">
      <c r="B111" s="63" t="s">
        <v>31</v>
      </c>
      <c r="C111" s="6">
        <v>43321.458333333299</v>
      </c>
      <c r="D111" s="7" t="s">
        <v>0</v>
      </c>
      <c r="E111" s="68" t="s">
        <v>30</v>
      </c>
      <c r="F111" s="8" t="s">
        <v>30</v>
      </c>
      <c r="G111" s="8">
        <v>5.4166730000000003</v>
      </c>
      <c r="H111" s="8">
        <v>5.4624740000000003</v>
      </c>
      <c r="I111" s="9" t="s">
        <v>30</v>
      </c>
      <c r="J111" s="64" t="s">
        <v>30</v>
      </c>
      <c r="K111" s="68" t="s">
        <v>30</v>
      </c>
      <c r="L111" s="8" t="s">
        <v>30</v>
      </c>
      <c r="M111" s="8">
        <v>0.50388100000000002</v>
      </c>
      <c r="N111" s="8">
        <v>0.30915500000000001</v>
      </c>
      <c r="O111" s="9" t="s">
        <v>30</v>
      </c>
      <c r="P111" s="64" t="s">
        <v>30</v>
      </c>
      <c r="Q111" s="8" t="s">
        <v>30</v>
      </c>
      <c r="R111" s="10">
        <v>0</v>
      </c>
      <c r="S111" s="8">
        <v>0.57082699999999997</v>
      </c>
      <c r="T111" s="8">
        <v>0.177784</v>
      </c>
      <c r="U111" s="9" t="s">
        <v>30</v>
      </c>
      <c r="V111" s="64" t="s">
        <v>30</v>
      </c>
      <c r="AA111" s="11">
        <v>27.018684</v>
      </c>
      <c r="AB111" s="11">
        <v>0</v>
      </c>
      <c r="AC111" s="11">
        <v>9.6093620000000008</v>
      </c>
      <c r="AD111" s="11">
        <v>5.4900679999999999</v>
      </c>
      <c r="AE111" s="11">
        <v>6.0651650000000004</v>
      </c>
      <c r="AF111" s="12">
        <v>0</v>
      </c>
      <c r="AG111" s="12">
        <v>1.8009550000000001</v>
      </c>
      <c r="AH111" s="11">
        <v>0.97516199999999997</v>
      </c>
      <c r="AI111" s="11">
        <v>0.874753</v>
      </c>
      <c r="AJ111" s="11">
        <v>0.95863100000000001</v>
      </c>
      <c r="AK111" s="11">
        <v>0.98648100000000005</v>
      </c>
      <c r="AL111" s="11">
        <v>0</v>
      </c>
      <c r="AM111" s="12">
        <v>0</v>
      </c>
      <c r="AN111" s="12">
        <v>0.439521</v>
      </c>
      <c r="AO111" s="11">
        <v>0.27971499999999999</v>
      </c>
      <c r="AP111" s="11">
        <v>0.167402</v>
      </c>
      <c r="AQ111" s="11">
        <v>0.190224</v>
      </c>
      <c r="AR111" s="11">
        <v>0.42044900000000002</v>
      </c>
      <c r="AS111" s="11">
        <v>0</v>
      </c>
      <c r="AT111" s="12">
        <v>0</v>
      </c>
      <c r="AU111" s="12">
        <v>0.57243900000000003</v>
      </c>
      <c r="AV111" s="11">
        <v>0.30915500000000001</v>
      </c>
      <c r="AW111" s="11">
        <v>0.24468300000000001</v>
      </c>
      <c r="AX111" s="11">
        <v>0.26713500000000001</v>
      </c>
      <c r="AY111" s="11">
        <v>0.24468300000000001</v>
      </c>
      <c r="AZ111" s="11">
        <v>0.26713500000000001</v>
      </c>
      <c r="BA111" s="12">
        <v>0</v>
      </c>
      <c r="BB111" s="12">
        <v>0.40314299999999997</v>
      </c>
      <c r="BC111" s="11">
        <v>0.177784</v>
      </c>
      <c r="BD111" s="11">
        <v>3.4486999999999997E-2</v>
      </c>
      <c r="BE111" s="11">
        <v>3.4486999999999997E-2</v>
      </c>
      <c r="BF111" s="11">
        <v>3.4486999999999997E-2</v>
      </c>
      <c r="BG111" s="11">
        <v>1.401545</v>
      </c>
      <c r="BH111" s="11">
        <v>0.27444600000000002</v>
      </c>
      <c r="BI111" s="11">
        <v>0.27444600000000002</v>
      </c>
      <c r="BJ111" s="11">
        <v>0.59594199999999997</v>
      </c>
      <c r="BK111" s="11">
        <v>-0.71308700000000003</v>
      </c>
      <c r="BL111" s="11">
        <v>1.1165609999999999</v>
      </c>
      <c r="BM111" s="11">
        <v>0</v>
      </c>
      <c r="BN111" s="11">
        <v>21.89339</v>
      </c>
      <c r="BO111" s="11">
        <v>21.89339</v>
      </c>
      <c r="BP111" s="11">
        <v>21.927876999999999</v>
      </c>
      <c r="BQ111" s="11">
        <v>23.186050000000002</v>
      </c>
      <c r="BR111" s="11">
        <v>23.756876999999999</v>
      </c>
      <c r="BS111" s="11">
        <v>0</v>
      </c>
    </row>
    <row r="112" spans="2:71" s="1" customFormat="1" x14ac:dyDescent="0.2">
      <c r="B112" s="63" t="s">
        <v>33</v>
      </c>
      <c r="C112" s="6">
        <v>43321.458333333299</v>
      </c>
      <c r="D112" s="7" t="s">
        <v>0</v>
      </c>
      <c r="E112" s="68" t="s">
        <v>30</v>
      </c>
      <c r="F112" s="8" t="s">
        <v>30</v>
      </c>
      <c r="G112" s="8">
        <v>134.023</v>
      </c>
      <c r="H112" s="8">
        <v>96.753</v>
      </c>
      <c r="I112" s="9" t="s">
        <v>30</v>
      </c>
      <c r="J112" s="64" t="s">
        <v>30</v>
      </c>
      <c r="K112" s="68" t="s">
        <v>30</v>
      </c>
      <c r="L112" s="8" t="s">
        <v>30</v>
      </c>
      <c r="M112" s="8">
        <v>40.536000000000001</v>
      </c>
      <c r="N112" s="8">
        <v>27.467000000000002</v>
      </c>
      <c r="O112" s="9" t="s">
        <v>30</v>
      </c>
      <c r="P112" s="64" t="s">
        <v>30</v>
      </c>
      <c r="Q112" s="8" t="s">
        <v>30</v>
      </c>
      <c r="R112" s="8">
        <v>0</v>
      </c>
      <c r="S112" s="8">
        <v>19.488</v>
      </c>
      <c r="T112" s="8">
        <v>12.215999999999999</v>
      </c>
      <c r="U112" s="9" t="s">
        <v>30</v>
      </c>
      <c r="V112" s="64" t="s">
        <v>30</v>
      </c>
      <c r="AA112" s="11">
        <v>333.11250000000001</v>
      </c>
      <c r="AB112" s="11">
        <v>0</v>
      </c>
      <c r="AC112" s="11">
        <v>221.65100000000001</v>
      </c>
      <c r="AD112" s="11">
        <v>75.656999999999996</v>
      </c>
      <c r="AE112" s="11">
        <v>25.088999999999999</v>
      </c>
      <c r="AF112" s="12">
        <v>0</v>
      </c>
      <c r="AG112" s="12">
        <v>102.095</v>
      </c>
      <c r="AH112" s="11">
        <v>43.53</v>
      </c>
      <c r="AI112" s="11">
        <v>36.162999999999997</v>
      </c>
      <c r="AJ112" s="11">
        <v>7.3209999999999997</v>
      </c>
      <c r="AK112" s="11">
        <v>63.81</v>
      </c>
      <c r="AL112" s="11">
        <v>0</v>
      </c>
      <c r="AM112" s="12">
        <v>0</v>
      </c>
      <c r="AN112" s="12">
        <v>62.034999999999997</v>
      </c>
      <c r="AO112" s="11">
        <v>24.492000000000001</v>
      </c>
      <c r="AP112" s="11">
        <v>15.004</v>
      </c>
      <c r="AQ112" s="11">
        <v>-17.117999999999999</v>
      </c>
      <c r="AR112" s="11">
        <v>37.387</v>
      </c>
      <c r="AS112" s="11">
        <v>0</v>
      </c>
      <c r="AT112" s="12">
        <v>0</v>
      </c>
      <c r="AU112" s="12">
        <v>67.986000000000004</v>
      </c>
      <c r="AV112" s="11">
        <v>27.466999999999999</v>
      </c>
      <c r="AW112" s="11">
        <v>17.957000000000001</v>
      </c>
      <c r="AX112" s="11">
        <v>-14.021000000000001</v>
      </c>
      <c r="AY112" s="11">
        <v>17.957000000000001</v>
      </c>
      <c r="AZ112" s="11">
        <v>-14.021000000000001</v>
      </c>
      <c r="BA112" s="12">
        <v>0</v>
      </c>
      <c r="BB112" s="12">
        <v>34.115000000000002</v>
      </c>
      <c r="BC112" s="11">
        <v>12.215999999999999</v>
      </c>
      <c r="BD112" s="11">
        <v>8.923</v>
      </c>
      <c r="BE112" s="11">
        <v>8.923</v>
      </c>
      <c r="BF112" s="11">
        <v>8.923</v>
      </c>
      <c r="BG112" s="11">
        <v>-16.167999999999999</v>
      </c>
      <c r="BH112" s="11">
        <v>212.696</v>
      </c>
      <c r="BI112" s="11">
        <v>212.696</v>
      </c>
      <c r="BJ112" s="11">
        <v>219.68600000000001</v>
      </c>
      <c r="BK112" s="11">
        <v>81.399000000000001</v>
      </c>
      <c r="BL112" s="11">
        <v>173.947</v>
      </c>
      <c r="BM112" s="11">
        <v>0</v>
      </c>
      <c r="BN112" s="11">
        <v>212.767</v>
      </c>
      <c r="BO112" s="11">
        <v>212.767</v>
      </c>
      <c r="BP112" s="11">
        <v>221.77099999999999</v>
      </c>
      <c r="BQ112" s="11">
        <v>205.399</v>
      </c>
      <c r="BR112" s="11">
        <v>224.721</v>
      </c>
      <c r="BS112" s="11">
        <v>0</v>
      </c>
    </row>
    <row r="113" spans="2:71" s="1" customFormat="1" x14ac:dyDescent="0.2">
      <c r="B113" s="63" t="s">
        <v>47</v>
      </c>
      <c r="C113" s="6">
        <v>43321.458333333299</v>
      </c>
      <c r="D113" s="7" t="s">
        <v>0</v>
      </c>
      <c r="E113" s="68" t="s">
        <v>30</v>
      </c>
      <c r="F113" s="8" t="s">
        <v>30</v>
      </c>
      <c r="G113" s="8">
        <v>1.974837</v>
      </c>
      <c r="H113" s="8">
        <v>2.2708599999999999</v>
      </c>
      <c r="I113" s="9" t="s">
        <v>30</v>
      </c>
      <c r="J113" s="64" t="s">
        <v>30</v>
      </c>
      <c r="K113" s="68" t="s">
        <v>30</v>
      </c>
      <c r="L113" s="8" t="s">
        <v>30</v>
      </c>
      <c r="M113" s="8">
        <v>7.4756999999999962E-2</v>
      </c>
      <c r="N113" s="8">
        <v>8.6845999999999979E-2</v>
      </c>
      <c r="O113" s="9" t="s">
        <v>30</v>
      </c>
      <c r="P113" s="64" t="s">
        <v>30</v>
      </c>
      <c r="Q113" s="8" t="s">
        <v>30</v>
      </c>
      <c r="R113" s="10">
        <v>0</v>
      </c>
      <c r="S113" s="8">
        <v>-2.2030729999999998</v>
      </c>
      <c r="T113" s="8">
        <v>-0.33526800000000001</v>
      </c>
      <c r="U113" s="9" t="s">
        <v>30</v>
      </c>
      <c r="V113" s="64" t="s">
        <v>30</v>
      </c>
      <c r="AA113" s="11">
        <v>107.08499999999999</v>
      </c>
      <c r="AB113" s="11">
        <v>0</v>
      </c>
      <c r="AC113" s="11">
        <v>3.6197940000000002</v>
      </c>
      <c r="AD113" s="11">
        <v>1.4909699999999999</v>
      </c>
      <c r="AE113" s="11">
        <v>1.2340199999999999</v>
      </c>
      <c r="AF113" s="12">
        <v>0</v>
      </c>
      <c r="AG113" s="12">
        <v>0.11806800000000001</v>
      </c>
      <c r="AH113" s="11">
        <v>1.2549159999999999</v>
      </c>
      <c r="AI113" s="11">
        <v>0.77414099999999997</v>
      </c>
      <c r="AJ113" s="11">
        <v>0.44478099999999998</v>
      </c>
      <c r="AK113" s="11">
        <v>0.93807499999999999</v>
      </c>
      <c r="AL113" s="11">
        <v>0</v>
      </c>
      <c r="AM113" s="12">
        <v>0</v>
      </c>
      <c r="AN113" s="12">
        <v>-0.242176</v>
      </c>
      <c r="AO113" s="11">
        <v>1.0807789999999999</v>
      </c>
      <c r="AP113" s="11">
        <v>0.62737200000000004</v>
      </c>
      <c r="AQ113" s="11">
        <v>2.4816999999999999E-2</v>
      </c>
      <c r="AR113" s="11">
        <v>0.61967399999999995</v>
      </c>
      <c r="AS113" s="11">
        <v>0</v>
      </c>
      <c r="AT113" s="12">
        <v>0</v>
      </c>
      <c r="AU113" s="12">
        <v>-0.86891499999999999</v>
      </c>
      <c r="AV113" s="11">
        <v>8.6846999999999994E-2</v>
      </c>
      <c r="AW113" s="11">
        <v>0.273204</v>
      </c>
      <c r="AX113" s="11">
        <v>-0.30586099999999999</v>
      </c>
      <c r="AY113" s="11">
        <v>0.273204</v>
      </c>
      <c r="AZ113" s="11">
        <v>-0.30586099999999999</v>
      </c>
      <c r="BA113" s="12">
        <v>0</v>
      </c>
      <c r="BB113" s="12">
        <v>-2.8444600000000002</v>
      </c>
      <c r="BC113" s="11">
        <v>-0.33526800000000001</v>
      </c>
      <c r="BD113" s="11">
        <v>-1.1870289999999999</v>
      </c>
      <c r="BE113" s="11">
        <v>-1.1870289999999999</v>
      </c>
      <c r="BF113" s="11">
        <v>-1.1870289999999999</v>
      </c>
      <c r="BG113" s="11">
        <v>-5.011469</v>
      </c>
      <c r="BH113" s="11">
        <v>32.468881000000003</v>
      </c>
      <c r="BI113" s="11">
        <v>32.468881000000003</v>
      </c>
      <c r="BJ113" s="11">
        <v>33.209915000000002</v>
      </c>
      <c r="BK113" s="11">
        <v>34.147382999999998</v>
      </c>
      <c r="BL113" s="11">
        <v>31.583856999999998</v>
      </c>
      <c r="BM113" s="11">
        <v>0</v>
      </c>
      <c r="BN113" s="11">
        <v>30.264406000000001</v>
      </c>
      <c r="BO113" s="11">
        <v>30.264406000000001</v>
      </c>
      <c r="BP113" s="11">
        <v>29.053106</v>
      </c>
      <c r="BQ113" s="11">
        <v>23.973012000000001</v>
      </c>
      <c r="BR113" s="11">
        <v>26.280353000000002</v>
      </c>
      <c r="BS113" s="11">
        <v>0</v>
      </c>
    </row>
    <row r="114" spans="2:71" s="1" customFormat="1" x14ac:dyDescent="0.2">
      <c r="B114" s="63" t="s">
        <v>53</v>
      </c>
      <c r="C114" s="6">
        <v>43321.458333333299</v>
      </c>
      <c r="D114" s="7" t="s">
        <v>0</v>
      </c>
      <c r="E114" s="68" t="s">
        <v>30</v>
      </c>
      <c r="F114" s="8" t="s">
        <v>30</v>
      </c>
      <c r="G114" s="8">
        <v>68.821644000000006</v>
      </c>
      <c r="H114" s="8">
        <v>63.899177000000002</v>
      </c>
      <c r="I114" s="9" t="s">
        <v>30</v>
      </c>
      <c r="J114" s="64" t="s">
        <v>30</v>
      </c>
      <c r="K114" s="68" t="s">
        <v>30</v>
      </c>
      <c r="L114" s="8" t="s">
        <v>30</v>
      </c>
      <c r="M114" s="8">
        <v>6.3645829999999997</v>
      </c>
      <c r="N114" s="8">
        <v>7.5159310000000001</v>
      </c>
      <c r="O114" s="9" t="s">
        <v>30</v>
      </c>
      <c r="P114" s="64" t="s">
        <v>30</v>
      </c>
      <c r="Q114" s="8" t="s">
        <v>30</v>
      </c>
      <c r="R114" s="10">
        <v>0</v>
      </c>
      <c r="S114" s="8">
        <v>5.3983249999999998</v>
      </c>
      <c r="T114" s="8">
        <v>4.4444229999999996</v>
      </c>
      <c r="U114" s="9" t="s">
        <v>30</v>
      </c>
      <c r="V114" s="64" t="s">
        <v>30</v>
      </c>
      <c r="AA114" s="11">
        <v>203.17500000000001</v>
      </c>
      <c r="AB114" s="11">
        <v>0</v>
      </c>
      <c r="AC114" s="11">
        <v>113.228881</v>
      </c>
      <c r="AD114" s="11">
        <v>59.734223</v>
      </c>
      <c r="AE114" s="11">
        <v>62.769720999999997</v>
      </c>
      <c r="AF114" s="12">
        <v>0</v>
      </c>
      <c r="AG114" s="12">
        <v>19.771063999999999</v>
      </c>
      <c r="AH114" s="11">
        <v>9.3461239999999997</v>
      </c>
      <c r="AI114" s="11">
        <v>11.169364</v>
      </c>
      <c r="AJ114" s="11">
        <v>8.9083430000000003</v>
      </c>
      <c r="AK114" s="11">
        <v>6.6529569999999998</v>
      </c>
      <c r="AL114" s="11">
        <v>0</v>
      </c>
      <c r="AM114" s="12">
        <v>0</v>
      </c>
      <c r="AN114" s="12">
        <v>14.008737</v>
      </c>
      <c r="AO114" s="11">
        <v>6.0408759999999999</v>
      </c>
      <c r="AP114" s="11">
        <v>7.9002049999999997</v>
      </c>
      <c r="AQ114" s="11">
        <v>5.9643569999999997</v>
      </c>
      <c r="AR114" s="11">
        <v>3.5330240000000002</v>
      </c>
      <c r="AS114" s="11">
        <v>0</v>
      </c>
      <c r="AT114" s="12">
        <v>0</v>
      </c>
      <c r="AU114" s="12">
        <v>17.049797999999999</v>
      </c>
      <c r="AV114" s="11">
        <v>7.3336870000000003</v>
      </c>
      <c r="AW114" s="11">
        <v>9.2191240000000008</v>
      </c>
      <c r="AX114" s="11">
        <v>7.4151699999999998</v>
      </c>
      <c r="AY114" s="11">
        <v>9.2191240000000008</v>
      </c>
      <c r="AZ114" s="11">
        <v>7.4151699999999998</v>
      </c>
      <c r="BA114" s="12">
        <v>0</v>
      </c>
      <c r="BB114" s="12">
        <v>12.551043999999999</v>
      </c>
      <c r="BC114" s="11">
        <v>4.4444229999999996</v>
      </c>
      <c r="BD114" s="11">
        <v>6.5918809999999999</v>
      </c>
      <c r="BE114" s="11">
        <v>6.5918809999999999</v>
      </c>
      <c r="BF114" s="11">
        <v>6.5918809999999999</v>
      </c>
      <c r="BG114" s="11">
        <v>8.1394680000000008</v>
      </c>
      <c r="BH114" s="11">
        <v>-3.6233059999999999</v>
      </c>
      <c r="BI114" s="11">
        <v>-3.6233059999999999</v>
      </c>
      <c r="BJ114" s="11">
        <v>16.722491999999999</v>
      </c>
      <c r="BK114" s="11">
        <v>-43.941288</v>
      </c>
      <c r="BL114" s="11">
        <v>-33.528635999999999</v>
      </c>
      <c r="BM114" s="11">
        <v>0</v>
      </c>
      <c r="BN114" s="11">
        <v>113.29521</v>
      </c>
      <c r="BO114" s="11">
        <v>113.29521</v>
      </c>
      <c r="BP114" s="11">
        <v>120.020228</v>
      </c>
      <c r="BQ114" s="11">
        <v>128.19067000000001</v>
      </c>
      <c r="BR114" s="11">
        <v>109.587778</v>
      </c>
      <c r="BS114" s="11">
        <v>0</v>
      </c>
    </row>
    <row r="115" spans="2:71" s="1" customFormat="1" x14ac:dyDescent="0.2">
      <c r="B115" s="63" t="s">
        <v>57</v>
      </c>
      <c r="C115" s="6">
        <v>43321.458333333299</v>
      </c>
      <c r="D115" s="7" t="s">
        <v>0</v>
      </c>
      <c r="E115" s="68">
        <v>5270</v>
      </c>
      <c r="F115" s="8" t="s">
        <v>30</v>
      </c>
      <c r="G115" s="8">
        <v>2764.1210000000001</v>
      </c>
      <c r="H115" s="8">
        <v>3756.5070000000001</v>
      </c>
      <c r="I115" s="9" t="s">
        <v>30</v>
      </c>
      <c r="J115" s="64" t="s">
        <v>30</v>
      </c>
      <c r="K115" s="68">
        <v>854.11111111111109</v>
      </c>
      <c r="L115" s="8" t="s">
        <v>30</v>
      </c>
      <c r="M115" s="8">
        <v>286.62600000000003</v>
      </c>
      <c r="N115" s="8">
        <v>676.93399999999997</v>
      </c>
      <c r="O115" s="9" t="s">
        <v>30</v>
      </c>
      <c r="P115" s="64" t="s">
        <v>30</v>
      </c>
      <c r="Q115" s="8">
        <v>33.333333333333336</v>
      </c>
      <c r="R115" s="10">
        <v>0</v>
      </c>
      <c r="S115" s="8">
        <v>-106.19</v>
      </c>
      <c r="T115" s="8">
        <v>175.07400000000001</v>
      </c>
      <c r="U115" s="9" t="s">
        <v>30</v>
      </c>
      <c r="V115" s="64" t="s">
        <v>30</v>
      </c>
      <c r="AA115" s="11">
        <v>12398.684207220002</v>
      </c>
      <c r="AB115" s="11">
        <v>0</v>
      </c>
      <c r="AC115" s="11">
        <v>6182.2039999999997</v>
      </c>
      <c r="AD115" s="11">
        <v>4006.38</v>
      </c>
      <c r="AE115" s="11">
        <v>2758.3339999999998</v>
      </c>
      <c r="AF115" s="12">
        <v>0</v>
      </c>
      <c r="AG115" s="12">
        <v>2354.0839999999998</v>
      </c>
      <c r="AH115" s="11">
        <v>1484.5060000000001</v>
      </c>
      <c r="AI115" s="11">
        <v>1597.079</v>
      </c>
      <c r="AJ115" s="11">
        <v>1089.2550000000001</v>
      </c>
      <c r="AK115" s="11">
        <v>1003.273</v>
      </c>
      <c r="AL115" s="11">
        <v>0</v>
      </c>
      <c r="AM115" s="12">
        <v>0</v>
      </c>
      <c r="AN115" s="12">
        <v>485.24</v>
      </c>
      <c r="AO115" s="11">
        <v>444.89800000000002</v>
      </c>
      <c r="AP115" s="11">
        <v>570.09</v>
      </c>
      <c r="AQ115" s="11">
        <v>113.69799999999999</v>
      </c>
      <c r="AR115" s="11">
        <v>48.564</v>
      </c>
      <c r="AS115" s="11">
        <v>0</v>
      </c>
      <c r="AT115" s="12">
        <v>0</v>
      </c>
      <c r="AU115" s="12">
        <v>948.36</v>
      </c>
      <c r="AV115" s="11">
        <v>676.93399999999997</v>
      </c>
      <c r="AW115" s="11">
        <v>799.49099999999999</v>
      </c>
      <c r="AX115" s="11">
        <v>353.15600000000001</v>
      </c>
      <c r="AY115" s="11">
        <v>799.49099999999999</v>
      </c>
      <c r="AZ115" s="11">
        <v>353.15600000000001</v>
      </c>
      <c r="BA115" s="12">
        <v>0</v>
      </c>
      <c r="BB115" s="12">
        <v>90.162000000000006</v>
      </c>
      <c r="BC115" s="11">
        <v>175.07400000000001</v>
      </c>
      <c r="BD115" s="11">
        <v>253.708</v>
      </c>
      <c r="BE115" s="11">
        <v>253.708</v>
      </c>
      <c r="BF115" s="11">
        <v>253.708</v>
      </c>
      <c r="BG115" s="11">
        <v>-194.45</v>
      </c>
      <c r="BH115" s="11">
        <v>3645.1239999999998</v>
      </c>
      <c r="BI115" s="11">
        <v>3645.1239999999998</v>
      </c>
      <c r="BJ115" s="11">
        <v>3059.8110000000001</v>
      </c>
      <c r="BK115" s="11">
        <v>3011.28</v>
      </c>
      <c r="BL115" s="11">
        <v>4061.625</v>
      </c>
      <c r="BM115" s="11">
        <v>0</v>
      </c>
      <c r="BN115" s="11">
        <v>9287.3449999999993</v>
      </c>
      <c r="BO115" s="11">
        <v>9287.3449999999993</v>
      </c>
      <c r="BP115" s="11">
        <v>9620.5830000000005</v>
      </c>
      <c r="BQ115" s="11">
        <v>9972.973</v>
      </c>
      <c r="BR115" s="11">
        <v>11076.739</v>
      </c>
      <c r="BS115" s="11">
        <v>0</v>
      </c>
    </row>
    <row r="116" spans="2:71" s="1" customFormat="1" x14ac:dyDescent="0.2">
      <c r="B116" s="63" t="s">
        <v>71</v>
      </c>
      <c r="C116" s="6">
        <v>43321.458333333299</v>
      </c>
      <c r="D116" s="7" t="s">
        <v>0</v>
      </c>
      <c r="E116" s="68" t="s">
        <v>30</v>
      </c>
      <c r="F116" s="8" t="s">
        <v>30</v>
      </c>
      <c r="G116" s="8">
        <v>4.3786560000000003</v>
      </c>
      <c r="H116" s="8">
        <v>4.64236</v>
      </c>
      <c r="I116" s="9" t="s">
        <v>30</v>
      </c>
      <c r="J116" s="64" t="s">
        <v>30</v>
      </c>
      <c r="K116" s="68" t="s">
        <v>30</v>
      </c>
      <c r="L116" s="8" t="s">
        <v>30</v>
      </c>
      <c r="M116" s="8">
        <v>-0.70888399999999996</v>
      </c>
      <c r="N116" s="8">
        <v>0.405636</v>
      </c>
      <c r="O116" s="9" t="s">
        <v>30</v>
      </c>
      <c r="P116" s="64" t="s">
        <v>30</v>
      </c>
      <c r="Q116" s="8" t="s">
        <v>30</v>
      </c>
      <c r="R116" s="10">
        <v>0</v>
      </c>
      <c r="S116" s="8">
        <v>-1.2860689999999999</v>
      </c>
      <c r="T116" s="8">
        <v>-0.240866</v>
      </c>
      <c r="U116" s="9" t="s">
        <v>30</v>
      </c>
      <c r="V116" s="64" t="s">
        <v>30</v>
      </c>
      <c r="AA116" s="11">
        <v>11.742688185599999</v>
      </c>
      <c r="AB116" s="11">
        <v>0</v>
      </c>
      <c r="AC116" s="11">
        <v>8.4036810000000006</v>
      </c>
      <c r="AD116" s="11">
        <v>4.0982120000000002</v>
      </c>
      <c r="AE116" s="11">
        <v>6.0971169999999999</v>
      </c>
      <c r="AF116" s="12">
        <v>0</v>
      </c>
      <c r="AG116" s="12">
        <v>1.91256</v>
      </c>
      <c r="AH116" s="11">
        <v>1.3071729999999999</v>
      </c>
      <c r="AI116" s="11">
        <v>7.8550999999999996E-2</v>
      </c>
      <c r="AJ116" s="11">
        <v>-0.53420999999999996</v>
      </c>
      <c r="AK116" s="11">
        <v>7.7674999999999994E-2</v>
      </c>
      <c r="AL116" s="11">
        <v>0</v>
      </c>
      <c r="AM116" s="12">
        <v>0</v>
      </c>
      <c r="AN116" s="12">
        <v>-0.13348399999999999</v>
      </c>
      <c r="AO116" s="11">
        <v>0.28333399999999997</v>
      </c>
      <c r="AP116" s="11">
        <v>-1.0054259999999999</v>
      </c>
      <c r="AQ116" s="11">
        <v>-1.4453640000000001</v>
      </c>
      <c r="AR116" s="11">
        <v>-0.87037299999999995</v>
      </c>
      <c r="AS116" s="11">
        <v>0</v>
      </c>
      <c r="AT116" s="12">
        <v>0</v>
      </c>
      <c r="AU116" s="12">
        <v>0.12485499999999999</v>
      </c>
      <c r="AV116" s="11">
        <v>0.405636</v>
      </c>
      <c r="AW116" s="11">
        <v>-0.88153499999999996</v>
      </c>
      <c r="AX116" s="11">
        <v>-1.3184819999999999</v>
      </c>
      <c r="AY116" s="11">
        <v>-0.88153499999999996</v>
      </c>
      <c r="AZ116" s="11">
        <v>-1.3184819999999999</v>
      </c>
      <c r="BA116" s="12">
        <v>0</v>
      </c>
      <c r="BB116" s="12">
        <v>-0.27381699999999998</v>
      </c>
      <c r="BC116" s="11">
        <v>-0.240866</v>
      </c>
      <c r="BD116" s="11">
        <v>-1.5318670000000001</v>
      </c>
      <c r="BE116" s="11">
        <v>-1.5318670000000001</v>
      </c>
      <c r="BF116" s="11">
        <v>-1.5318670000000001</v>
      </c>
      <c r="BG116" s="11">
        <v>-1.133937</v>
      </c>
      <c r="BH116" s="11">
        <v>15.23222</v>
      </c>
      <c r="BI116" s="11">
        <v>15.23222</v>
      </c>
      <c r="BJ116" s="11">
        <v>18.007708999999998</v>
      </c>
      <c r="BK116" s="11">
        <v>18.242640000000002</v>
      </c>
      <c r="BL116" s="11">
        <v>17.590782000000001</v>
      </c>
      <c r="BM116" s="11">
        <v>0</v>
      </c>
      <c r="BN116" s="11">
        <v>13.178457</v>
      </c>
      <c r="BO116" s="11">
        <v>13.178457</v>
      </c>
      <c r="BP116" s="11">
        <v>11.634166</v>
      </c>
      <c r="BQ116" s="11">
        <v>10.560006</v>
      </c>
      <c r="BR116" s="11">
        <v>9.2414349999999992</v>
      </c>
      <c r="BS116" s="11">
        <v>0</v>
      </c>
    </row>
    <row r="117" spans="2:71" s="1" customFormat="1" x14ac:dyDescent="0.2">
      <c r="B117" s="63" t="s">
        <v>82</v>
      </c>
      <c r="C117" s="6">
        <v>43321.458333333299</v>
      </c>
      <c r="D117" s="7" t="s">
        <v>0</v>
      </c>
      <c r="E117" s="68" t="s">
        <v>30</v>
      </c>
      <c r="F117" s="8" t="s">
        <v>30</v>
      </c>
      <c r="G117" s="8">
        <v>43.180622999999997</v>
      </c>
      <c r="H117" s="8">
        <v>32.598711999999999</v>
      </c>
      <c r="I117" s="9" t="s">
        <v>30</v>
      </c>
      <c r="J117" s="64" t="s">
        <v>30</v>
      </c>
      <c r="K117" s="68" t="s">
        <v>30</v>
      </c>
      <c r="L117" s="8" t="s">
        <v>30</v>
      </c>
      <c r="M117" s="8">
        <v>12.702082000000001</v>
      </c>
      <c r="N117" s="8">
        <v>-0.5985640000000001</v>
      </c>
      <c r="O117" s="9" t="s">
        <v>30</v>
      </c>
      <c r="P117" s="64" t="s">
        <v>30</v>
      </c>
      <c r="Q117" s="8" t="s">
        <v>30</v>
      </c>
      <c r="R117" s="10">
        <v>0</v>
      </c>
      <c r="S117" s="8">
        <v>-2.403324</v>
      </c>
      <c r="T117" s="8">
        <v>-3.3584610000000001</v>
      </c>
      <c r="U117" s="9" t="s">
        <v>30</v>
      </c>
      <c r="V117" s="64" t="s">
        <v>30</v>
      </c>
      <c r="AA117" s="11">
        <v>343.2</v>
      </c>
      <c r="AB117" s="11">
        <v>0</v>
      </c>
      <c r="AC117" s="11">
        <v>58.268442999999998</v>
      </c>
      <c r="AD117" s="11">
        <v>31.161314999999998</v>
      </c>
      <c r="AE117" s="11">
        <v>44.443427</v>
      </c>
      <c r="AF117" s="12">
        <v>0</v>
      </c>
      <c r="AG117" s="12">
        <v>-3.968715</v>
      </c>
      <c r="AH117" s="11">
        <v>-0.36609900000000001</v>
      </c>
      <c r="AI117" s="11">
        <v>6.9934950000000002</v>
      </c>
      <c r="AJ117" s="11">
        <v>13.311408999999999</v>
      </c>
      <c r="AK117" s="11">
        <v>14.056608000000001</v>
      </c>
      <c r="AL117" s="11">
        <v>0</v>
      </c>
      <c r="AM117" s="12">
        <v>0</v>
      </c>
      <c r="AN117" s="12">
        <v>-10.600631</v>
      </c>
      <c r="AO117" s="11">
        <v>-3.7261850000000001</v>
      </c>
      <c r="AP117" s="11">
        <v>2.3038430000000001</v>
      </c>
      <c r="AQ117" s="11">
        <v>8.4816000000000003</v>
      </c>
      <c r="AR117" s="11">
        <v>9.7184640000000009</v>
      </c>
      <c r="AS117" s="11">
        <v>0</v>
      </c>
      <c r="AT117" s="12">
        <v>0</v>
      </c>
      <c r="AU117" s="12">
        <v>-4.6433070000000001</v>
      </c>
      <c r="AV117" s="11">
        <v>-0.59856399999999998</v>
      </c>
      <c r="AW117" s="11">
        <v>5.3931139999999997</v>
      </c>
      <c r="AX117" s="11">
        <v>11.568327999999999</v>
      </c>
      <c r="AY117" s="11">
        <v>5.3931139999999997</v>
      </c>
      <c r="AZ117" s="11">
        <v>11.568327999999999</v>
      </c>
      <c r="BA117" s="12">
        <v>0</v>
      </c>
      <c r="BB117" s="12">
        <v>-22.991992</v>
      </c>
      <c r="BC117" s="11">
        <v>-3.3584610000000001</v>
      </c>
      <c r="BD117" s="11">
        <v>-5.3463859999999999</v>
      </c>
      <c r="BE117" s="11">
        <v>-5.3463859999999999</v>
      </c>
      <c r="BF117" s="11">
        <v>-5.3463859999999999</v>
      </c>
      <c r="BG117" s="11">
        <v>-3.184771</v>
      </c>
      <c r="BH117" s="11">
        <v>431.28247099999999</v>
      </c>
      <c r="BI117" s="11">
        <v>431.28247099999999</v>
      </c>
      <c r="BJ117" s="11">
        <v>392.92347599999999</v>
      </c>
      <c r="BK117" s="11">
        <v>505.363314</v>
      </c>
      <c r="BL117" s="11">
        <v>581.58655899999997</v>
      </c>
      <c r="BM117" s="11">
        <v>0</v>
      </c>
      <c r="BN117" s="11">
        <v>194.19814299999999</v>
      </c>
      <c r="BO117" s="11">
        <v>194.19814299999999</v>
      </c>
      <c r="BP117" s="11">
        <v>371.86962299999999</v>
      </c>
      <c r="BQ117" s="11">
        <v>434.53169700000001</v>
      </c>
      <c r="BR117" s="11">
        <v>424.45323000000002</v>
      </c>
      <c r="BS117" s="11">
        <v>0</v>
      </c>
    </row>
    <row r="118" spans="2:71" s="1" customFormat="1" x14ac:dyDescent="0.2">
      <c r="B118" s="63" t="s">
        <v>85</v>
      </c>
      <c r="C118" s="6">
        <v>43321.458333333299</v>
      </c>
      <c r="D118" s="7" t="s">
        <v>0</v>
      </c>
      <c r="E118" s="68" t="s">
        <v>30</v>
      </c>
      <c r="F118" s="8" t="s">
        <v>30</v>
      </c>
      <c r="G118" s="8" t="s">
        <v>30</v>
      </c>
      <c r="H118" s="8">
        <v>232.03455199999999</v>
      </c>
      <c r="I118" s="9" t="s">
        <v>30</v>
      </c>
      <c r="J118" s="64" t="s">
        <v>30</v>
      </c>
      <c r="K118" s="68" t="s">
        <v>30</v>
      </c>
      <c r="L118" s="8" t="s">
        <v>30</v>
      </c>
      <c r="M118" s="8">
        <v>0</v>
      </c>
      <c r="N118" s="8">
        <v>83.973583000000005</v>
      </c>
      <c r="O118" s="9" t="s">
        <v>30</v>
      </c>
      <c r="P118" s="64" t="s">
        <v>30</v>
      </c>
      <c r="Q118" s="8" t="s">
        <v>30</v>
      </c>
      <c r="R118" s="10">
        <v>0</v>
      </c>
      <c r="S118" s="8">
        <v>0</v>
      </c>
      <c r="T118" s="8">
        <v>-6.7118650000000004</v>
      </c>
      <c r="U118" s="9" t="s">
        <v>30</v>
      </c>
      <c r="V118" s="64" t="s">
        <v>30</v>
      </c>
      <c r="AA118" s="11">
        <v>561.6</v>
      </c>
      <c r="AB118" s="11">
        <v>0</v>
      </c>
      <c r="AC118" s="11">
        <v>416.03905200000003</v>
      </c>
      <c r="AD118" s="11">
        <v>262.294175</v>
      </c>
      <c r="AE118" s="11">
        <v>0</v>
      </c>
      <c r="AF118" s="12">
        <v>0</v>
      </c>
      <c r="AG118" s="12">
        <v>142.37886700000001</v>
      </c>
      <c r="AH118" s="11">
        <v>84.029849999999996</v>
      </c>
      <c r="AI118" s="11">
        <v>92.296266000000003</v>
      </c>
      <c r="AJ118" s="11">
        <v>0</v>
      </c>
      <c r="AK118" s="11">
        <v>0</v>
      </c>
      <c r="AL118" s="11">
        <v>0</v>
      </c>
      <c r="AM118" s="12">
        <v>0</v>
      </c>
      <c r="AN118" s="12">
        <v>119.931646</v>
      </c>
      <c r="AO118" s="11">
        <v>72.830477000000002</v>
      </c>
      <c r="AP118" s="11">
        <v>81.520557999999994</v>
      </c>
      <c r="AQ118" s="11">
        <v>0</v>
      </c>
      <c r="AR118" s="11">
        <v>0</v>
      </c>
      <c r="AS118" s="11">
        <v>0</v>
      </c>
      <c r="AT118" s="12">
        <v>0</v>
      </c>
      <c r="AU118" s="12">
        <v>140.989949</v>
      </c>
      <c r="AV118" s="11">
        <v>83.973583000000005</v>
      </c>
      <c r="AW118" s="11">
        <v>94.234635999999995</v>
      </c>
      <c r="AX118" s="11">
        <v>0</v>
      </c>
      <c r="AY118" s="11">
        <v>94.234635999999995</v>
      </c>
      <c r="AZ118" s="11">
        <v>0</v>
      </c>
      <c r="BA118" s="12">
        <v>0</v>
      </c>
      <c r="BB118" s="12">
        <v>-3.9021400000000002</v>
      </c>
      <c r="BC118" s="11">
        <v>-6.7118650000000004</v>
      </c>
      <c r="BD118" s="11">
        <v>48.138272000000001</v>
      </c>
      <c r="BE118" s="11">
        <v>48.138272000000001</v>
      </c>
      <c r="BF118" s="11">
        <v>48.138272000000001</v>
      </c>
      <c r="BG118" s="11">
        <v>0</v>
      </c>
      <c r="BH118" s="11">
        <v>685.65189299999997</v>
      </c>
      <c r="BI118" s="11">
        <v>685.65189299999997</v>
      </c>
      <c r="BJ118" s="11">
        <v>709.41514400000005</v>
      </c>
      <c r="BK118" s="11">
        <v>0</v>
      </c>
      <c r="BL118" s="11">
        <v>0</v>
      </c>
      <c r="BM118" s="11">
        <v>0</v>
      </c>
      <c r="BN118" s="11">
        <v>-523.00223400000004</v>
      </c>
      <c r="BO118" s="11">
        <v>-523.00223400000004</v>
      </c>
      <c r="BP118" s="11">
        <v>-474.85428100000001</v>
      </c>
      <c r="BQ118" s="11">
        <v>0</v>
      </c>
      <c r="BR118" s="11">
        <v>0</v>
      </c>
      <c r="BS118" s="11">
        <v>0</v>
      </c>
    </row>
    <row r="119" spans="2:71" s="1" customFormat="1" x14ac:dyDescent="0.2">
      <c r="B119" s="63" t="s">
        <v>96</v>
      </c>
      <c r="C119" s="6">
        <v>43321.458333333299</v>
      </c>
      <c r="D119" s="7" t="s">
        <v>0</v>
      </c>
      <c r="E119" s="68" t="s">
        <v>30</v>
      </c>
      <c r="F119" s="8" t="s">
        <v>30</v>
      </c>
      <c r="G119" s="8">
        <v>1135.782962</v>
      </c>
      <c r="H119" s="8">
        <v>1033.1037309999999</v>
      </c>
      <c r="I119" s="9" t="s">
        <v>30</v>
      </c>
      <c r="J119" s="64" t="s">
        <v>30</v>
      </c>
      <c r="K119" s="68" t="s">
        <v>30</v>
      </c>
      <c r="L119" s="8" t="s">
        <v>30</v>
      </c>
      <c r="M119" s="8">
        <v>46.919108000000001</v>
      </c>
      <c r="N119" s="8">
        <v>84.206289999999996</v>
      </c>
      <c r="O119" s="9" t="s">
        <v>30</v>
      </c>
      <c r="P119" s="64" t="s">
        <v>30</v>
      </c>
      <c r="Q119" s="8" t="s">
        <v>30</v>
      </c>
      <c r="R119" s="10">
        <v>0</v>
      </c>
      <c r="S119" s="8">
        <v>-156.70576299999999</v>
      </c>
      <c r="T119" s="8">
        <v>-39.002910999999997</v>
      </c>
      <c r="U119" s="9" t="s">
        <v>30</v>
      </c>
      <c r="V119" s="64" t="s">
        <v>30</v>
      </c>
      <c r="AA119" s="11">
        <v>1958.52</v>
      </c>
      <c r="AB119" s="11">
        <v>0</v>
      </c>
      <c r="AC119" s="11">
        <v>1909.967443</v>
      </c>
      <c r="AD119" s="11">
        <v>998.750047</v>
      </c>
      <c r="AE119" s="11">
        <v>1321.565206</v>
      </c>
      <c r="AF119" s="12">
        <v>0</v>
      </c>
      <c r="AG119" s="12">
        <v>763.774722</v>
      </c>
      <c r="AH119" s="11">
        <v>433.73025100000001</v>
      </c>
      <c r="AI119" s="11">
        <v>384.69274999999999</v>
      </c>
      <c r="AJ119" s="11">
        <v>594.80011300000001</v>
      </c>
      <c r="AK119" s="11">
        <v>441.31275499999998</v>
      </c>
      <c r="AL119" s="11">
        <v>0</v>
      </c>
      <c r="AM119" s="12">
        <v>0</v>
      </c>
      <c r="AN119" s="12">
        <v>28.647760000000002</v>
      </c>
      <c r="AO119" s="11">
        <v>50.993704000000001</v>
      </c>
      <c r="AP119" s="11">
        <v>-6.4064180000000004</v>
      </c>
      <c r="AQ119" s="11">
        <v>158.99251899999999</v>
      </c>
      <c r="AR119" s="11">
        <v>12.675898999999999</v>
      </c>
      <c r="AS119" s="11">
        <v>0</v>
      </c>
      <c r="AT119" s="12">
        <v>0</v>
      </c>
      <c r="AU119" s="12">
        <v>94.333172000000005</v>
      </c>
      <c r="AV119" s="11">
        <v>84.206289999999996</v>
      </c>
      <c r="AW119" s="11">
        <v>27.408525000000001</v>
      </c>
      <c r="AX119" s="11">
        <v>193.34140500000001</v>
      </c>
      <c r="AY119" s="11">
        <v>27.408525000000001</v>
      </c>
      <c r="AZ119" s="11">
        <v>193.34140500000001</v>
      </c>
      <c r="BA119" s="12">
        <v>0</v>
      </c>
      <c r="BB119" s="12">
        <v>-162.49587299999999</v>
      </c>
      <c r="BC119" s="11">
        <v>-39.002910999999997</v>
      </c>
      <c r="BD119" s="11">
        <v>-121.684292</v>
      </c>
      <c r="BE119" s="11">
        <v>-121.684292</v>
      </c>
      <c r="BF119" s="11">
        <v>-121.684292</v>
      </c>
      <c r="BG119" s="11">
        <v>-10.471717999999999</v>
      </c>
      <c r="BH119" s="11">
        <v>1913.233324</v>
      </c>
      <c r="BI119" s="11">
        <v>1913.233324</v>
      </c>
      <c r="BJ119" s="11">
        <v>2010.181413</v>
      </c>
      <c r="BK119" s="11">
        <v>1975.2186650000001</v>
      </c>
      <c r="BL119" s="11">
        <v>2241.8852499999998</v>
      </c>
      <c r="BM119" s="11">
        <v>0</v>
      </c>
      <c r="BN119" s="11">
        <v>52.492671000000001</v>
      </c>
      <c r="BO119" s="11">
        <v>52.492671000000001</v>
      </c>
      <c r="BP119" s="11">
        <v>46.381027000000003</v>
      </c>
      <c r="BQ119" s="11">
        <v>20.766494000000002</v>
      </c>
      <c r="BR119" s="11">
        <v>-140.09735800000001</v>
      </c>
      <c r="BS119" s="11">
        <v>0</v>
      </c>
    </row>
    <row r="120" spans="2:71" s="1" customFormat="1" x14ac:dyDescent="0.2">
      <c r="B120" s="63" t="s">
        <v>113</v>
      </c>
      <c r="C120" s="6">
        <v>43321.458333333299</v>
      </c>
      <c r="D120" s="7" t="s">
        <v>0</v>
      </c>
      <c r="E120" s="68" t="s">
        <v>30</v>
      </c>
      <c r="F120" s="8" t="s">
        <v>30</v>
      </c>
      <c r="G120" s="8">
        <v>81.859261000000004</v>
      </c>
      <c r="H120" s="8">
        <v>66.655216999999993</v>
      </c>
      <c r="I120" s="9" t="s">
        <v>30</v>
      </c>
      <c r="J120" s="64" t="s">
        <v>30</v>
      </c>
      <c r="K120" s="68" t="s">
        <v>30</v>
      </c>
      <c r="L120" s="8" t="s">
        <v>30</v>
      </c>
      <c r="M120" s="8">
        <v>13.632045000000002</v>
      </c>
      <c r="N120" s="8">
        <v>8.0004519999999992</v>
      </c>
      <c r="O120" s="9" t="s">
        <v>30</v>
      </c>
      <c r="P120" s="64" t="s">
        <v>30</v>
      </c>
      <c r="Q120" s="8" t="s">
        <v>30</v>
      </c>
      <c r="R120" s="83">
        <v>0</v>
      </c>
      <c r="S120" s="8">
        <v>6.1482979999999996</v>
      </c>
      <c r="T120" s="8">
        <v>1.7629600000000001</v>
      </c>
      <c r="U120" s="9" t="s">
        <v>30</v>
      </c>
      <c r="V120" s="64" t="s">
        <v>30</v>
      </c>
      <c r="AA120" s="11">
        <v>101.15</v>
      </c>
      <c r="AB120" s="11">
        <v>0</v>
      </c>
      <c r="AC120" s="11">
        <v>131.76338699999999</v>
      </c>
      <c r="AD120" s="11">
        <v>63.826884</v>
      </c>
      <c r="AE120" s="11">
        <v>76.600718999999998</v>
      </c>
      <c r="AF120" s="12">
        <v>0</v>
      </c>
      <c r="AG120" s="12">
        <v>17.367234</v>
      </c>
      <c r="AH120" s="11">
        <v>9.4569580000000002</v>
      </c>
      <c r="AI120" s="11">
        <v>9.114134</v>
      </c>
      <c r="AJ120" s="11">
        <v>12.761134</v>
      </c>
      <c r="AK120" s="11">
        <v>15.545121</v>
      </c>
      <c r="AL120" s="11">
        <v>0</v>
      </c>
      <c r="AM120" s="12">
        <v>0</v>
      </c>
      <c r="AN120" s="12">
        <v>8.9678909999999998</v>
      </c>
      <c r="AO120" s="11">
        <v>5.1414299999999997</v>
      </c>
      <c r="AP120" s="11">
        <v>5.0776120000000002</v>
      </c>
      <c r="AQ120" s="11">
        <v>8.2900510000000001</v>
      </c>
      <c r="AR120" s="11">
        <v>10.737683000000001</v>
      </c>
      <c r="AS120" s="11">
        <v>0</v>
      </c>
      <c r="AT120" s="12">
        <v>0</v>
      </c>
      <c r="AU120" s="12">
        <v>14.662236999999999</v>
      </c>
      <c r="AV120" s="11">
        <v>7.9696999999999996</v>
      </c>
      <c r="AW120" s="11">
        <v>7.9677429999999996</v>
      </c>
      <c r="AX120" s="11">
        <v>11.147413</v>
      </c>
      <c r="AY120" s="11">
        <v>7.9677429999999996</v>
      </c>
      <c r="AZ120" s="11">
        <v>11.147413</v>
      </c>
      <c r="BA120" s="12">
        <v>0</v>
      </c>
      <c r="BB120" s="12">
        <v>3.5902000000000003E-2</v>
      </c>
      <c r="BC120" s="11">
        <v>1.7629600000000001</v>
      </c>
      <c r="BD120" s="11">
        <v>1.4890639999999999</v>
      </c>
      <c r="BE120" s="11">
        <v>1.4890639999999999</v>
      </c>
      <c r="BF120" s="11">
        <v>1.4890639999999999</v>
      </c>
      <c r="BG120" s="11">
        <v>3.8130130000000002</v>
      </c>
      <c r="BH120" s="11">
        <v>84.389754999999994</v>
      </c>
      <c r="BI120" s="11">
        <v>84.389754999999994</v>
      </c>
      <c r="BJ120" s="11">
        <v>84.562269000000001</v>
      </c>
      <c r="BK120" s="11">
        <v>91.034969000000004</v>
      </c>
      <c r="BL120" s="11">
        <v>83.999686999999994</v>
      </c>
      <c r="BM120" s="11">
        <v>0</v>
      </c>
      <c r="BN120" s="11">
        <v>55.294839000000003</v>
      </c>
      <c r="BO120" s="11">
        <v>55.294839000000003</v>
      </c>
      <c r="BP120" s="11">
        <v>56.999236000000003</v>
      </c>
      <c r="BQ120" s="11">
        <v>61.061532</v>
      </c>
      <c r="BR120" s="11">
        <v>66.131879999999995</v>
      </c>
      <c r="BS120" s="11">
        <v>0</v>
      </c>
    </row>
    <row r="121" spans="2:71" s="1" customFormat="1" x14ac:dyDescent="0.2">
      <c r="B121" s="63" t="s">
        <v>119</v>
      </c>
      <c r="C121" s="6">
        <v>43321.458333333299</v>
      </c>
      <c r="D121" s="7" t="s">
        <v>0</v>
      </c>
      <c r="E121" s="68" t="s">
        <v>30</v>
      </c>
      <c r="F121" s="8" t="s">
        <v>30</v>
      </c>
      <c r="G121" s="8">
        <v>80.704594</v>
      </c>
      <c r="H121" s="8">
        <v>34.256295000000001</v>
      </c>
      <c r="I121" s="9" t="s">
        <v>30</v>
      </c>
      <c r="J121" s="64" t="s">
        <v>30</v>
      </c>
      <c r="K121" s="68" t="s">
        <v>30</v>
      </c>
      <c r="L121" s="8" t="s">
        <v>30</v>
      </c>
      <c r="M121" s="8">
        <v>6.1188289999999999</v>
      </c>
      <c r="N121" s="8">
        <v>1.3343229999999999</v>
      </c>
      <c r="O121" s="9" t="s">
        <v>30</v>
      </c>
      <c r="P121" s="64" t="s">
        <v>30</v>
      </c>
      <c r="Q121" s="8" t="s">
        <v>30</v>
      </c>
      <c r="R121" s="10">
        <v>0</v>
      </c>
      <c r="S121" s="8">
        <v>0.70772299999999999</v>
      </c>
      <c r="T121" s="8">
        <v>-2.9718810000000002</v>
      </c>
      <c r="U121" s="9" t="s">
        <v>30</v>
      </c>
      <c r="V121" s="64" t="s">
        <v>30</v>
      </c>
      <c r="AA121" s="11">
        <v>57.078000000000003</v>
      </c>
      <c r="AB121" s="11">
        <v>0</v>
      </c>
      <c r="AC121" s="11">
        <v>101.648223</v>
      </c>
      <c r="AD121" s="11">
        <v>59.419165</v>
      </c>
      <c r="AE121" s="11">
        <v>80.384580999999997</v>
      </c>
      <c r="AF121" s="12">
        <v>0</v>
      </c>
      <c r="AG121" s="12">
        <v>10.175753</v>
      </c>
      <c r="AH121" s="11">
        <v>3.5696080000000001</v>
      </c>
      <c r="AI121" s="11">
        <v>3.4291589999999998</v>
      </c>
      <c r="AJ121" s="11">
        <v>8.1890169999999998</v>
      </c>
      <c r="AK121" s="11">
        <v>9.2810799999999993</v>
      </c>
      <c r="AL121" s="11">
        <v>0</v>
      </c>
      <c r="AM121" s="12">
        <v>0</v>
      </c>
      <c r="AN121" s="12">
        <v>3.8972739999999999</v>
      </c>
      <c r="AO121" s="11">
        <v>1.2226049999999999</v>
      </c>
      <c r="AP121" s="11">
        <v>-9.1947000000000001E-2</v>
      </c>
      <c r="AQ121" s="11">
        <v>4.8827109999999996</v>
      </c>
      <c r="AR121" s="11">
        <v>5.9968750000000002</v>
      </c>
      <c r="AS121" s="11">
        <v>0</v>
      </c>
      <c r="AT121" s="12">
        <v>0</v>
      </c>
      <c r="AU121" s="12">
        <v>4.1403119999999998</v>
      </c>
      <c r="AV121" s="11">
        <v>1.2611429999999999</v>
      </c>
      <c r="AW121" s="11">
        <v>3.4756000000000002E-2</v>
      </c>
      <c r="AX121" s="11">
        <v>4.9842919999999999</v>
      </c>
      <c r="AY121" s="11">
        <v>3.4756000000000002E-2</v>
      </c>
      <c r="AZ121" s="11">
        <v>4.9842919999999999</v>
      </c>
      <c r="BA121" s="12">
        <v>0</v>
      </c>
      <c r="BB121" s="12">
        <v>-1.133745</v>
      </c>
      <c r="BC121" s="11">
        <v>-2.9718810000000002</v>
      </c>
      <c r="BD121" s="11">
        <v>0.71200200000000002</v>
      </c>
      <c r="BE121" s="11">
        <v>0.71200200000000002</v>
      </c>
      <c r="BF121" s="11">
        <v>0.71200200000000002</v>
      </c>
      <c r="BG121" s="11">
        <v>1.1450119999999999</v>
      </c>
      <c r="BH121" s="11">
        <v>98.155185000000003</v>
      </c>
      <c r="BI121" s="11">
        <v>98.155185000000003</v>
      </c>
      <c r="BJ121" s="11">
        <v>106.1747</v>
      </c>
      <c r="BK121" s="11">
        <v>101.63439200000001</v>
      </c>
      <c r="BL121" s="11">
        <v>99.052943999999997</v>
      </c>
      <c r="BM121" s="11">
        <v>0</v>
      </c>
      <c r="BN121" s="11">
        <v>43.337401999999997</v>
      </c>
      <c r="BO121" s="11">
        <v>43.337401999999997</v>
      </c>
      <c r="BP121" s="11">
        <v>44.035401999999998</v>
      </c>
      <c r="BQ121" s="11">
        <v>43.324800000000003</v>
      </c>
      <c r="BR121" s="11">
        <v>44.033816000000002</v>
      </c>
      <c r="BS121" s="11">
        <v>0</v>
      </c>
    </row>
    <row r="122" spans="2:71" s="1" customFormat="1" x14ac:dyDescent="0.2">
      <c r="B122" s="84" t="s">
        <v>125</v>
      </c>
      <c r="C122" s="6">
        <v>43321.458333333299</v>
      </c>
      <c r="D122" s="7" t="s">
        <v>0</v>
      </c>
      <c r="E122" s="68" t="s">
        <v>30</v>
      </c>
      <c r="F122" s="8" t="s">
        <v>30</v>
      </c>
      <c r="G122" s="8">
        <v>122.609317</v>
      </c>
      <c r="H122" s="8">
        <v>146.449423</v>
      </c>
      <c r="I122" s="9" t="s">
        <v>30</v>
      </c>
      <c r="J122" s="64" t="s">
        <v>30</v>
      </c>
      <c r="K122" s="68" t="s">
        <v>30</v>
      </c>
      <c r="L122" s="8" t="s">
        <v>30</v>
      </c>
      <c r="M122" s="8">
        <v>8.976462999999999</v>
      </c>
      <c r="N122" s="8">
        <v>21.452079999999999</v>
      </c>
      <c r="O122" s="9" t="s">
        <v>30</v>
      </c>
      <c r="P122" s="64" t="s">
        <v>30</v>
      </c>
      <c r="Q122" s="8" t="s">
        <v>30</v>
      </c>
      <c r="R122" s="10">
        <v>0</v>
      </c>
      <c r="S122" s="8">
        <v>-13.952031</v>
      </c>
      <c r="T122" s="8">
        <v>6.3856299999999999</v>
      </c>
      <c r="U122" s="9" t="s">
        <v>30</v>
      </c>
      <c r="V122" s="64" t="s">
        <v>30</v>
      </c>
      <c r="AA122" s="11">
        <v>309.42325515999994</v>
      </c>
      <c r="AB122" s="11">
        <v>0</v>
      </c>
      <c r="AC122" s="11">
        <v>250.97357700000001</v>
      </c>
      <c r="AD122" s="11">
        <v>208.30139</v>
      </c>
      <c r="AE122" s="11">
        <v>140.89038099999999</v>
      </c>
      <c r="AF122" s="12">
        <v>0</v>
      </c>
      <c r="AG122" s="12">
        <v>97.385767999999999</v>
      </c>
      <c r="AH122" s="11">
        <v>55.844366000000001</v>
      </c>
      <c r="AI122" s="11">
        <v>74.326542000000003</v>
      </c>
      <c r="AJ122" s="11">
        <v>51.917259000000001</v>
      </c>
      <c r="AK122" s="11">
        <v>39.937745</v>
      </c>
      <c r="AL122" s="11">
        <v>0</v>
      </c>
      <c r="AM122" s="12">
        <v>0</v>
      </c>
      <c r="AN122" s="12">
        <v>37.668613999999998</v>
      </c>
      <c r="AO122" s="11">
        <v>19.023319999999998</v>
      </c>
      <c r="AP122" s="11">
        <v>39.193506999999997</v>
      </c>
      <c r="AQ122" s="11">
        <v>10.232357</v>
      </c>
      <c r="AR122" s="11">
        <v>3.9809739999999998</v>
      </c>
      <c r="AS122" s="11">
        <v>0</v>
      </c>
      <c r="AT122" s="12">
        <v>0</v>
      </c>
      <c r="AU122" s="12">
        <v>43.416955000000002</v>
      </c>
      <c r="AV122" s="11">
        <v>21.452079999999999</v>
      </c>
      <c r="AW122" s="11">
        <v>46.720885000000003</v>
      </c>
      <c r="AX122" s="11">
        <v>15.853448</v>
      </c>
      <c r="AY122" s="11">
        <v>46.720885000000003</v>
      </c>
      <c r="AZ122" s="11">
        <v>15.853448</v>
      </c>
      <c r="BA122" s="12">
        <v>0</v>
      </c>
      <c r="BB122" s="12">
        <v>5.2018829999999996</v>
      </c>
      <c r="BC122" s="11">
        <v>6.3856299999999999</v>
      </c>
      <c r="BD122" s="11">
        <v>15.50947</v>
      </c>
      <c r="BE122" s="11">
        <v>15.50947</v>
      </c>
      <c r="BF122" s="11">
        <v>15.50947</v>
      </c>
      <c r="BG122" s="11">
        <v>-5.4549390000000004</v>
      </c>
      <c r="BH122" s="11">
        <v>245.56475699999999</v>
      </c>
      <c r="BI122" s="11">
        <v>245.56475699999999</v>
      </c>
      <c r="BJ122" s="11">
        <v>251.69944799999999</v>
      </c>
      <c r="BK122" s="11">
        <v>251.731831</v>
      </c>
      <c r="BL122" s="11">
        <v>288.21039300000001</v>
      </c>
      <c r="BM122" s="11">
        <v>0</v>
      </c>
      <c r="BN122" s="11">
        <v>60.971370999999998</v>
      </c>
      <c r="BO122" s="11">
        <v>60.971370999999998</v>
      </c>
      <c r="BP122" s="11">
        <v>76.914492999999993</v>
      </c>
      <c r="BQ122" s="11">
        <v>89.190222000000006</v>
      </c>
      <c r="BR122" s="11">
        <v>74.904004999999998</v>
      </c>
      <c r="BS122" s="11">
        <v>0</v>
      </c>
    </row>
    <row r="123" spans="2:71" s="1" customFormat="1" x14ac:dyDescent="0.2">
      <c r="B123" s="63" t="s">
        <v>138</v>
      </c>
      <c r="C123" s="6">
        <v>43321.458333333299</v>
      </c>
      <c r="D123" s="7" t="s">
        <v>0</v>
      </c>
      <c r="E123" s="68" t="s">
        <v>30</v>
      </c>
      <c r="F123" s="8" t="s">
        <v>30</v>
      </c>
      <c r="G123" s="8">
        <v>99.589479999999995</v>
      </c>
      <c r="H123" s="8">
        <v>101.78983100000001</v>
      </c>
      <c r="I123" s="9" t="s">
        <v>30</v>
      </c>
      <c r="J123" s="64" t="s">
        <v>30</v>
      </c>
      <c r="K123" s="68" t="s">
        <v>30</v>
      </c>
      <c r="L123" s="8" t="s">
        <v>30</v>
      </c>
      <c r="M123" s="8">
        <v>15.955174</v>
      </c>
      <c r="N123" s="8">
        <v>22.359701000000001</v>
      </c>
      <c r="O123" s="9" t="s">
        <v>30</v>
      </c>
      <c r="P123" s="64" t="s">
        <v>30</v>
      </c>
      <c r="Q123" s="8" t="s">
        <v>30</v>
      </c>
      <c r="R123" s="10">
        <v>0</v>
      </c>
      <c r="S123" s="8">
        <v>10.541848</v>
      </c>
      <c r="T123" s="8">
        <v>12.180265</v>
      </c>
      <c r="U123" s="9" t="s">
        <v>30</v>
      </c>
      <c r="V123" s="64" t="s">
        <v>30</v>
      </c>
      <c r="AA123" s="11">
        <v>230.25</v>
      </c>
      <c r="AB123" s="11">
        <v>0</v>
      </c>
      <c r="AC123" s="11">
        <v>193.02494300000001</v>
      </c>
      <c r="AD123" s="11">
        <v>93.139382999999995</v>
      </c>
      <c r="AE123" s="11">
        <v>97.41431</v>
      </c>
      <c r="AF123" s="12">
        <v>0</v>
      </c>
      <c r="AG123" s="12">
        <v>61.822513999999998</v>
      </c>
      <c r="AH123" s="11">
        <v>32.554046999999997</v>
      </c>
      <c r="AI123" s="11">
        <v>30.109622000000002</v>
      </c>
      <c r="AJ123" s="11">
        <v>28.347034000000001</v>
      </c>
      <c r="AK123" s="11">
        <v>26.729524000000001</v>
      </c>
      <c r="AL123" s="11">
        <v>0</v>
      </c>
      <c r="AM123" s="12">
        <v>0</v>
      </c>
      <c r="AN123" s="12">
        <v>34.634329000000001</v>
      </c>
      <c r="AO123" s="11">
        <v>18.552875</v>
      </c>
      <c r="AP123" s="11">
        <v>15.3935</v>
      </c>
      <c r="AQ123" s="11">
        <v>11.748502999999999</v>
      </c>
      <c r="AR123" s="11">
        <v>11.80181</v>
      </c>
      <c r="AS123" s="11">
        <v>0</v>
      </c>
      <c r="AT123" s="12">
        <v>0</v>
      </c>
      <c r="AU123" s="12">
        <v>42.148426999999998</v>
      </c>
      <c r="AV123" s="11">
        <v>22.3597</v>
      </c>
      <c r="AW123" s="11">
        <v>19.266528000000001</v>
      </c>
      <c r="AX123" s="11">
        <v>15.81517</v>
      </c>
      <c r="AY123" s="11">
        <v>19.266528000000001</v>
      </c>
      <c r="AZ123" s="11">
        <v>15.81517</v>
      </c>
      <c r="BA123" s="12">
        <v>0</v>
      </c>
      <c r="BB123" s="12">
        <v>24.318163999999999</v>
      </c>
      <c r="BC123" s="11">
        <v>12.180265</v>
      </c>
      <c r="BD123" s="11">
        <v>14.214655</v>
      </c>
      <c r="BE123" s="11">
        <v>14.214655</v>
      </c>
      <c r="BF123" s="11">
        <v>14.214655</v>
      </c>
      <c r="BG123" s="11">
        <v>9.4083100000000002</v>
      </c>
      <c r="BH123" s="11">
        <v>-6.1761150000000002</v>
      </c>
      <c r="BI123" s="11">
        <v>-6.1761150000000002</v>
      </c>
      <c r="BJ123" s="11">
        <v>1.042149</v>
      </c>
      <c r="BK123" s="11">
        <v>-16.979893000000001</v>
      </c>
      <c r="BL123" s="11">
        <v>-8.5385539999999995</v>
      </c>
      <c r="BM123" s="11">
        <v>0</v>
      </c>
      <c r="BN123" s="11">
        <v>258.32506799999999</v>
      </c>
      <c r="BO123" s="11">
        <v>258.32506799999999</v>
      </c>
      <c r="BP123" s="11">
        <v>273.55667299999999</v>
      </c>
      <c r="BQ123" s="11">
        <v>285.05792200000002</v>
      </c>
      <c r="BR123" s="11">
        <v>291.71553599999999</v>
      </c>
      <c r="BS123" s="11">
        <v>0</v>
      </c>
    </row>
    <row r="124" spans="2:71" s="1" customFormat="1" x14ac:dyDescent="0.2">
      <c r="B124" s="63" t="s">
        <v>140</v>
      </c>
      <c r="C124" s="6">
        <v>43321.458333333299</v>
      </c>
      <c r="D124" s="7" t="s">
        <v>0</v>
      </c>
      <c r="E124" s="68">
        <v>684.14285714285711</v>
      </c>
      <c r="F124" s="8" t="s">
        <v>30</v>
      </c>
      <c r="G124" s="8">
        <v>1435.3820000000001</v>
      </c>
      <c r="H124" s="8">
        <v>533.39300000000003</v>
      </c>
      <c r="I124" s="9" t="s">
        <v>30</v>
      </c>
      <c r="J124" s="64" t="s">
        <v>30</v>
      </c>
      <c r="K124" s="68">
        <v>299</v>
      </c>
      <c r="L124" s="8" t="s">
        <v>30</v>
      </c>
      <c r="M124" s="8">
        <v>845.995</v>
      </c>
      <c r="N124" s="8">
        <v>297.04900000000004</v>
      </c>
      <c r="O124" s="9" t="s">
        <v>30</v>
      </c>
      <c r="P124" s="64" t="s">
        <v>30</v>
      </c>
      <c r="Q124" s="8">
        <v>267</v>
      </c>
      <c r="R124" s="10">
        <v>0</v>
      </c>
      <c r="S124" s="8">
        <v>867.25900000000001</v>
      </c>
      <c r="T124" s="8">
        <v>306.14800000000002</v>
      </c>
      <c r="U124" s="9" t="s">
        <v>30</v>
      </c>
      <c r="V124" s="64" t="s">
        <v>30</v>
      </c>
      <c r="AA124" s="11">
        <v>6460</v>
      </c>
      <c r="AB124" s="11">
        <v>0</v>
      </c>
      <c r="AC124" s="11">
        <v>1367.4849999999999</v>
      </c>
      <c r="AD124" s="11">
        <v>1435.0039999999999</v>
      </c>
      <c r="AE124" s="11">
        <v>1098.077</v>
      </c>
      <c r="AF124" s="12">
        <v>0</v>
      </c>
      <c r="AG124" s="12">
        <v>796.50599999999997</v>
      </c>
      <c r="AH124" s="11">
        <v>347.565</v>
      </c>
      <c r="AI124" s="11">
        <v>625.62400000000002</v>
      </c>
      <c r="AJ124" s="11">
        <v>690.39099999999996</v>
      </c>
      <c r="AK124" s="11">
        <v>898.33600000000001</v>
      </c>
      <c r="AL124" s="11">
        <v>0</v>
      </c>
      <c r="AM124" s="12">
        <v>0</v>
      </c>
      <c r="AN124" s="12">
        <v>693.76099999999997</v>
      </c>
      <c r="AO124" s="11">
        <v>295.23500000000001</v>
      </c>
      <c r="AP124" s="11">
        <v>533.82600000000002</v>
      </c>
      <c r="AQ124" s="11">
        <v>625.12599999999998</v>
      </c>
      <c r="AR124" s="11">
        <v>844.20500000000004</v>
      </c>
      <c r="AS124" s="11">
        <v>0</v>
      </c>
      <c r="AT124" s="12">
        <v>0</v>
      </c>
      <c r="AU124" s="12">
        <v>697.20799999999997</v>
      </c>
      <c r="AV124" s="11">
        <v>297.04899999999998</v>
      </c>
      <c r="AW124" s="11">
        <v>536.30100000000004</v>
      </c>
      <c r="AX124" s="11">
        <v>627.34</v>
      </c>
      <c r="AY124" s="11">
        <v>536.30100000000004</v>
      </c>
      <c r="AZ124" s="11">
        <v>627.34</v>
      </c>
      <c r="BA124" s="12">
        <v>0</v>
      </c>
      <c r="BB124" s="12">
        <v>625.84400000000005</v>
      </c>
      <c r="BC124" s="11">
        <v>306.14800000000002</v>
      </c>
      <c r="BD124" s="11">
        <v>439.69099999999997</v>
      </c>
      <c r="BE124" s="11">
        <v>439.69099999999997</v>
      </c>
      <c r="BF124" s="11">
        <v>439.69099999999997</v>
      </c>
      <c r="BG124" s="11">
        <v>690.55899999999997</v>
      </c>
      <c r="BH124" s="11">
        <v>-466.55799999999999</v>
      </c>
      <c r="BI124" s="11">
        <v>-466.55799999999999</v>
      </c>
      <c r="BJ124" s="11">
        <v>172.79300000000001</v>
      </c>
      <c r="BK124" s="11">
        <v>1330.8969999999999</v>
      </c>
      <c r="BL124" s="11">
        <v>895.48800000000006</v>
      </c>
      <c r="BM124" s="11">
        <v>0</v>
      </c>
      <c r="BN124" s="11">
        <v>11356.037</v>
      </c>
      <c r="BO124" s="11">
        <v>11356.037</v>
      </c>
      <c r="BP124" s="11">
        <v>11795.727999999999</v>
      </c>
      <c r="BQ124" s="11">
        <v>12465.519</v>
      </c>
      <c r="BR124" s="11">
        <v>13332.778</v>
      </c>
      <c r="BS124" s="11">
        <v>0</v>
      </c>
    </row>
    <row r="125" spans="2:71" s="1" customFormat="1" x14ac:dyDescent="0.2">
      <c r="B125" s="63" t="s">
        <v>146</v>
      </c>
      <c r="C125" s="6">
        <v>43321.458333333299</v>
      </c>
      <c r="D125" s="7" t="s">
        <v>0</v>
      </c>
      <c r="E125" s="68" t="s">
        <v>30</v>
      </c>
      <c r="F125" s="8" t="s">
        <v>30</v>
      </c>
      <c r="G125" s="8">
        <v>0.346885</v>
      </c>
      <c r="H125" s="8">
        <v>0.446853</v>
      </c>
      <c r="I125" s="9" t="s">
        <v>30</v>
      </c>
      <c r="J125" s="64" t="s">
        <v>30</v>
      </c>
      <c r="K125" s="68" t="s">
        <v>30</v>
      </c>
      <c r="L125" s="8" t="s">
        <v>30</v>
      </c>
      <c r="M125" s="8">
        <v>-0.15923100000000001</v>
      </c>
      <c r="N125" s="8">
        <v>-4.1670999999999993E-2</v>
      </c>
      <c r="O125" s="9" t="s">
        <v>30</v>
      </c>
      <c r="P125" s="64" t="s">
        <v>30</v>
      </c>
      <c r="Q125" s="8" t="s">
        <v>30</v>
      </c>
      <c r="R125" s="10">
        <v>0</v>
      </c>
      <c r="S125" s="8">
        <v>-0.132795</v>
      </c>
      <c r="T125" s="8">
        <v>0.63550099999999998</v>
      </c>
      <c r="U125" s="9" t="s">
        <v>30</v>
      </c>
      <c r="V125" s="64" t="s">
        <v>30</v>
      </c>
      <c r="AA125" s="11">
        <v>33.494707000000005</v>
      </c>
      <c r="AB125" s="11">
        <v>0</v>
      </c>
      <c r="AC125" s="11">
        <v>0.79185399999999995</v>
      </c>
      <c r="AD125" s="11">
        <v>0.39255600000000002</v>
      </c>
      <c r="AE125" s="11">
        <v>0.31001299999999998</v>
      </c>
      <c r="AF125" s="12">
        <v>0</v>
      </c>
      <c r="AG125" s="12">
        <v>0.79185399999999995</v>
      </c>
      <c r="AH125" s="11">
        <v>0.446853</v>
      </c>
      <c r="AI125" s="11">
        <v>0.39255600000000002</v>
      </c>
      <c r="AJ125" s="11">
        <v>0.31001299999999998</v>
      </c>
      <c r="AK125" s="11">
        <v>0.346885</v>
      </c>
      <c r="AL125" s="11">
        <v>0</v>
      </c>
      <c r="AM125" s="12">
        <v>0</v>
      </c>
      <c r="AN125" s="12">
        <v>-0.387044</v>
      </c>
      <c r="AO125" s="11">
        <v>-9.3591999999999995E-2</v>
      </c>
      <c r="AP125" s="11">
        <v>0.23464599999999999</v>
      </c>
      <c r="AQ125" s="11">
        <v>-0.68003400000000003</v>
      </c>
      <c r="AR125" s="11">
        <v>-0.16600300000000001</v>
      </c>
      <c r="AS125" s="11">
        <v>0</v>
      </c>
      <c r="AT125" s="12">
        <v>0</v>
      </c>
      <c r="AU125" s="12">
        <v>-0.31463200000000002</v>
      </c>
      <c r="AV125" s="11">
        <v>-4.1671E-2</v>
      </c>
      <c r="AW125" s="11">
        <v>0.23464599999999999</v>
      </c>
      <c r="AX125" s="11">
        <v>-0.61209000000000002</v>
      </c>
      <c r="AY125" s="11">
        <v>0.23464599999999999</v>
      </c>
      <c r="AZ125" s="11">
        <v>-0.61209000000000002</v>
      </c>
      <c r="BA125" s="12">
        <v>0</v>
      </c>
      <c r="BB125" s="12">
        <v>0.68171999999999999</v>
      </c>
      <c r="BC125" s="11">
        <v>0.63550099999999998</v>
      </c>
      <c r="BD125" s="11">
        <v>-7.8116000000000005E-2</v>
      </c>
      <c r="BE125" s="11">
        <v>-7.8116000000000005E-2</v>
      </c>
      <c r="BF125" s="11">
        <v>-7.8116000000000005E-2</v>
      </c>
      <c r="BG125" s="11">
        <v>0.78875499999999998</v>
      </c>
      <c r="BH125" s="11">
        <v>-0.35811900000000002</v>
      </c>
      <c r="BI125" s="11">
        <v>-0.35811900000000002</v>
      </c>
      <c r="BJ125" s="11">
        <v>-0.37185699999999999</v>
      </c>
      <c r="BK125" s="11">
        <v>-0.43699199999999999</v>
      </c>
      <c r="BL125" s="11">
        <v>-0.44929999999999998</v>
      </c>
      <c r="BM125" s="11">
        <v>0</v>
      </c>
      <c r="BN125" s="11">
        <v>83.095208999999997</v>
      </c>
      <c r="BO125" s="11">
        <v>83.095208999999997</v>
      </c>
      <c r="BP125" s="11">
        <v>83.017093000000003</v>
      </c>
      <c r="BQ125" s="11">
        <v>83.809279000000004</v>
      </c>
      <c r="BR125" s="11">
        <v>83.673052999999996</v>
      </c>
      <c r="BS125" s="11">
        <v>0</v>
      </c>
    </row>
    <row r="126" spans="2:71" s="1" customFormat="1" x14ac:dyDescent="0.2">
      <c r="B126" s="63" t="s">
        <v>147</v>
      </c>
      <c r="C126" s="6">
        <v>43321.458333333299</v>
      </c>
      <c r="D126" s="7" t="s">
        <v>0</v>
      </c>
      <c r="E126" s="68" t="s">
        <v>30</v>
      </c>
      <c r="F126" s="8" t="s">
        <v>30</v>
      </c>
      <c r="G126" s="8" t="s">
        <v>30</v>
      </c>
      <c r="H126" s="8" t="s">
        <v>30</v>
      </c>
      <c r="I126" s="9" t="s">
        <v>30</v>
      </c>
      <c r="J126" s="64" t="s">
        <v>30</v>
      </c>
      <c r="K126" s="68" t="s">
        <v>30</v>
      </c>
      <c r="L126" s="8" t="s">
        <v>30</v>
      </c>
      <c r="M126" s="8">
        <v>-0.25719900000000001</v>
      </c>
      <c r="N126" s="8">
        <v>-0.380382</v>
      </c>
      <c r="O126" s="9" t="s">
        <v>30</v>
      </c>
      <c r="P126" s="64" t="s">
        <v>30</v>
      </c>
      <c r="Q126" s="8" t="s">
        <v>30</v>
      </c>
      <c r="R126" s="83">
        <v>0</v>
      </c>
      <c r="S126" s="8">
        <v>1.719665</v>
      </c>
      <c r="T126" s="8">
        <v>0.13991300000000001</v>
      </c>
      <c r="U126" s="9" t="s">
        <v>30</v>
      </c>
      <c r="V126" s="64" t="s">
        <v>30</v>
      </c>
      <c r="AA126" s="11">
        <v>33.000000000000007</v>
      </c>
      <c r="AB126" s="11">
        <v>0</v>
      </c>
      <c r="AC126" s="11">
        <v>0</v>
      </c>
      <c r="AD126" s="11">
        <v>0</v>
      </c>
      <c r="AE126" s="11">
        <v>0</v>
      </c>
      <c r="AF126" s="12">
        <v>0</v>
      </c>
      <c r="AG126" s="12">
        <v>0</v>
      </c>
      <c r="AH126" s="11">
        <v>0</v>
      </c>
      <c r="AI126" s="11">
        <v>0</v>
      </c>
      <c r="AJ126" s="11">
        <v>0</v>
      </c>
      <c r="AK126" s="11">
        <v>0</v>
      </c>
      <c r="AL126" s="11">
        <v>0</v>
      </c>
      <c r="AM126" s="12">
        <v>0</v>
      </c>
      <c r="AN126" s="12">
        <v>-0.68205499999999997</v>
      </c>
      <c r="AO126" s="11">
        <v>-0.47245500000000001</v>
      </c>
      <c r="AP126" s="11">
        <v>-0.18109700000000001</v>
      </c>
      <c r="AQ126" s="11">
        <v>-0.21332999999999999</v>
      </c>
      <c r="AR126" s="11">
        <v>-0.27440900000000001</v>
      </c>
      <c r="AS126" s="11">
        <v>0</v>
      </c>
      <c r="AT126" s="12">
        <v>0</v>
      </c>
      <c r="AU126" s="12">
        <v>-0.49790800000000002</v>
      </c>
      <c r="AV126" s="11">
        <v>-0.380382</v>
      </c>
      <c r="AW126" s="11">
        <v>-0.32048300000000002</v>
      </c>
      <c r="AX126" s="11">
        <v>-0.19320899999999999</v>
      </c>
      <c r="AY126" s="11">
        <v>-0.32048300000000002</v>
      </c>
      <c r="AZ126" s="11">
        <v>-0.19320899999999999</v>
      </c>
      <c r="BA126" s="12">
        <v>0</v>
      </c>
      <c r="BB126" s="12">
        <v>-3.1629830000000001</v>
      </c>
      <c r="BC126" s="11">
        <v>0.13991300000000001</v>
      </c>
      <c r="BD126" s="11">
        <v>0.36086299999999999</v>
      </c>
      <c r="BE126" s="11">
        <v>0.36086299999999999</v>
      </c>
      <c r="BF126" s="11">
        <v>0.36086299999999999</v>
      </c>
      <c r="BG126" s="11">
        <v>2.4130479999999999</v>
      </c>
      <c r="BH126" s="11">
        <v>12.268675</v>
      </c>
      <c r="BI126" s="11">
        <v>12.268675</v>
      </c>
      <c r="BJ126" s="11">
        <v>13.081823999999999</v>
      </c>
      <c r="BK126" s="11">
        <v>13.389436</v>
      </c>
      <c r="BL126" s="11">
        <v>14.564912</v>
      </c>
      <c r="BM126" s="11">
        <v>0</v>
      </c>
      <c r="BN126" s="11">
        <v>43.191476999999999</v>
      </c>
      <c r="BO126" s="11">
        <v>43.191476999999999</v>
      </c>
      <c r="BP126" s="11">
        <v>43.552340999999998</v>
      </c>
      <c r="BQ126" s="11">
        <v>45.962442000000003</v>
      </c>
      <c r="BR126" s="11">
        <v>47.684078</v>
      </c>
      <c r="BS126" s="11">
        <v>0</v>
      </c>
    </row>
    <row r="127" spans="2:71" s="1" customFormat="1" x14ac:dyDescent="0.2">
      <c r="B127" s="63" t="s">
        <v>148</v>
      </c>
      <c r="C127" s="6">
        <v>43321.458333333299</v>
      </c>
      <c r="D127" s="7" t="s">
        <v>0</v>
      </c>
      <c r="E127" s="68" t="s">
        <v>30</v>
      </c>
      <c r="F127" s="8" t="s">
        <v>30</v>
      </c>
      <c r="G127" s="8" t="s">
        <v>30</v>
      </c>
      <c r="H127" s="8">
        <v>133.276554</v>
      </c>
      <c r="I127" s="9" t="s">
        <v>30</v>
      </c>
      <c r="J127" s="64" t="s">
        <v>30</v>
      </c>
      <c r="K127" s="68" t="s">
        <v>30</v>
      </c>
      <c r="L127" s="8" t="s">
        <v>30</v>
      </c>
      <c r="M127" s="8">
        <v>0</v>
      </c>
      <c r="N127" s="8">
        <v>-11.228300000000001</v>
      </c>
      <c r="O127" s="9" t="s">
        <v>30</v>
      </c>
      <c r="P127" s="64" t="s">
        <v>30</v>
      </c>
      <c r="Q127" s="8" t="s">
        <v>30</v>
      </c>
      <c r="R127" s="10">
        <v>0</v>
      </c>
      <c r="S127" s="8">
        <v>0</v>
      </c>
      <c r="T127" s="8">
        <v>-121.206513</v>
      </c>
      <c r="U127" s="9" t="s">
        <v>30</v>
      </c>
      <c r="V127" s="64" t="s">
        <v>30</v>
      </c>
      <c r="AA127" s="11">
        <v>740.93600000000004</v>
      </c>
      <c r="AB127" s="11">
        <v>0</v>
      </c>
      <c r="AC127" s="11">
        <v>308.07173699999998</v>
      </c>
      <c r="AD127" s="11">
        <v>127.51918499999999</v>
      </c>
      <c r="AE127" s="11">
        <v>0</v>
      </c>
      <c r="AF127" s="12">
        <v>0</v>
      </c>
      <c r="AG127" s="12">
        <v>21.698053999999999</v>
      </c>
      <c r="AH127" s="11">
        <v>-13.361723</v>
      </c>
      <c r="AI127" s="11">
        <v>-24.159600000000001</v>
      </c>
      <c r="AJ127" s="11">
        <v>0</v>
      </c>
      <c r="AK127" s="11">
        <v>0</v>
      </c>
      <c r="AL127" s="11">
        <v>0</v>
      </c>
      <c r="AM127" s="12">
        <v>0</v>
      </c>
      <c r="AN127" s="12">
        <v>-15.349761000000001</v>
      </c>
      <c r="AO127" s="11">
        <v>-27.865962</v>
      </c>
      <c r="AP127" s="11">
        <v>-38.525837000000003</v>
      </c>
      <c r="AQ127" s="11">
        <v>0</v>
      </c>
      <c r="AR127" s="11">
        <v>0</v>
      </c>
      <c r="AS127" s="11">
        <v>0</v>
      </c>
      <c r="AT127" s="12">
        <v>0</v>
      </c>
      <c r="AU127" s="12">
        <v>7.3785590000000001</v>
      </c>
      <c r="AV127" s="11">
        <v>-11.228300000000001</v>
      </c>
      <c r="AW127" s="11">
        <v>-22.929895999999999</v>
      </c>
      <c r="AX127" s="11">
        <v>0</v>
      </c>
      <c r="AY127" s="11">
        <v>-22.929895999999999</v>
      </c>
      <c r="AZ127" s="11">
        <v>0</v>
      </c>
      <c r="BA127" s="12">
        <v>0</v>
      </c>
      <c r="BB127" s="12">
        <v>-95.519288000000003</v>
      </c>
      <c r="BC127" s="11">
        <v>-121.206513</v>
      </c>
      <c r="BD127" s="11">
        <v>-9.4439259999999994</v>
      </c>
      <c r="BE127" s="11">
        <v>-9.4439259999999994</v>
      </c>
      <c r="BF127" s="11">
        <v>-9.4439259999999994</v>
      </c>
      <c r="BG127" s="11">
        <v>0</v>
      </c>
      <c r="BH127" s="11">
        <v>1158.227187</v>
      </c>
      <c r="BI127" s="11">
        <v>1158.227187</v>
      </c>
      <c r="BJ127" s="11">
        <v>1253.1296990000001</v>
      </c>
      <c r="BK127" s="11">
        <v>0</v>
      </c>
      <c r="BL127" s="11">
        <v>0</v>
      </c>
      <c r="BM127" s="11">
        <v>0</v>
      </c>
      <c r="BN127" s="11">
        <v>-659.64843399999995</v>
      </c>
      <c r="BO127" s="11">
        <v>-659.64843399999995</v>
      </c>
      <c r="BP127" s="11">
        <v>-669.25561800000003</v>
      </c>
      <c r="BQ127" s="11">
        <v>0</v>
      </c>
      <c r="BR127" s="11">
        <v>0</v>
      </c>
      <c r="BS127" s="11">
        <v>0</v>
      </c>
    </row>
    <row r="128" spans="2:71" s="1" customFormat="1" x14ac:dyDescent="0.2">
      <c r="B128" s="63" t="s">
        <v>149</v>
      </c>
      <c r="C128" s="6">
        <v>43321.458333333299</v>
      </c>
      <c r="D128" s="7" t="s">
        <v>0</v>
      </c>
      <c r="E128" s="68" t="s">
        <v>30</v>
      </c>
      <c r="F128" s="8" t="s">
        <v>30</v>
      </c>
      <c r="G128" s="8">
        <v>4.6933680000000004</v>
      </c>
      <c r="H128" s="8">
        <v>19.618085000000001</v>
      </c>
      <c r="I128" s="9" t="s">
        <v>30</v>
      </c>
      <c r="J128" s="64" t="s">
        <v>30</v>
      </c>
      <c r="K128" s="68" t="s">
        <v>30</v>
      </c>
      <c r="L128" s="8" t="s">
        <v>30</v>
      </c>
      <c r="M128" s="8">
        <v>-0.78452199999999994</v>
      </c>
      <c r="N128" s="8">
        <v>0.75863700000000001</v>
      </c>
      <c r="O128" s="9" t="s">
        <v>30</v>
      </c>
      <c r="P128" s="64" t="s">
        <v>30</v>
      </c>
      <c r="Q128" s="8" t="s">
        <v>30</v>
      </c>
      <c r="R128" s="10">
        <v>0</v>
      </c>
      <c r="S128" s="8">
        <v>-1.2059800000000001</v>
      </c>
      <c r="T128" s="8">
        <v>2.7941940000000001</v>
      </c>
      <c r="U128" s="9" t="s">
        <v>30</v>
      </c>
      <c r="V128" s="64" t="s">
        <v>30</v>
      </c>
      <c r="AA128" s="11">
        <v>164.375</v>
      </c>
      <c r="AB128" s="11">
        <v>0</v>
      </c>
      <c r="AC128" s="11">
        <v>23.402256000000001</v>
      </c>
      <c r="AD128" s="11">
        <v>6.9317019999999996</v>
      </c>
      <c r="AE128" s="11">
        <v>92.118036000000004</v>
      </c>
      <c r="AF128" s="12">
        <v>0</v>
      </c>
      <c r="AG128" s="12">
        <v>2.3426390000000001</v>
      </c>
      <c r="AH128" s="11">
        <v>2.2242570000000002</v>
      </c>
      <c r="AI128" s="11">
        <v>-0.217862</v>
      </c>
      <c r="AJ128" s="11">
        <v>30.377068000000001</v>
      </c>
      <c r="AK128" s="11">
        <v>1.655035</v>
      </c>
      <c r="AL128" s="11">
        <v>0</v>
      </c>
      <c r="AM128" s="12">
        <v>0</v>
      </c>
      <c r="AN128" s="12">
        <v>-0.46724900000000003</v>
      </c>
      <c r="AO128" s="11">
        <v>0.66923699999999997</v>
      </c>
      <c r="AP128" s="11">
        <v>-1.9472830000000001</v>
      </c>
      <c r="AQ128" s="11">
        <v>29.156307999999999</v>
      </c>
      <c r="AR128" s="11">
        <v>-0.86892499999999995</v>
      </c>
      <c r="AS128" s="11">
        <v>0</v>
      </c>
      <c r="AT128" s="12">
        <v>0</v>
      </c>
      <c r="AU128" s="12">
        <v>-0.29708600000000002</v>
      </c>
      <c r="AV128" s="11">
        <v>0.75863700000000001</v>
      </c>
      <c r="AW128" s="11">
        <v>-1.859049</v>
      </c>
      <c r="AX128" s="11">
        <v>29.241239</v>
      </c>
      <c r="AY128" s="11">
        <v>-1.859049</v>
      </c>
      <c r="AZ128" s="11">
        <v>29.241239</v>
      </c>
      <c r="BA128" s="12">
        <v>0</v>
      </c>
      <c r="BB128" s="12">
        <v>2.9287589999999999</v>
      </c>
      <c r="BC128" s="11">
        <v>2.7941940000000001</v>
      </c>
      <c r="BD128" s="11">
        <v>-1.1129469999999999</v>
      </c>
      <c r="BE128" s="11">
        <v>-1.1129469999999999</v>
      </c>
      <c r="BF128" s="11">
        <v>-1.1129469999999999</v>
      </c>
      <c r="BG128" s="11">
        <v>10.291264999999999</v>
      </c>
      <c r="BH128" s="11">
        <v>-39.595171999999998</v>
      </c>
      <c r="BI128" s="11">
        <v>-39.595171999999998</v>
      </c>
      <c r="BJ128" s="11">
        <v>-12.846441</v>
      </c>
      <c r="BK128" s="11">
        <v>-0.64977499999999999</v>
      </c>
      <c r="BL128" s="11">
        <v>4.6642479999999997</v>
      </c>
      <c r="BM128" s="11">
        <v>0</v>
      </c>
      <c r="BN128" s="11">
        <v>92.352456000000004</v>
      </c>
      <c r="BO128" s="11">
        <v>92.352456000000004</v>
      </c>
      <c r="BP128" s="11">
        <v>115.491831</v>
      </c>
      <c r="BQ128" s="11">
        <v>59.733153999999999</v>
      </c>
      <c r="BR128" s="11">
        <v>58.554105999999997</v>
      </c>
      <c r="BS128" s="11">
        <v>0</v>
      </c>
    </row>
    <row r="129" spans="2:71" s="1" customFormat="1" x14ac:dyDescent="0.2">
      <c r="B129" s="63" t="s">
        <v>154</v>
      </c>
      <c r="C129" s="6">
        <v>43321.458333333299</v>
      </c>
      <c r="D129" s="7" t="s">
        <v>0</v>
      </c>
      <c r="E129" s="68" t="s">
        <v>30</v>
      </c>
      <c r="F129" s="8" t="s">
        <v>30</v>
      </c>
      <c r="G129" s="8" t="s">
        <v>30</v>
      </c>
      <c r="H129" s="8">
        <v>114.33016000000001</v>
      </c>
      <c r="I129" s="9" t="s">
        <v>30</v>
      </c>
      <c r="J129" s="64" t="s">
        <v>30</v>
      </c>
      <c r="K129" s="68" t="s">
        <v>30</v>
      </c>
      <c r="L129" s="8" t="s">
        <v>30</v>
      </c>
      <c r="M129" s="8">
        <v>0</v>
      </c>
      <c r="N129" s="8">
        <v>-32.137332999999998</v>
      </c>
      <c r="O129" s="9" t="s">
        <v>30</v>
      </c>
      <c r="P129" s="64" t="s">
        <v>30</v>
      </c>
      <c r="Q129" s="8" t="s">
        <v>30</v>
      </c>
      <c r="R129" s="10">
        <v>0</v>
      </c>
      <c r="S129" s="8">
        <v>0</v>
      </c>
      <c r="T129" s="8">
        <v>-127.500843</v>
      </c>
      <c r="U129" s="9" t="s">
        <v>30</v>
      </c>
      <c r="V129" s="64" t="s">
        <v>30</v>
      </c>
      <c r="AA129" s="11">
        <v>896.4</v>
      </c>
      <c r="AB129" s="11">
        <v>0</v>
      </c>
      <c r="AC129" s="11">
        <v>262.12094100000002</v>
      </c>
      <c r="AD129" s="11">
        <v>160.82899699999999</v>
      </c>
      <c r="AE129" s="11">
        <v>0</v>
      </c>
      <c r="AF129" s="12">
        <v>0</v>
      </c>
      <c r="AG129" s="12">
        <v>-15.912867</v>
      </c>
      <c r="AH129" s="11">
        <v>-47.893425000000001</v>
      </c>
      <c r="AI129" s="11">
        <v>-1.856498</v>
      </c>
      <c r="AJ129" s="11">
        <v>0</v>
      </c>
      <c r="AK129" s="11">
        <v>0</v>
      </c>
      <c r="AL129" s="11">
        <v>0</v>
      </c>
      <c r="AM129" s="12">
        <v>0</v>
      </c>
      <c r="AN129" s="12">
        <v>-35.403945</v>
      </c>
      <c r="AO129" s="11">
        <v>-56.814377999999998</v>
      </c>
      <c r="AP129" s="11">
        <v>-11.703583999999999</v>
      </c>
      <c r="AQ129" s="11">
        <v>0</v>
      </c>
      <c r="AR129" s="11">
        <v>0</v>
      </c>
      <c r="AS129" s="11">
        <v>0</v>
      </c>
      <c r="AT129" s="12">
        <v>0</v>
      </c>
      <c r="AU129" s="12">
        <v>7.2384940000000002</v>
      </c>
      <c r="AV129" s="11">
        <v>-32.137332999999998</v>
      </c>
      <c r="AW129" s="11">
        <v>12.013327</v>
      </c>
      <c r="AX129" s="11">
        <v>0</v>
      </c>
      <c r="AY129" s="11">
        <v>12.013327</v>
      </c>
      <c r="AZ129" s="11">
        <v>0</v>
      </c>
      <c r="BA129" s="12">
        <v>0</v>
      </c>
      <c r="BB129" s="12">
        <v>-116.59383699999999</v>
      </c>
      <c r="BC129" s="11">
        <v>-127.500843</v>
      </c>
      <c r="BD129" s="11">
        <v>-38.159880999999999</v>
      </c>
      <c r="BE129" s="11">
        <v>-38.159880999999999</v>
      </c>
      <c r="BF129" s="11">
        <v>-38.159880999999999</v>
      </c>
      <c r="BG129" s="11">
        <v>0</v>
      </c>
      <c r="BH129" s="11">
        <v>585.01823100000001</v>
      </c>
      <c r="BI129" s="11">
        <v>585.01823100000001</v>
      </c>
      <c r="BJ129" s="11">
        <v>591.68270299999995</v>
      </c>
      <c r="BK129" s="11">
        <v>0</v>
      </c>
      <c r="BL129" s="11">
        <v>0</v>
      </c>
      <c r="BM129" s="11">
        <v>0</v>
      </c>
      <c r="BN129" s="11">
        <v>-612.53554999999994</v>
      </c>
      <c r="BO129" s="11">
        <v>-612.53554999999994</v>
      </c>
      <c r="BP129" s="11">
        <v>-650.44022700000005</v>
      </c>
      <c r="BQ129" s="11">
        <v>0</v>
      </c>
      <c r="BR129" s="11">
        <v>0</v>
      </c>
      <c r="BS129" s="11">
        <v>0</v>
      </c>
    </row>
    <row r="130" spans="2:71" s="1" customFormat="1" x14ac:dyDescent="0.2">
      <c r="B130" s="63" t="s">
        <v>178</v>
      </c>
      <c r="C130" s="6">
        <v>43321.458333333299</v>
      </c>
      <c r="D130" s="7" t="s">
        <v>0</v>
      </c>
      <c r="E130" s="68" t="s">
        <v>30</v>
      </c>
      <c r="F130" s="8" t="s">
        <v>30</v>
      </c>
      <c r="G130" s="8">
        <v>28.557649999999999</v>
      </c>
      <c r="H130" s="8">
        <v>26.354638999999999</v>
      </c>
      <c r="I130" s="9" t="s">
        <v>30</v>
      </c>
      <c r="J130" s="64" t="s">
        <v>30</v>
      </c>
      <c r="K130" s="68" t="s">
        <v>30</v>
      </c>
      <c r="L130" s="8" t="s">
        <v>30</v>
      </c>
      <c r="M130" s="8">
        <v>-4.2840129999999998</v>
      </c>
      <c r="N130" s="8">
        <v>-2.970688</v>
      </c>
      <c r="O130" s="9" t="s">
        <v>30</v>
      </c>
      <c r="P130" s="64" t="s">
        <v>30</v>
      </c>
      <c r="Q130" s="8" t="s">
        <v>30</v>
      </c>
      <c r="R130" s="10">
        <v>0</v>
      </c>
      <c r="S130" s="8">
        <v>-3.0120779999999998</v>
      </c>
      <c r="T130" s="8">
        <v>0.58333199999999996</v>
      </c>
      <c r="U130" s="9" t="s">
        <v>30</v>
      </c>
      <c r="V130" s="64" t="s">
        <v>30</v>
      </c>
      <c r="AA130" s="11">
        <v>111.6</v>
      </c>
      <c r="AB130" s="11">
        <v>0</v>
      </c>
      <c r="AC130" s="11">
        <v>52.717371</v>
      </c>
      <c r="AD130" s="11">
        <v>26.519172999999999</v>
      </c>
      <c r="AE130" s="11">
        <v>31.332727999999999</v>
      </c>
      <c r="AF130" s="12">
        <v>0</v>
      </c>
      <c r="AG130" s="12">
        <v>3.5407799999999998</v>
      </c>
      <c r="AH130" s="11">
        <v>0.71342499999999998</v>
      </c>
      <c r="AI130" s="11">
        <v>1.676831</v>
      </c>
      <c r="AJ130" s="11">
        <v>0.89718699999999996</v>
      </c>
      <c r="AK130" s="11">
        <v>0.84916499999999995</v>
      </c>
      <c r="AL130" s="11">
        <v>0</v>
      </c>
      <c r="AM130" s="12">
        <v>0</v>
      </c>
      <c r="AN130" s="12">
        <v>-6.7725999999999997</v>
      </c>
      <c r="AO130" s="11">
        <v>-3.5703939999999998</v>
      </c>
      <c r="AP130" s="11">
        <v>-3.436788</v>
      </c>
      <c r="AQ130" s="11">
        <v>-6.0240119999999999</v>
      </c>
      <c r="AR130" s="11">
        <v>-4.8937999999999997</v>
      </c>
      <c r="AS130" s="11">
        <v>0</v>
      </c>
      <c r="AT130" s="12">
        <v>0</v>
      </c>
      <c r="AU130" s="12">
        <v>-5.5434049999999999</v>
      </c>
      <c r="AV130" s="11">
        <v>-2.970688</v>
      </c>
      <c r="AW130" s="11">
        <v>-2.8447900000000002</v>
      </c>
      <c r="AX130" s="11">
        <v>-5.4339930000000001</v>
      </c>
      <c r="AY130" s="11">
        <v>-2.8447900000000002</v>
      </c>
      <c r="AZ130" s="11">
        <v>-5.4339930000000001</v>
      </c>
      <c r="BA130" s="12">
        <v>0</v>
      </c>
      <c r="BB130" s="12">
        <v>0.71994999999999998</v>
      </c>
      <c r="BC130" s="11">
        <v>0.58333199999999996</v>
      </c>
      <c r="BD130" s="11">
        <v>-1.3870100000000001</v>
      </c>
      <c r="BE130" s="11">
        <v>-1.3870100000000001</v>
      </c>
      <c r="BF130" s="11">
        <v>-1.3870100000000001</v>
      </c>
      <c r="BG130" s="11">
        <v>-1.318192</v>
      </c>
      <c r="BH130" s="11">
        <v>2.9568249999999998</v>
      </c>
      <c r="BI130" s="11">
        <v>2.9568249999999998</v>
      </c>
      <c r="BJ130" s="11">
        <v>1.663268</v>
      </c>
      <c r="BK130" s="11">
        <v>2.930024</v>
      </c>
      <c r="BL130" s="11">
        <v>2.4263590000000002</v>
      </c>
      <c r="BM130" s="11">
        <v>0</v>
      </c>
      <c r="BN130" s="11">
        <v>258.64074900000003</v>
      </c>
      <c r="BO130" s="11">
        <v>258.64074900000003</v>
      </c>
      <c r="BP130" s="11">
        <v>258.06403499999999</v>
      </c>
      <c r="BQ130" s="11">
        <v>259.094964</v>
      </c>
      <c r="BR130" s="11">
        <v>255.706783</v>
      </c>
      <c r="BS130" s="11">
        <v>0</v>
      </c>
    </row>
    <row r="131" spans="2:71" s="1" customFormat="1" x14ac:dyDescent="0.2">
      <c r="B131" s="63" t="s">
        <v>179</v>
      </c>
      <c r="C131" s="6">
        <v>43321.458333333299</v>
      </c>
      <c r="D131" s="7" t="s">
        <v>0</v>
      </c>
      <c r="E131" s="68" t="s">
        <v>30</v>
      </c>
      <c r="F131" s="8" t="s">
        <v>30</v>
      </c>
      <c r="G131" s="8">
        <v>193.31271100000001</v>
      </c>
      <c r="H131" s="8">
        <v>156.96400399999999</v>
      </c>
      <c r="I131" s="9" t="s">
        <v>30</v>
      </c>
      <c r="J131" s="64" t="s">
        <v>30</v>
      </c>
      <c r="K131" s="68" t="s">
        <v>30</v>
      </c>
      <c r="L131" s="8" t="s">
        <v>30</v>
      </c>
      <c r="M131" s="8">
        <v>7.1781610000000002</v>
      </c>
      <c r="N131" s="8">
        <v>23.9026</v>
      </c>
      <c r="O131" s="9" t="s">
        <v>30</v>
      </c>
      <c r="P131" s="64" t="s">
        <v>30</v>
      </c>
      <c r="Q131" s="8" t="s">
        <v>30</v>
      </c>
      <c r="R131" s="83">
        <v>0</v>
      </c>
      <c r="S131" s="8">
        <v>2.6021909999999999</v>
      </c>
      <c r="T131" s="8">
        <v>18.610706</v>
      </c>
      <c r="U131" s="9" t="s">
        <v>30</v>
      </c>
      <c r="V131" s="64" t="s">
        <v>30</v>
      </c>
      <c r="AA131" s="11">
        <v>308.25599999999997</v>
      </c>
      <c r="AB131" s="11">
        <v>0</v>
      </c>
      <c r="AC131" s="11">
        <v>312.06776500000001</v>
      </c>
      <c r="AD131" s="11">
        <v>153.89908700000001</v>
      </c>
      <c r="AE131" s="11">
        <v>246.421088</v>
      </c>
      <c r="AF131" s="12">
        <v>0</v>
      </c>
      <c r="AG131" s="12">
        <v>84.704027999999994</v>
      </c>
      <c r="AH131" s="11">
        <v>52.771915999999997</v>
      </c>
      <c r="AI131" s="11">
        <v>28.939171999999999</v>
      </c>
      <c r="AJ131" s="11">
        <v>38.354520999999998</v>
      </c>
      <c r="AK131" s="11">
        <v>42.521816999999999</v>
      </c>
      <c r="AL131" s="11">
        <v>0</v>
      </c>
      <c r="AM131" s="12">
        <v>0</v>
      </c>
      <c r="AN131" s="12">
        <v>17.818107999999999</v>
      </c>
      <c r="AO131" s="11">
        <v>20.954560000000001</v>
      </c>
      <c r="AP131" s="11">
        <v>-7.8017960000000004</v>
      </c>
      <c r="AQ131" s="11">
        <v>2.2074440000000002</v>
      </c>
      <c r="AR131" s="11">
        <v>4.0676040000000002</v>
      </c>
      <c r="AS131" s="11">
        <v>0</v>
      </c>
      <c r="AT131" s="12">
        <v>0</v>
      </c>
      <c r="AU131" s="12">
        <v>23.661158</v>
      </c>
      <c r="AV131" s="11">
        <v>23.9026</v>
      </c>
      <c r="AW131" s="11">
        <v>-4.8456780000000004</v>
      </c>
      <c r="AX131" s="11">
        <v>5.0324580000000001</v>
      </c>
      <c r="AY131" s="11">
        <v>-4.8456780000000004</v>
      </c>
      <c r="AZ131" s="11">
        <v>5.0324580000000001</v>
      </c>
      <c r="BA131" s="12">
        <v>0</v>
      </c>
      <c r="BB131" s="12">
        <v>21.102831999999999</v>
      </c>
      <c r="BC131" s="11">
        <v>18.610706</v>
      </c>
      <c r="BD131" s="11">
        <v>12.539478000000001</v>
      </c>
      <c r="BE131" s="11">
        <v>12.539478000000001</v>
      </c>
      <c r="BF131" s="11">
        <v>12.539478000000001</v>
      </c>
      <c r="BG131" s="11">
        <v>9.1036099999999998</v>
      </c>
      <c r="BH131" s="11">
        <v>261.53889800000002</v>
      </c>
      <c r="BI131" s="11">
        <v>261.53889800000002</v>
      </c>
      <c r="BJ131" s="11">
        <v>280.99395199999998</v>
      </c>
      <c r="BK131" s="11">
        <v>300.23022400000002</v>
      </c>
      <c r="BL131" s="11">
        <v>296.04232400000001</v>
      </c>
      <c r="BM131" s="11">
        <v>0</v>
      </c>
      <c r="BN131" s="11">
        <v>521.65731200000005</v>
      </c>
      <c r="BO131" s="11">
        <v>521.65731200000005</v>
      </c>
      <c r="BP131" s="11">
        <v>534.24123899999995</v>
      </c>
      <c r="BQ131" s="11">
        <v>549.25132499999995</v>
      </c>
      <c r="BR131" s="11">
        <v>550.23932000000002</v>
      </c>
      <c r="BS131" s="11">
        <v>0</v>
      </c>
    </row>
    <row r="132" spans="2:71" s="1" customFormat="1" x14ac:dyDescent="0.2">
      <c r="B132" s="63" t="s">
        <v>195</v>
      </c>
      <c r="C132" s="6">
        <v>43321.458333333299</v>
      </c>
      <c r="D132" s="7" t="s">
        <v>0</v>
      </c>
      <c r="E132" s="68" t="s">
        <v>30</v>
      </c>
      <c r="F132" s="8" t="s">
        <v>30</v>
      </c>
      <c r="G132" s="8">
        <v>48.671478999999998</v>
      </c>
      <c r="H132" s="8">
        <v>58.658828999999997</v>
      </c>
      <c r="I132" s="9" t="s">
        <v>30</v>
      </c>
      <c r="J132" s="64" t="s">
        <v>30</v>
      </c>
      <c r="K132" s="68" t="s">
        <v>30</v>
      </c>
      <c r="L132" s="8" t="s">
        <v>30</v>
      </c>
      <c r="M132" s="8">
        <v>5.059558</v>
      </c>
      <c r="N132" s="8">
        <v>3.6451560000000001</v>
      </c>
      <c r="O132" s="9" t="s">
        <v>30</v>
      </c>
      <c r="P132" s="64" t="s">
        <v>30</v>
      </c>
      <c r="Q132" s="8" t="s">
        <v>30</v>
      </c>
      <c r="R132" s="10">
        <v>0</v>
      </c>
      <c r="S132" s="8">
        <v>2.6532529999999999</v>
      </c>
      <c r="T132" s="8">
        <v>0.2104</v>
      </c>
      <c r="U132" s="9" t="s">
        <v>30</v>
      </c>
      <c r="V132" s="64" t="s">
        <v>30</v>
      </c>
      <c r="AA132" s="11">
        <v>74.400000000000006</v>
      </c>
      <c r="AB132" s="11">
        <v>0</v>
      </c>
      <c r="AC132" s="11">
        <v>66.340630000000004</v>
      </c>
      <c r="AD132" s="11">
        <v>39.097540000000002</v>
      </c>
      <c r="AE132" s="11">
        <v>43.744483000000002</v>
      </c>
      <c r="AF132" s="12">
        <v>0</v>
      </c>
      <c r="AG132" s="12">
        <v>13.596515</v>
      </c>
      <c r="AH132" s="11">
        <v>9.7843389999999992</v>
      </c>
      <c r="AI132" s="11">
        <v>8.6370799999999992</v>
      </c>
      <c r="AJ132" s="11">
        <v>8.6828409999999998</v>
      </c>
      <c r="AK132" s="11">
        <v>9.0524749999999994</v>
      </c>
      <c r="AL132" s="11">
        <v>0</v>
      </c>
      <c r="AM132" s="12">
        <v>0</v>
      </c>
      <c r="AN132" s="12">
        <v>5.505744</v>
      </c>
      <c r="AO132" s="11">
        <v>2.849113</v>
      </c>
      <c r="AP132" s="11">
        <v>5.1009120000000001</v>
      </c>
      <c r="AQ132" s="11">
        <v>3.294378</v>
      </c>
      <c r="AR132" s="11">
        <v>4.0648530000000003</v>
      </c>
      <c r="AS132" s="11">
        <v>0</v>
      </c>
      <c r="AT132" s="12">
        <v>0</v>
      </c>
      <c r="AU132" s="12">
        <v>7.0882399999999999</v>
      </c>
      <c r="AV132" s="11">
        <v>2.6896490000000002</v>
      </c>
      <c r="AW132" s="11">
        <v>6.0727419999999999</v>
      </c>
      <c r="AX132" s="11">
        <v>3.9999310000000001</v>
      </c>
      <c r="AY132" s="11">
        <v>6.0727419999999999</v>
      </c>
      <c r="AZ132" s="11">
        <v>3.9999310000000001</v>
      </c>
      <c r="BA132" s="12">
        <v>0</v>
      </c>
      <c r="BB132" s="12">
        <v>2.9370620000000001</v>
      </c>
      <c r="BC132" s="11">
        <v>0.2104</v>
      </c>
      <c r="BD132" s="11">
        <v>3.0291739999999998</v>
      </c>
      <c r="BE132" s="11">
        <v>3.0291739999999998</v>
      </c>
      <c r="BF132" s="11">
        <v>3.0291739999999998</v>
      </c>
      <c r="BG132" s="11">
        <v>2.675052</v>
      </c>
      <c r="BH132" s="11">
        <v>25.488130999999999</v>
      </c>
      <c r="BI132" s="11">
        <v>25.488130999999999</v>
      </c>
      <c r="BJ132" s="11">
        <v>24.632436999999999</v>
      </c>
      <c r="BK132" s="11">
        <v>25.529874</v>
      </c>
      <c r="BL132" s="11">
        <v>22.897075999999998</v>
      </c>
      <c r="BM132" s="11">
        <v>0</v>
      </c>
      <c r="BN132" s="11">
        <v>17.458850000000002</v>
      </c>
      <c r="BO132" s="11">
        <v>17.458850000000002</v>
      </c>
      <c r="BP132" s="11">
        <v>20.750294</v>
      </c>
      <c r="BQ132" s="11">
        <v>45.630381</v>
      </c>
      <c r="BR132" s="11">
        <v>48.154539</v>
      </c>
      <c r="BS132" s="11">
        <v>0</v>
      </c>
    </row>
    <row r="133" spans="2:71" s="1" customFormat="1" x14ac:dyDescent="0.2">
      <c r="B133" s="63" t="s">
        <v>199</v>
      </c>
      <c r="C133" s="6">
        <v>43321.458333333299</v>
      </c>
      <c r="D133" s="7" t="s">
        <v>0</v>
      </c>
      <c r="E133" s="68" t="s">
        <v>30</v>
      </c>
      <c r="F133" s="8" t="s">
        <v>30</v>
      </c>
      <c r="G133" s="8">
        <v>56.938150999999998</v>
      </c>
      <c r="H133" s="8">
        <v>51.548045999999999</v>
      </c>
      <c r="I133" s="9" t="s">
        <v>30</v>
      </c>
      <c r="J133" s="64" t="s">
        <v>30</v>
      </c>
      <c r="K133" s="68" t="s">
        <v>30</v>
      </c>
      <c r="L133" s="8" t="s">
        <v>30</v>
      </c>
      <c r="M133" s="8">
        <v>8.1508640000000003</v>
      </c>
      <c r="N133" s="8">
        <v>6.5983200000000002</v>
      </c>
      <c r="O133" s="9" t="s">
        <v>30</v>
      </c>
      <c r="P133" s="64" t="s">
        <v>30</v>
      </c>
      <c r="Q133" s="8" t="s">
        <v>30</v>
      </c>
      <c r="R133" s="10">
        <v>0</v>
      </c>
      <c r="S133" s="8">
        <v>-1.981835</v>
      </c>
      <c r="T133" s="8">
        <v>0.17724300000000001</v>
      </c>
      <c r="U133" s="9" t="s">
        <v>30</v>
      </c>
      <c r="V133" s="64" t="s">
        <v>30</v>
      </c>
      <c r="AA133" s="11">
        <v>41.418588144095992</v>
      </c>
      <c r="AB133" s="11">
        <v>0</v>
      </c>
      <c r="AC133" s="11">
        <v>104.212031</v>
      </c>
      <c r="AD133" s="11">
        <v>42.929710999999998</v>
      </c>
      <c r="AE133" s="11">
        <v>50.530185000000003</v>
      </c>
      <c r="AF133" s="12">
        <v>0</v>
      </c>
      <c r="AG133" s="12">
        <v>19.018075</v>
      </c>
      <c r="AH133" s="11">
        <v>8.6368379999999991</v>
      </c>
      <c r="AI133" s="11">
        <v>8.3277699999999992</v>
      </c>
      <c r="AJ133" s="11">
        <v>9.7550559999999997</v>
      </c>
      <c r="AK133" s="11">
        <v>10.216168</v>
      </c>
      <c r="AL133" s="11">
        <v>0</v>
      </c>
      <c r="AM133" s="12">
        <v>0</v>
      </c>
      <c r="AN133" s="12">
        <v>12.168115</v>
      </c>
      <c r="AO133" s="11">
        <v>5.1900490000000001</v>
      </c>
      <c r="AP133" s="11">
        <v>5.0246940000000002</v>
      </c>
      <c r="AQ133" s="11">
        <v>6.1242570000000001</v>
      </c>
      <c r="AR133" s="11">
        <v>6.4700030000000002</v>
      </c>
      <c r="AS133" s="11">
        <v>0</v>
      </c>
      <c r="AT133" s="12">
        <v>0</v>
      </c>
      <c r="AU133" s="12">
        <v>14.984005</v>
      </c>
      <c r="AV133" s="11">
        <v>6.5983200000000002</v>
      </c>
      <c r="AW133" s="11">
        <v>6.2430300000000001</v>
      </c>
      <c r="AX133" s="11">
        <v>7.7301489999999999</v>
      </c>
      <c r="AY133" s="11">
        <v>6.2430300000000001</v>
      </c>
      <c r="AZ133" s="11">
        <v>7.7301489999999999</v>
      </c>
      <c r="BA133" s="12">
        <v>0</v>
      </c>
      <c r="BB133" s="12">
        <v>1.8447370000000001</v>
      </c>
      <c r="BC133" s="11">
        <v>0.17724300000000001</v>
      </c>
      <c r="BD133" s="11">
        <v>-4.9281999999999999E-2</v>
      </c>
      <c r="BE133" s="11">
        <v>-4.9281999999999999E-2</v>
      </c>
      <c r="BF133" s="11">
        <v>-4.9281999999999999E-2</v>
      </c>
      <c r="BG133" s="11">
        <v>-2.623548</v>
      </c>
      <c r="BH133" s="11">
        <v>133.73481200000001</v>
      </c>
      <c r="BI133" s="11">
        <v>133.73481200000001</v>
      </c>
      <c r="BJ133" s="11">
        <v>132.02380299999999</v>
      </c>
      <c r="BK133" s="11">
        <v>147.824963</v>
      </c>
      <c r="BL133" s="11">
        <v>157.00653800000001</v>
      </c>
      <c r="BM133" s="11">
        <v>0</v>
      </c>
      <c r="BN133" s="11">
        <v>36.572808999999999</v>
      </c>
      <c r="BO133" s="11">
        <v>36.572808999999999</v>
      </c>
      <c r="BP133" s="11">
        <v>36.523527000000001</v>
      </c>
      <c r="BQ133" s="11">
        <v>48.816192000000001</v>
      </c>
      <c r="BR133" s="11">
        <v>46.189489000000002</v>
      </c>
      <c r="BS133" s="11">
        <v>0</v>
      </c>
    </row>
    <row r="134" spans="2:71" s="1" customFormat="1" x14ac:dyDescent="0.2">
      <c r="B134" s="63" t="s">
        <v>202</v>
      </c>
      <c r="C134" s="6">
        <v>43321.458333333299</v>
      </c>
      <c r="D134" s="7" t="s">
        <v>0</v>
      </c>
      <c r="E134" s="68" t="s">
        <v>30</v>
      </c>
      <c r="F134" s="8" t="s">
        <v>30</v>
      </c>
      <c r="G134" s="8">
        <v>192.34339499999999</v>
      </c>
      <c r="H134" s="8">
        <v>201.330555</v>
      </c>
      <c r="I134" s="9" t="s">
        <v>30</v>
      </c>
      <c r="J134" s="64" t="s">
        <v>30</v>
      </c>
      <c r="K134" s="68" t="s">
        <v>30</v>
      </c>
      <c r="L134" s="8" t="s">
        <v>30</v>
      </c>
      <c r="M134" s="8">
        <v>29.641537</v>
      </c>
      <c r="N134" s="8">
        <v>32.239307000000004</v>
      </c>
      <c r="O134" s="9" t="s">
        <v>30</v>
      </c>
      <c r="P134" s="64" t="s">
        <v>30</v>
      </c>
      <c r="Q134" s="8" t="s">
        <v>30</v>
      </c>
      <c r="R134" s="83">
        <v>0</v>
      </c>
      <c r="S134" s="8">
        <v>18.617735</v>
      </c>
      <c r="T134" s="8">
        <v>14.837043</v>
      </c>
      <c r="U134" s="9" t="s">
        <v>30</v>
      </c>
      <c r="V134" s="64" t="s">
        <v>30</v>
      </c>
      <c r="AA134" s="11">
        <v>3926.4730654999998</v>
      </c>
      <c r="AB134" s="11">
        <v>0</v>
      </c>
      <c r="AC134" s="11">
        <v>360.16350999999997</v>
      </c>
      <c r="AD134" s="11">
        <v>173.73247799999999</v>
      </c>
      <c r="AE134" s="11">
        <v>186.02776499999999</v>
      </c>
      <c r="AF134" s="12">
        <v>0</v>
      </c>
      <c r="AG134" s="12">
        <v>112.50124</v>
      </c>
      <c r="AH134" s="11">
        <v>65.501924000000002</v>
      </c>
      <c r="AI134" s="11">
        <v>52.101244999999999</v>
      </c>
      <c r="AJ134" s="11">
        <v>48.808796999999998</v>
      </c>
      <c r="AK134" s="11">
        <v>59.359662999999998</v>
      </c>
      <c r="AL134" s="11">
        <v>0</v>
      </c>
      <c r="AM134" s="12">
        <v>0</v>
      </c>
      <c r="AN134" s="12">
        <v>34.165692</v>
      </c>
      <c r="AO134" s="11">
        <v>22.757159000000001</v>
      </c>
      <c r="AP134" s="11">
        <v>15.201248</v>
      </c>
      <c r="AQ134" s="11">
        <v>22.727273</v>
      </c>
      <c r="AR134" s="11">
        <v>22.223479000000001</v>
      </c>
      <c r="AS134" s="11">
        <v>0</v>
      </c>
      <c r="AT134" s="12">
        <v>0</v>
      </c>
      <c r="AU134" s="12">
        <v>53.133457</v>
      </c>
      <c r="AV134" s="11">
        <v>38.405883000000003</v>
      </c>
      <c r="AW134" s="11">
        <v>24.665282000000001</v>
      </c>
      <c r="AX134" s="11">
        <v>28.860029999999998</v>
      </c>
      <c r="AY134" s="11">
        <v>24.665282000000001</v>
      </c>
      <c r="AZ134" s="11">
        <v>28.860029999999998</v>
      </c>
      <c r="BA134" s="12">
        <v>0</v>
      </c>
      <c r="BB134" s="12">
        <v>21.470891000000002</v>
      </c>
      <c r="BC134" s="11">
        <v>14.837043</v>
      </c>
      <c r="BD134" s="11">
        <v>0.89812499999999995</v>
      </c>
      <c r="BE134" s="11">
        <v>0.89812499999999995</v>
      </c>
      <c r="BF134" s="11">
        <v>0.89812499999999995</v>
      </c>
      <c r="BG134" s="11">
        <v>17.868872</v>
      </c>
      <c r="BH134" s="11">
        <v>59.721173</v>
      </c>
      <c r="BI134" s="11">
        <v>59.721173</v>
      </c>
      <c r="BJ134" s="11">
        <v>21.766325999999999</v>
      </c>
      <c r="BK134" s="11">
        <v>13.962429999999999</v>
      </c>
      <c r="BL134" s="11">
        <v>40.777349000000001</v>
      </c>
      <c r="BM134" s="11">
        <v>0</v>
      </c>
      <c r="BN134" s="11">
        <v>341.94893100000002</v>
      </c>
      <c r="BO134" s="11">
        <v>341.94893100000002</v>
      </c>
      <c r="BP134" s="11">
        <v>342.84705600000001</v>
      </c>
      <c r="BQ134" s="11">
        <v>393.72213199999999</v>
      </c>
      <c r="BR134" s="11">
        <v>411.36641600000002</v>
      </c>
      <c r="BS134" s="11">
        <v>0</v>
      </c>
    </row>
    <row r="135" spans="2:71" s="1" customFormat="1" x14ac:dyDescent="0.2">
      <c r="B135" s="63" t="s">
        <v>204</v>
      </c>
      <c r="C135" s="6">
        <v>43321.458333333299</v>
      </c>
      <c r="D135" s="7" t="s">
        <v>0</v>
      </c>
      <c r="E135" s="68" t="s">
        <v>30</v>
      </c>
      <c r="F135" s="8" t="s">
        <v>30</v>
      </c>
      <c r="G135" s="8">
        <v>70.296403999999995</v>
      </c>
      <c r="H135" s="8">
        <v>14.462427999999999</v>
      </c>
      <c r="I135" s="9" t="s">
        <v>30</v>
      </c>
      <c r="J135" s="64" t="s">
        <v>30</v>
      </c>
      <c r="K135" s="68" t="s">
        <v>30</v>
      </c>
      <c r="L135" s="8" t="s">
        <v>30</v>
      </c>
      <c r="M135" s="8">
        <v>0.68933100000000003</v>
      </c>
      <c r="N135" s="8">
        <v>9.7124440000000014</v>
      </c>
      <c r="O135" s="9" t="s">
        <v>30</v>
      </c>
      <c r="P135" s="64" t="s">
        <v>30</v>
      </c>
      <c r="Q135" s="8" t="s">
        <v>30</v>
      </c>
      <c r="R135" s="10">
        <v>0</v>
      </c>
      <c r="S135" s="8">
        <v>-9.612133</v>
      </c>
      <c r="T135" s="8">
        <v>36.307271999999998</v>
      </c>
      <c r="U135" s="9" t="s">
        <v>30</v>
      </c>
      <c r="V135" s="64" t="s">
        <v>30</v>
      </c>
      <c r="AA135" s="11">
        <v>251.71999999999997</v>
      </c>
      <c r="AB135" s="11">
        <v>0</v>
      </c>
      <c r="AC135" s="11">
        <v>347.31986000000001</v>
      </c>
      <c r="AD135" s="11">
        <v>9.493347</v>
      </c>
      <c r="AE135" s="11">
        <v>12.798042000000001</v>
      </c>
      <c r="AF135" s="12">
        <v>0</v>
      </c>
      <c r="AG135" s="12">
        <v>239.58078499999999</v>
      </c>
      <c r="AH135" s="11">
        <v>13.215115000000001</v>
      </c>
      <c r="AI135" s="11">
        <v>7.546214</v>
      </c>
      <c r="AJ135" s="11">
        <v>-5.4018269999999999</v>
      </c>
      <c r="AK135" s="11">
        <v>3.017315</v>
      </c>
      <c r="AL135" s="11">
        <v>0</v>
      </c>
      <c r="AM135" s="12">
        <v>0</v>
      </c>
      <c r="AN135" s="12">
        <v>232.35240400000001</v>
      </c>
      <c r="AO135" s="11">
        <v>9.6142420000000008</v>
      </c>
      <c r="AP135" s="11">
        <v>5.465471</v>
      </c>
      <c r="AQ135" s="11">
        <v>-7.9948379999999997</v>
      </c>
      <c r="AR135" s="11">
        <v>0.546709</v>
      </c>
      <c r="AS135" s="11">
        <v>0</v>
      </c>
      <c r="AT135" s="12">
        <v>0</v>
      </c>
      <c r="AU135" s="12">
        <v>232.53273300000001</v>
      </c>
      <c r="AV135" s="11">
        <v>9.7124439999999996</v>
      </c>
      <c r="AW135" s="11">
        <v>5.6490749999999998</v>
      </c>
      <c r="AX135" s="11">
        <v>-7.9028400000000003</v>
      </c>
      <c r="AY135" s="11">
        <v>5.6490749999999998</v>
      </c>
      <c r="AZ135" s="11">
        <v>-7.9028400000000003</v>
      </c>
      <c r="BA135" s="12">
        <v>0</v>
      </c>
      <c r="BB135" s="12">
        <v>251.62342799999999</v>
      </c>
      <c r="BC135" s="11">
        <v>36.307271999999998</v>
      </c>
      <c r="BD135" s="11">
        <v>-6.9491339999999999</v>
      </c>
      <c r="BE135" s="11">
        <v>-6.9491339999999999</v>
      </c>
      <c r="BF135" s="11">
        <v>-6.9491339999999999</v>
      </c>
      <c r="BG135" s="11">
        <v>68.421377000000007</v>
      </c>
      <c r="BH135" s="11">
        <v>526.08105699999999</v>
      </c>
      <c r="BI135" s="11">
        <v>526.08105699999999</v>
      </c>
      <c r="BJ135" s="11">
        <v>533.09132499999998</v>
      </c>
      <c r="BK135" s="11">
        <v>569.96910500000001</v>
      </c>
      <c r="BL135" s="11">
        <v>565.64800300000002</v>
      </c>
      <c r="BM135" s="11">
        <v>0</v>
      </c>
      <c r="BN135" s="11">
        <v>1041.520814</v>
      </c>
      <c r="BO135" s="11">
        <v>1041.520814</v>
      </c>
      <c r="BP135" s="11">
        <v>1034.428805</v>
      </c>
      <c r="BQ135" s="11">
        <v>1102.93965</v>
      </c>
      <c r="BR135" s="11">
        <v>1093.3149390000001</v>
      </c>
      <c r="BS135" s="11">
        <v>0</v>
      </c>
    </row>
    <row r="136" spans="2:71" s="1" customFormat="1" x14ac:dyDescent="0.2">
      <c r="B136" s="63" t="s">
        <v>208</v>
      </c>
      <c r="C136" s="6">
        <v>43321.458333333299</v>
      </c>
      <c r="D136" s="7" t="s">
        <v>0</v>
      </c>
      <c r="E136" s="68" t="s">
        <v>30</v>
      </c>
      <c r="F136" s="8" t="s">
        <v>30</v>
      </c>
      <c r="G136" s="8">
        <v>31.253484</v>
      </c>
      <c r="H136" s="8">
        <v>19.661033</v>
      </c>
      <c r="I136" s="9" t="s">
        <v>30</v>
      </c>
      <c r="J136" s="64" t="s">
        <v>30</v>
      </c>
      <c r="K136" s="68" t="s">
        <v>30</v>
      </c>
      <c r="L136" s="8" t="s">
        <v>30</v>
      </c>
      <c r="M136" s="8">
        <v>8.5738430000000001</v>
      </c>
      <c r="N136" s="8">
        <v>3.714013</v>
      </c>
      <c r="O136" s="9" t="s">
        <v>30</v>
      </c>
      <c r="P136" s="64" t="s">
        <v>30</v>
      </c>
      <c r="Q136" s="8" t="s">
        <v>30</v>
      </c>
      <c r="R136" s="10">
        <v>0</v>
      </c>
      <c r="S136" s="8">
        <v>8.9574780000000001</v>
      </c>
      <c r="T136" s="8">
        <v>1.187594</v>
      </c>
      <c r="U136" s="9" t="s">
        <v>30</v>
      </c>
      <c r="V136" s="64" t="s">
        <v>30</v>
      </c>
      <c r="AA136" s="11">
        <v>161.56800000000001</v>
      </c>
      <c r="AB136" s="11">
        <v>0</v>
      </c>
      <c r="AC136" s="11">
        <v>46.318973</v>
      </c>
      <c r="AD136" s="11">
        <v>17.041454999999999</v>
      </c>
      <c r="AE136" s="11">
        <v>11.082319999999999</v>
      </c>
      <c r="AF136" s="12">
        <v>0</v>
      </c>
      <c r="AG136" s="12">
        <v>12.888631999999999</v>
      </c>
      <c r="AH136" s="11">
        <v>4.928763</v>
      </c>
      <c r="AI136" s="11">
        <v>4.0242110000000002</v>
      </c>
      <c r="AJ136" s="11">
        <v>4.6002700000000001</v>
      </c>
      <c r="AK136" s="11">
        <v>9.1462369999999993</v>
      </c>
      <c r="AL136" s="11">
        <v>0</v>
      </c>
      <c r="AM136" s="12">
        <v>0</v>
      </c>
      <c r="AN136" s="12">
        <v>9.7279210000000003</v>
      </c>
      <c r="AO136" s="11">
        <v>3.398463</v>
      </c>
      <c r="AP136" s="11">
        <v>2.7522440000000001</v>
      </c>
      <c r="AQ136" s="11">
        <v>3.0140349999999998</v>
      </c>
      <c r="AR136" s="11">
        <v>7.736745</v>
      </c>
      <c r="AS136" s="11">
        <v>0</v>
      </c>
      <c r="AT136" s="12">
        <v>0</v>
      </c>
      <c r="AU136" s="12">
        <v>10.514032</v>
      </c>
      <c r="AV136" s="11">
        <v>3.9722179999999998</v>
      </c>
      <c r="AW136" s="11">
        <v>3.1850809999999998</v>
      </c>
      <c r="AX136" s="11">
        <v>4.3259829999999999</v>
      </c>
      <c r="AY136" s="11">
        <v>3.1850809999999998</v>
      </c>
      <c r="AZ136" s="11">
        <v>4.3259829999999999</v>
      </c>
      <c r="BA136" s="12">
        <v>0</v>
      </c>
      <c r="BB136" s="12">
        <v>6.0042039999999997</v>
      </c>
      <c r="BC136" s="11">
        <v>1.187594</v>
      </c>
      <c r="BD136" s="11">
        <v>2.3866399999999999</v>
      </c>
      <c r="BE136" s="11">
        <v>2.3866399999999999</v>
      </c>
      <c r="BF136" s="11">
        <v>2.3866399999999999</v>
      </c>
      <c r="BG136" s="11">
        <v>7.1444549999999998</v>
      </c>
      <c r="BH136" s="11">
        <v>2.1420189999999999</v>
      </c>
      <c r="BI136" s="11">
        <v>2.1420189999999999</v>
      </c>
      <c r="BJ136" s="11">
        <v>2.1391209999999998</v>
      </c>
      <c r="BK136" s="11">
        <v>4.9102420000000002</v>
      </c>
      <c r="BL136" s="11">
        <v>8.6541230000000002</v>
      </c>
      <c r="BM136" s="11">
        <v>0</v>
      </c>
      <c r="BN136" s="11">
        <v>75.339015000000003</v>
      </c>
      <c r="BO136" s="11">
        <v>75.339015000000003</v>
      </c>
      <c r="BP136" s="11">
        <v>77.745941000000002</v>
      </c>
      <c r="BQ136" s="11">
        <v>84.687702999999999</v>
      </c>
      <c r="BR136" s="11">
        <v>93.823274999999995</v>
      </c>
      <c r="BS136" s="11">
        <v>0</v>
      </c>
    </row>
    <row r="137" spans="2:71" s="1" customFormat="1" x14ac:dyDescent="0.2">
      <c r="B137" s="63" t="s">
        <v>228</v>
      </c>
      <c r="C137" s="6">
        <v>43321.458333333299</v>
      </c>
      <c r="D137" s="7" t="s">
        <v>0</v>
      </c>
      <c r="E137" s="68" t="s">
        <v>30</v>
      </c>
      <c r="F137" s="8" t="s">
        <v>30</v>
      </c>
      <c r="G137" s="8">
        <v>22.370788000000001</v>
      </c>
      <c r="H137" s="8">
        <v>38.686211</v>
      </c>
      <c r="I137" s="9" t="s">
        <v>30</v>
      </c>
      <c r="J137" s="64" t="s">
        <v>30</v>
      </c>
      <c r="K137" s="68" t="s">
        <v>30</v>
      </c>
      <c r="L137" s="8" t="s">
        <v>30</v>
      </c>
      <c r="M137" s="8">
        <v>1.055771</v>
      </c>
      <c r="N137" s="8">
        <v>1.489069</v>
      </c>
      <c r="O137" s="9" t="s">
        <v>30</v>
      </c>
      <c r="P137" s="64" t="s">
        <v>30</v>
      </c>
      <c r="Q137" s="8" t="s">
        <v>30</v>
      </c>
      <c r="R137" s="10">
        <v>0</v>
      </c>
      <c r="S137" s="8">
        <v>-4.5537190000000001</v>
      </c>
      <c r="T137" s="8">
        <v>0.175181</v>
      </c>
      <c r="U137" s="9" t="s">
        <v>30</v>
      </c>
      <c r="V137" s="64" t="s">
        <v>30</v>
      </c>
      <c r="AA137" s="11">
        <v>22.806000000000001</v>
      </c>
      <c r="AB137" s="11">
        <v>0</v>
      </c>
      <c r="AC137" s="11">
        <v>56.139555000000001</v>
      </c>
      <c r="AD137" s="11">
        <v>14.623704999999999</v>
      </c>
      <c r="AE137" s="11">
        <v>24.18263</v>
      </c>
      <c r="AF137" s="12">
        <v>0</v>
      </c>
      <c r="AG137" s="12">
        <v>4.8301280000000002</v>
      </c>
      <c r="AH137" s="11">
        <v>2.7587160000000002</v>
      </c>
      <c r="AI137" s="11">
        <v>1.673265</v>
      </c>
      <c r="AJ137" s="11">
        <v>0.36334</v>
      </c>
      <c r="AK137" s="11">
        <v>3.5299140000000002</v>
      </c>
      <c r="AL137" s="11">
        <v>0</v>
      </c>
      <c r="AM137" s="12">
        <v>0</v>
      </c>
      <c r="AN137" s="12">
        <v>0.70596800000000004</v>
      </c>
      <c r="AO137" s="11">
        <v>0.74102400000000002</v>
      </c>
      <c r="AP137" s="11">
        <v>-0.57556399999999996</v>
      </c>
      <c r="AQ137" s="11">
        <v>-2.4491499999999999</v>
      </c>
      <c r="AR137" s="11">
        <v>0.29883500000000002</v>
      </c>
      <c r="AS137" s="11">
        <v>0</v>
      </c>
      <c r="AT137" s="12">
        <v>0</v>
      </c>
      <c r="AU137" s="12">
        <v>2.1947619999999999</v>
      </c>
      <c r="AV137" s="11">
        <v>1.489069</v>
      </c>
      <c r="AW137" s="11">
        <v>0.185478</v>
      </c>
      <c r="AX137" s="11">
        <v>-1.6883319999999999</v>
      </c>
      <c r="AY137" s="11">
        <v>0.185478</v>
      </c>
      <c r="AZ137" s="11">
        <v>-1.6883319999999999</v>
      </c>
      <c r="BA137" s="12">
        <v>0</v>
      </c>
      <c r="BB137" s="12">
        <v>-2.845745</v>
      </c>
      <c r="BC137" s="11">
        <v>0.175181</v>
      </c>
      <c r="BD137" s="11">
        <v>-5.7953679999999999</v>
      </c>
      <c r="BE137" s="11">
        <v>-5.7953679999999999</v>
      </c>
      <c r="BF137" s="11">
        <v>-5.7953679999999999</v>
      </c>
      <c r="BG137" s="11">
        <v>-5.1309889999999996</v>
      </c>
      <c r="BH137" s="11">
        <v>13.266731999999999</v>
      </c>
      <c r="BI137" s="11">
        <v>13.266731999999999</v>
      </c>
      <c r="BJ137" s="11">
        <v>11.935563</v>
      </c>
      <c r="BK137" s="11">
        <v>12.547164</v>
      </c>
      <c r="BL137" s="11">
        <v>8.0521750000000001</v>
      </c>
      <c r="BM137" s="11">
        <v>0</v>
      </c>
      <c r="BN137" s="11">
        <v>26.204212999999999</v>
      </c>
      <c r="BO137" s="11">
        <v>26.204212999999999</v>
      </c>
      <c r="BP137" s="11">
        <v>20.366966000000001</v>
      </c>
      <c r="BQ137" s="11">
        <v>14.902563000000001</v>
      </c>
      <c r="BR137" s="11">
        <v>13.531324</v>
      </c>
      <c r="BS137" s="11">
        <v>0</v>
      </c>
    </row>
    <row r="138" spans="2:71" s="1" customFormat="1" x14ac:dyDescent="0.2">
      <c r="B138" s="63" t="s">
        <v>232</v>
      </c>
      <c r="C138" s="6">
        <v>43321.458333333299</v>
      </c>
      <c r="D138" s="7" t="s">
        <v>0</v>
      </c>
      <c r="E138" s="68">
        <v>4533.4615384615381</v>
      </c>
      <c r="F138" s="8" t="s">
        <v>30</v>
      </c>
      <c r="G138" s="8">
        <v>3940.136</v>
      </c>
      <c r="H138" s="8">
        <v>3923.3069999999998</v>
      </c>
      <c r="I138" s="9" t="s">
        <v>30</v>
      </c>
      <c r="J138" s="64" t="s">
        <v>30</v>
      </c>
      <c r="K138" s="68">
        <v>211.61538461538461</v>
      </c>
      <c r="L138" s="8" t="s">
        <v>30</v>
      </c>
      <c r="M138" s="8">
        <v>184.12599999999998</v>
      </c>
      <c r="N138" s="8">
        <v>157.57300000000001</v>
      </c>
      <c r="O138" s="9" t="s">
        <v>30</v>
      </c>
      <c r="P138" s="64" t="s">
        <v>30</v>
      </c>
      <c r="Q138" s="8">
        <v>-286.07692307692309</v>
      </c>
      <c r="R138" s="10">
        <v>0</v>
      </c>
      <c r="S138" s="8">
        <v>-238.42400000000001</v>
      </c>
      <c r="T138" s="8">
        <v>-117.52200000000001</v>
      </c>
      <c r="U138" s="9" t="s">
        <v>30</v>
      </c>
      <c r="V138" s="64" t="s">
        <v>30</v>
      </c>
      <c r="AA138" s="11">
        <v>3268.6307999999999</v>
      </c>
      <c r="AB138" s="11">
        <v>0</v>
      </c>
      <c r="AC138" s="11">
        <v>7036.942</v>
      </c>
      <c r="AD138" s="11">
        <v>4284.8829999999998</v>
      </c>
      <c r="AE138" s="11">
        <v>4022.2220000000002</v>
      </c>
      <c r="AF138" s="12">
        <v>0</v>
      </c>
      <c r="AG138" s="12">
        <v>1831.8579999999999</v>
      </c>
      <c r="AH138" s="11">
        <v>1014.529</v>
      </c>
      <c r="AI138" s="11">
        <v>1170.242</v>
      </c>
      <c r="AJ138" s="11">
        <v>1079.866</v>
      </c>
      <c r="AK138" s="11">
        <v>1077.0840000000001</v>
      </c>
      <c r="AL138" s="11">
        <v>0</v>
      </c>
      <c r="AM138" s="12">
        <v>0</v>
      </c>
      <c r="AN138" s="12">
        <v>164.715</v>
      </c>
      <c r="AO138" s="11">
        <v>89.468000000000004</v>
      </c>
      <c r="AP138" s="11">
        <v>221.31200000000001</v>
      </c>
      <c r="AQ138" s="11">
        <v>141.923</v>
      </c>
      <c r="AR138" s="11">
        <v>114.541</v>
      </c>
      <c r="AS138" s="11">
        <v>0</v>
      </c>
      <c r="AT138" s="12">
        <v>0</v>
      </c>
      <c r="AU138" s="12">
        <v>291.49299999999999</v>
      </c>
      <c r="AV138" s="11">
        <v>157.57300000000001</v>
      </c>
      <c r="AW138" s="11">
        <v>289.27199999999999</v>
      </c>
      <c r="AX138" s="11">
        <v>217.14099999999999</v>
      </c>
      <c r="AY138" s="11">
        <v>289.27199999999999</v>
      </c>
      <c r="AZ138" s="11">
        <v>217.14099999999999</v>
      </c>
      <c r="BA138" s="12">
        <v>0</v>
      </c>
      <c r="BB138" s="12">
        <v>789.49199999999996</v>
      </c>
      <c r="BC138" s="11">
        <v>-117.52200000000001</v>
      </c>
      <c r="BD138" s="11">
        <v>-70.486999999999995</v>
      </c>
      <c r="BE138" s="11">
        <v>-70.486999999999995</v>
      </c>
      <c r="BF138" s="11">
        <v>-70.486999999999995</v>
      </c>
      <c r="BG138" s="11">
        <v>-206.29900000000001</v>
      </c>
      <c r="BH138" s="11">
        <v>2309.857</v>
      </c>
      <c r="BI138" s="11">
        <v>2309.857</v>
      </c>
      <c r="BJ138" s="11">
        <v>2231.7649999999999</v>
      </c>
      <c r="BK138" s="11">
        <v>2284.498</v>
      </c>
      <c r="BL138" s="11">
        <v>2738.1979999999999</v>
      </c>
      <c r="BM138" s="11">
        <v>0</v>
      </c>
      <c r="BN138" s="11">
        <v>992.42899999999997</v>
      </c>
      <c r="BO138" s="11">
        <v>992.42899999999997</v>
      </c>
      <c r="BP138" s="11">
        <v>918.98099999999999</v>
      </c>
      <c r="BQ138" s="11">
        <v>1470.4939999999999</v>
      </c>
      <c r="BR138" s="11">
        <v>1234.079</v>
      </c>
      <c r="BS138" s="11">
        <v>0</v>
      </c>
    </row>
    <row r="139" spans="2:71" s="1" customFormat="1" x14ac:dyDescent="0.2">
      <c r="B139" s="63" t="s">
        <v>248</v>
      </c>
      <c r="C139" s="6">
        <v>43321.458333333299</v>
      </c>
      <c r="D139" s="7" t="s">
        <v>0</v>
      </c>
      <c r="E139" s="68" t="s">
        <v>30</v>
      </c>
      <c r="F139" s="8" t="s">
        <v>30</v>
      </c>
      <c r="G139" s="8">
        <v>8.5368670000000009</v>
      </c>
      <c r="H139" s="8">
        <v>6.8858379999999997</v>
      </c>
      <c r="I139" s="9" t="s">
        <v>30</v>
      </c>
      <c r="J139" s="64" t="s">
        <v>30</v>
      </c>
      <c r="K139" s="68" t="s">
        <v>30</v>
      </c>
      <c r="L139" s="8" t="s">
        <v>30</v>
      </c>
      <c r="M139" s="8">
        <v>0.15226699999999999</v>
      </c>
      <c r="N139" s="8">
        <v>0.33077599999999996</v>
      </c>
      <c r="O139" s="9" t="s">
        <v>30</v>
      </c>
      <c r="P139" s="64" t="s">
        <v>30</v>
      </c>
      <c r="Q139" s="8" t="s">
        <v>30</v>
      </c>
      <c r="R139" s="83">
        <v>0</v>
      </c>
      <c r="S139" s="8">
        <v>-0.32887499999999997</v>
      </c>
      <c r="T139" s="8">
        <v>-0.43252200000000002</v>
      </c>
      <c r="U139" s="9" t="s">
        <v>30</v>
      </c>
      <c r="V139" s="64" t="s">
        <v>30</v>
      </c>
      <c r="W139" s="2"/>
      <c r="X139" s="2"/>
      <c r="AA139" s="11">
        <v>14.278</v>
      </c>
      <c r="AB139" s="11">
        <v>0</v>
      </c>
      <c r="AC139" s="11">
        <v>13.376366000000001</v>
      </c>
      <c r="AD139" s="11">
        <v>4.5676779999999999</v>
      </c>
      <c r="AE139" s="11">
        <v>7.1455919999999997</v>
      </c>
      <c r="AF139" s="12">
        <v>0</v>
      </c>
      <c r="AG139" s="12">
        <v>1.2894620000000001</v>
      </c>
      <c r="AH139" s="11">
        <v>0.77951999999999999</v>
      </c>
      <c r="AI139" s="11">
        <v>0.234682</v>
      </c>
      <c r="AJ139" s="11">
        <v>0.21362700000000001</v>
      </c>
      <c r="AK139" s="11">
        <v>0.44330399999999998</v>
      </c>
      <c r="AL139" s="11">
        <v>0</v>
      </c>
      <c r="AM139" s="12">
        <v>0</v>
      </c>
      <c r="AN139" s="12">
        <v>-0.15510599999999999</v>
      </c>
      <c r="AO139" s="11">
        <v>3.3973000000000003E-2</v>
      </c>
      <c r="AP139" s="11">
        <v>-0.27400999999999998</v>
      </c>
      <c r="AQ139" s="11">
        <v>-0.192385</v>
      </c>
      <c r="AR139" s="11">
        <v>-0.24657299999999999</v>
      </c>
      <c r="AS139" s="11">
        <v>0</v>
      </c>
      <c r="AT139" s="12">
        <v>0</v>
      </c>
      <c r="AU139" s="12">
        <v>0.48712800000000001</v>
      </c>
      <c r="AV139" s="11">
        <v>0.33077600000000001</v>
      </c>
      <c r="AW139" s="11">
        <v>-1.017E-2</v>
      </c>
      <c r="AX139" s="11">
        <v>0.23812900000000001</v>
      </c>
      <c r="AY139" s="11">
        <v>-1.017E-2</v>
      </c>
      <c r="AZ139" s="11">
        <v>0.23812900000000001</v>
      </c>
      <c r="BA139" s="12">
        <v>0</v>
      </c>
      <c r="BB139" s="12">
        <v>-0.60775999999999997</v>
      </c>
      <c r="BC139" s="11">
        <v>-0.43252200000000002</v>
      </c>
      <c r="BD139" s="11">
        <v>-0.21562899999999999</v>
      </c>
      <c r="BE139" s="11">
        <v>-0.21562899999999999</v>
      </c>
      <c r="BF139" s="11">
        <v>-0.21562899999999999</v>
      </c>
      <c r="BG139" s="11">
        <v>-0.23377000000000001</v>
      </c>
      <c r="BH139" s="11">
        <v>8.3436059999999994</v>
      </c>
      <c r="BI139" s="11">
        <v>8.3436059999999994</v>
      </c>
      <c r="BJ139" s="11">
        <v>10.002464</v>
      </c>
      <c r="BK139" s="11">
        <v>10.039268</v>
      </c>
      <c r="BL139" s="11">
        <v>10.751868999999999</v>
      </c>
      <c r="BM139" s="11">
        <v>0</v>
      </c>
      <c r="BN139" s="11">
        <v>12.849384000000001</v>
      </c>
      <c r="BO139" s="11">
        <v>12.849384000000001</v>
      </c>
      <c r="BP139" s="11">
        <v>12.61857</v>
      </c>
      <c r="BQ139" s="11">
        <v>18.1934</v>
      </c>
      <c r="BR139" s="11">
        <v>18.054767999999999</v>
      </c>
      <c r="BS139" s="11">
        <v>0</v>
      </c>
    </row>
    <row r="140" spans="2:71" s="1" customFormat="1" x14ac:dyDescent="0.2">
      <c r="B140" s="63" t="s">
        <v>251</v>
      </c>
      <c r="C140" s="6">
        <v>43321.458333333299</v>
      </c>
      <c r="D140" s="7" t="s">
        <v>0</v>
      </c>
      <c r="E140" s="68" t="s">
        <v>30</v>
      </c>
      <c r="F140" s="8" t="s">
        <v>30</v>
      </c>
      <c r="G140" s="8">
        <v>63.794237000000003</v>
      </c>
      <c r="H140" s="8">
        <v>1.1531400000000001</v>
      </c>
      <c r="I140" s="9" t="s">
        <v>30</v>
      </c>
      <c r="J140" s="64" t="s">
        <v>30</v>
      </c>
      <c r="K140" s="68" t="s">
        <v>30</v>
      </c>
      <c r="L140" s="8" t="s">
        <v>30</v>
      </c>
      <c r="M140" s="8">
        <v>-1.6327119999999999</v>
      </c>
      <c r="N140" s="8">
        <v>0.31478600000000001</v>
      </c>
      <c r="O140" s="9" t="s">
        <v>30</v>
      </c>
      <c r="P140" s="64" t="s">
        <v>30</v>
      </c>
      <c r="Q140" s="8" t="s">
        <v>30</v>
      </c>
      <c r="R140" s="10">
        <v>0</v>
      </c>
      <c r="S140" s="8">
        <v>3.4220350000000002</v>
      </c>
      <c r="T140" s="8">
        <v>13.017779000000001</v>
      </c>
      <c r="U140" s="9" t="s">
        <v>30</v>
      </c>
      <c r="V140" s="64" t="s">
        <v>30</v>
      </c>
      <c r="AA140" s="11">
        <v>848</v>
      </c>
      <c r="AB140" s="11">
        <v>0</v>
      </c>
      <c r="AC140" s="11">
        <v>11.577529</v>
      </c>
      <c r="AD140" s="11">
        <v>5.5153020000000001</v>
      </c>
      <c r="AE140" s="11">
        <v>6.5098779999999996</v>
      </c>
      <c r="AF140" s="12">
        <v>0</v>
      </c>
      <c r="AG140" s="12">
        <v>4.0997000000000003</v>
      </c>
      <c r="AH140" s="11">
        <v>1.1531400000000001</v>
      </c>
      <c r="AI140" s="11">
        <v>2.5966170000000002</v>
      </c>
      <c r="AJ140" s="11">
        <v>2.0117370000000001</v>
      </c>
      <c r="AK140" s="11">
        <v>1.8742719999999999</v>
      </c>
      <c r="AL140" s="11">
        <v>0</v>
      </c>
      <c r="AM140" s="12">
        <v>0</v>
      </c>
      <c r="AN140" s="12">
        <v>1.4907630000000001</v>
      </c>
      <c r="AO140" s="11">
        <v>0.29079100000000002</v>
      </c>
      <c r="AP140" s="11">
        <v>1.6570339999999999</v>
      </c>
      <c r="AQ140" s="11">
        <v>4.3172000000000002E-2</v>
      </c>
      <c r="AR140" s="11">
        <v>-1.6415919999999999</v>
      </c>
      <c r="AS140" s="11">
        <v>0</v>
      </c>
      <c r="AT140" s="12">
        <v>0</v>
      </c>
      <c r="AU140" s="12">
        <v>1.537981</v>
      </c>
      <c r="AV140" s="11">
        <v>0.31478600000000001</v>
      </c>
      <c r="AW140" s="11">
        <v>1.6810130000000001</v>
      </c>
      <c r="AX140" s="11">
        <v>5.9339999999999997E-2</v>
      </c>
      <c r="AY140" s="11">
        <v>1.6810130000000001</v>
      </c>
      <c r="AZ140" s="11">
        <v>5.9339999999999997E-2</v>
      </c>
      <c r="BA140" s="12">
        <v>0</v>
      </c>
      <c r="BB140" s="12">
        <v>13.709163999999999</v>
      </c>
      <c r="BC140" s="11">
        <v>13.017779000000001</v>
      </c>
      <c r="BD140" s="11">
        <v>1.86374</v>
      </c>
      <c r="BE140" s="11">
        <v>1.86374</v>
      </c>
      <c r="BF140" s="11">
        <v>1.86374</v>
      </c>
      <c r="BG140" s="11">
        <v>18.357914000000001</v>
      </c>
      <c r="BH140" s="11">
        <v>185.13171800000001</v>
      </c>
      <c r="BI140" s="11">
        <v>185.13171800000001</v>
      </c>
      <c r="BJ140" s="11">
        <v>185.982212</v>
      </c>
      <c r="BK140" s="11">
        <v>185.580895</v>
      </c>
      <c r="BL140" s="11">
        <v>179.532794</v>
      </c>
      <c r="BM140" s="11">
        <v>0</v>
      </c>
      <c r="BN140" s="11">
        <v>306.62949300000002</v>
      </c>
      <c r="BO140" s="11">
        <v>306.62949300000002</v>
      </c>
      <c r="BP140" s="11">
        <v>308.56552900000003</v>
      </c>
      <c r="BQ140" s="11">
        <v>327.18917800000003</v>
      </c>
      <c r="BR140" s="11">
        <v>330.61121300000002</v>
      </c>
      <c r="BS140" s="11">
        <v>0</v>
      </c>
    </row>
    <row r="141" spans="2:71" s="1" customFormat="1" x14ac:dyDescent="0.2">
      <c r="B141" s="63" t="s">
        <v>258</v>
      </c>
      <c r="C141" s="6">
        <v>43321.458333333299</v>
      </c>
      <c r="D141" s="7" t="s">
        <v>0</v>
      </c>
      <c r="E141" s="68" t="s">
        <v>30</v>
      </c>
      <c r="F141" s="8" t="s">
        <v>30</v>
      </c>
      <c r="G141" s="8">
        <v>1.525979</v>
      </c>
      <c r="H141" s="8">
        <v>1.576821</v>
      </c>
      <c r="I141" s="9" t="s">
        <v>30</v>
      </c>
      <c r="J141" s="64" t="s">
        <v>30</v>
      </c>
      <c r="K141" s="68" t="s">
        <v>30</v>
      </c>
      <c r="L141" s="8" t="s">
        <v>30</v>
      </c>
      <c r="M141" s="8">
        <v>-5.3430000000000005E-3</v>
      </c>
      <c r="N141" s="8">
        <v>-0.21000199999999997</v>
      </c>
      <c r="O141" s="9" t="s">
        <v>30</v>
      </c>
      <c r="P141" s="64" t="s">
        <v>30</v>
      </c>
      <c r="Q141" s="8" t="s">
        <v>30</v>
      </c>
      <c r="R141" s="10">
        <v>0</v>
      </c>
      <c r="S141" s="8">
        <v>-1.130655</v>
      </c>
      <c r="T141" s="8">
        <v>-1.254491</v>
      </c>
      <c r="U141" s="9" t="s">
        <v>30</v>
      </c>
      <c r="V141" s="64" t="s">
        <v>30</v>
      </c>
      <c r="AA141" s="11">
        <v>48.113999999999997</v>
      </c>
      <c r="AB141" s="11">
        <v>0</v>
      </c>
      <c r="AC141" s="11">
        <v>3.239652</v>
      </c>
      <c r="AD141" s="11">
        <v>1.7254510000000001</v>
      </c>
      <c r="AE141" s="11">
        <v>2.1741579999999998</v>
      </c>
      <c r="AF141" s="12">
        <v>0</v>
      </c>
      <c r="AG141" s="12">
        <v>2.3238759999999998</v>
      </c>
      <c r="AH141" s="11">
        <v>1.05453</v>
      </c>
      <c r="AI141" s="11">
        <v>1.3591059999999999</v>
      </c>
      <c r="AJ141" s="11">
        <v>1.039272</v>
      </c>
      <c r="AK141" s="11">
        <v>0.87766599999999995</v>
      </c>
      <c r="AL141" s="11">
        <v>0</v>
      </c>
      <c r="AM141" s="12">
        <v>0</v>
      </c>
      <c r="AN141" s="12">
        <v>0.312278</v>
      </c>
      <c r="AO141" s="11">
        <v>-0.27226299999999998</v>
      </c>
      <c r="AP141" s="11">
        <v>0.66849700000000001</v>
      </c>
      <c r="AQ141" s="11">
        <v>-0.56046600000000002</v>
      </c>
      <c r="AR141" s="11">
        <v>-6.7385E-2</v>
      </c>
      <c r="AS141" s="11">
        <v>0</v>
      </c>
      <c r="AT141" s="12">
        <v>0</v>
      </c>
      <c r="AU141" s="12">
        <v>0.43683899999999998</v>
      </c>
      <c r="AV141" s="11">
        <v>-0.21000199999999999</v>
      </c>
      <c r="AW141" s="11">
        <v>0.72768900000000003</v>
      </c>
      <c r="AX141" s="11">
        <v>-0.494195</v>
      </c>
      <c r="AY141" s="11">
        <v>0.72768900000000003</v>
      </c>
      <c r="AZ141" s="11">
        <v>-0.494195</v>
      </c>
      <c r="BA141" s="12">
        <v>0</v>
      </c>
      <c r="BB141" s="12">
        <v>-2.2030080000000001</v>
      </c>
      <c r="BC141" s="11">
        <v>-1.254491</v>
      </c>
      <c r="BD141" s="11">
        <v>-0.39252999999999999</v>
      </c>
      <c r="BE141" s="11">
        <v>-0.39252999999999999</v>
      </c>
      <c r="BF141" s="11">
        <v>-0.39252999999999999</v>
      </c>
      <c r="BG141" s="11">
        <v>-52.453342999999997</v>
      </c>
      <c r="BH141" s="11">
        <v>32.928876000000002</v>
      </c>
      <c r="BI141" s="11">
        <v>32.928876000000002</v>
      </c>
      <c r="BJ141" s="11">
        <v>30.965539</v>
      </c>
      <c r="BK141" s="11">
        <v>27.809733999999999</v>
      </c>
      <c r="BL141" s="11">
        <v>24.869819</v>
      </c>
      <c r="BM141" s="11">
        <v>0</v>
      </c>
      <c r="BN141" s="11">
        <v>152.082786</v>
      </c>
      <c r="BO141" s="11">
        <v>152.082786</v>
      </c>
      <c r="BP141" s="11">
        <v>151.687185</v>
      </c>
      <c r="BQ141" s="11">
        <v>99.230673999999993</v>
      </c>
      <c r="BR141" s="11">
        <v>98.068382</v>
      </c>
      <c r="BS141" s="11">
        <v>0</v>
      </c>
    </row>
    <row r="142" spans="2:71" s="1" customFormat="1" x14ac:dyDescent="0.2">
      <c r="B142" s="63" t="s">
        <v>259</v>
      </c>
      <c r="C142" s="6">
        <v>43321.458333333299</v>
      </c>
      <c r="D142" s="7" t="s">
        <v>0</v>
      </c>
      <c r="E142" s="68" t="s">
        <v>30</v>
      </c>
      <c r="F142" s="8" t="s">
        <v>30</v>
      </c>
      <c r="G142" s="8">
        <v>1.6436569999999999</v>
      </c>
      <c r="H142" s="8">
        <v>1.1495599999999999</v>
      </c>
      <c r="I142" s="9" t="s">
        <v>30</v>
      </c>
      <c r="J142" s="64" t="s">
        <v>30</v>
      </c>
      <c r="K142" s="68" t="s">
        <v>30</v>
      </c>
      <c r="L142" s="8" t="s">
        <v>30</v>
      </c>
      <c r="M142" s="8">
        <v>0.46209999999999996</v>
      </c>
      <c r="N142" s="8">
        <v>6.8413000000000002E-2</v>
      </c>
      <c r="O142" s="9" t="s">
        <v>30</v>
      </c>
      <c r="P142" s="64" t="s">
        <v>30</v>
      </c>
      <c r="Q142" s="8" t="s">
        <v>30</v>
      </c>
      <c r="R142" s="10">
        <v>0</v>
      </c>
      <c r="S142" s="8">
        <v>2.3565339999999999</v>
      </c>
      <c r="T142" s="8">
        <v>1.364212</v>
      </c>
      <c r="U142" s="9" t="s">
        <v>30</v>
      </c>
      <c r="V142" s="64" t="s">
        <v>30</v>
      </c>
      <c r="AA142" s="11">
        <v>49.896000000000001</v>
      </c>
      <c r="AB142" s="11">
        <v>0</v>
      </c>
      <c r="AC142" s="11">
        <v>2.1947350000000001</v>
      </c>
      <c r="AD142" s="11">
        <v>1.295148</v>
      </c>
      <c r="AE142" s="11">
        <v>1.4287460000000001</v>
      </c>
      <c r="AF142" s="12">
        <v>0</v>
      </c>
      <c r="AG142" s="12">
        <v>2.1947350000000001</v>
      </c>
      <c r="AH142" s="11">
        <v>1.1495599999999999</v>
      </c>
      <c r="AI142" s="11">
        <v>1.295148</v>
      </c>
      <c r="AJ142" s="11">
        <v>1.4287460000000001</v>
      </c>
      <c r="AK142" s="11">
        <v>1.6436569999999999</v>
      </c>
      <c r="AL142" s="11">
        <v>0</v>
      </c>
      <c r="AM142" s="12">
        <v>0</v>
      </c>
      <c r="AN142" s="12">
        <v>3.8197000000000002E-2</v>
      </c>
      <c r="AO142" s="11">
        <v>8.6360000000000006E-2</v>
      </c>
      <c r="AP142" s="11">
        <v>0.38323200000000002</v>
      </c>
      <c r="AQ142" s="11">
        <v>0.21020800000000001</v>
      </c>
      <c r="AR142" s="11">
        <v>0.51528799999999997</v>
      </c>
      <c r="AS142" s="11">
        <v>0</v>
      </c>
      <c r="AT142" s="12">
        <v>0</v>
      </c>
      <c r="AU142" s="12">
        <v>2.9954000000000001E-2</v>
      </c>
      <c r="AV142" s="11">
        <v>6.8413000000000002E-2</v>
      </c>
      <c r="AW142" s="11">
        <v>0.420373</v>
      </c>
      <c r="AX142" s="11">
        <v>0.21815300000000001</v>
      </c>
      <c r="AY142" s="11">
        <v>0.420373</v>
      </c>
      <c r="AZ142" s="11">
        <v>0.21815300000000001</v>
      </c>
      <c r="BA142" s="12">
        <v>0</v>
      </c>
      <c r="BB142" s="12">
        <v>3.421468</v>
      </c>
      <c r="BC142" s="11">
        <v>1.364212</v>
      </c>
      <c r="BD142" s="11">
        <v>1.6425129999999999</v>
      </c>
      <c r="BE142" s="11">
        <v>1.6425129999999999</v>
      </c>
      <c r="BF142" s="11">
        <v>1.6425129999999999</v>
      </c>
      <c r="BG142" s="11">
        <v>7.2783239999999996</v>
      </c>
      <c r="BH142" s="11">
        <v>-37.649980999999997</v>
      </c>
      <c r="BI142" s="11">
        <v>-37.649980999999997</v>
      </c>
      <c r="BJ142" s="11">
        <v>-42.391863000000001</v>
      </c>
      <c r="BK142" s="11">
        <v>-47.459848000000001</v>
      </c>
      <c r="BL142" s="11">
        <v>-48.888264999999997</v>
      </c>
      <c r="BM142" s="11">
        <v>0</v>
      </c>
      <c r="BN142" s="11">
        <v>24.125557000000001</v>
      </c>
      <c r="BO142" s="11">
        <v>24.125557000000001</v>
      </c>
      <c r="BP142" s="11">
        <v>25.757614</v>
      </c>
      <c r="BQ142" s="11">
        <v>32.999884000000002</v>
      </c>
      <c r="BR142" s="11">
        <v>35.257978999999999</v>
      </c>
      <c r="BS142" s="11">
        <v>0</v>
      </c>
    </row>
    <row r="143" spans="2:71" s="1" customFormat="1" x14ac:dyDescent="0.2">
      <c r="B143" s="63" t="s">
        <v>269</v>
      </c>
      <c r="C143" s="6">
        <v>43321.458333333299</v>
      </c>
      <c r="D143" s="7" t="s">
        <v>2</v>
      </c>
      <c r="E143" s="68" t="s">
        <v>30</v>
      </c>
      <c r="F143" s="8" t="s">
        <v>30</v>
      </c>
      <c r="G143" s="8">
        <v>73.459586000000002</v>
      </c>
      <c r="H143" s="8">
        <v>147.08390900000001</v>
      </c>
      <c r="I143" s="9" t="s">
        <v>30</v>
      </c>
      <c r="J143" s="64" t="s">
        <v>30</v>
      </c>
      <c r="K143" s="68" t="s">
        <v>30</v>
      </c>
      <c r="L143" s="8" t="s">
        <v>30</v>
      </c>
      <c r="M143" s="8">
        <v>1.969177</v>
      </c>
      <c r="N143" s="8">
        <v>13.668115999999999</v>
      </c>
      <c r="O143" s="9" t="s">
        <v>30</v>
      </c>
      <c r="P143" s="64" t="s">
        <v>30</v>
      </c>
      <c r="Q143" s="8" t="s">
        <v>30</v>
      </c>
      <c r="R143" s="10">
        <v>0</v>
      </c>
      <c r="S143" s="8">
        <v>1.6587259999999999</v>
      </c>
      <c r="T143" s="8">
        <v>8.6303839999999994</v>
      </c>
      <c r="U143" s="9" t="s">
        <v>30</v>
      </c>
      <c r="V143" s="64" t="s">
        <v>30</v>
      </c>
      <c r="AA143" s="11">
        <v>202.20662143999999</v>
      </c>
      <c r="AB143" s="11">
        <v>0</v>
      </c>
      <c r="AC143" s="11">
        <v>54.944687999999999</v>
      </c>
      <c r="AD143" s="11">
        <v>24.198107</v>
      </c>
      <c r="AE143" s="11">
        <v>49.005842000000001</v>
      </c>
      <c r="AF143" s="12">
        <v>0</v>
      </c>
      <c r="AG143" s="12">
        <v>0</v>
      </c>
      <c r="AH143" s="11">
        <v>0.37563600000000003</v>
      </c>
      <c r="AI143" s="11">
        <v>0.37563600000000003</v>
      </c>
      <c r="AJ143" s="11">
        <v>0.36120999999999998</v>
      </c>
      <c r="AK143" s="11">
        <v>0.36120999999999998</v>
      </c>
      <c r="AL143" s="11">
        <v>0</v>
      </c>
      <c r="AM143" s="12">
        <v>0</v>
      </c>
      <c r="AN143" s="12">
        <v>0</v>
      </c>
      <c r="AO143" s="11">
        <v>4.1063260000000001</v>
      </c>
      <c r="AP143" s="11">
        <v>4.402088</v>
      </c>
      <c r="AQ143" s="11">
        <v>5.033239</v>
      </c>
      <c r="AR143" s="11">
        <v>5.5637129999999999</v>
      </c>
      <c r="AS143" s="11">
        <v>0</v>
      </c>
      <c r="AT143" s="12">
        <v>0</v>
      </c>
      <c r="AU143" s="12">
        <v>0</v>
      </c>
      <c r="AV143" s="11">
        <v>0.68379000000000001</v>
      </c>
      <c r="AW143" s="11">
        <v>0.69944099999999998</v>
      </c>
      <c r="AX143" s="11">
        <v>0.75736000000000003</v>
      </c>
      <c r="AY143" s="11">
        <v>0.69944099999999998</v>
      </c>
      <c r="AZ143" s="11">
        <v>0.75736000000000003</v>
      </c>
      <c r="BA143" s="12">
        <v>0</v>
      </c>
      <c r="BB143" s="12">
        <v>16.062785999999999</v>
      </c>
      <c r="BC143" s="11">
        <v>671.49370699999997</v>
      </c>
      <c r="BD143" s="11">
        <v>678.29123800000002</v>
      </c>
      <c r="BE143" s="11">
        <v>678.29123800000002</v>
      </c>
      <c r="BF143" s="11">
        <v>678.29123800000002</v>
      </c>
      <c r="BG143" s="11">
        <v>735.353658</v>
      </c>
      <c r="BH143" s="11">
        <v>0</v>
      </c>
      <c r="BI143" s="11">
        <v>0</v>
      </c>
      <c r="BJ143" s="11">
        <v>0</v>
      </c>
      <c r="BK143" s="11">
        <v>0</v>
      </c>
      <c r="BL143" s="11">
        <v>0</v>
      </c>
      <c r="BM143" s="11">
        <v>0</v>
      </c>
      <c r="BN143" s="11">
        <v>142.00752199999999</v>
      </c>
      <c r="BO143" s="11">
        <v>142.00752199999999</v>
      </c>
      <c r="BP143" s="11">
        <v>154.31242</v>
      </c>
      <c r="BQ143" s="11">
        <v>184.925667</v>
      </c>
      <c r="BR143" s="11">
        <v>185.771818</v>
      </c>
      <c r="BS143" s="11">
        <v>0</v>
      </c>
    </row>
    <row r="144" spans="2:71" s="1" customFormat="1" x14ac:dyDescent="0.2">
      <c r="B144" s="63" t="s">
        <v>272</v>
      </c>
      <c r="C144" s="6">
        <v>43321.458333333299</v>
      </c>
      <c r="D144" s="7" t="s">
        <v>0</v>
      </c>
      <c r="E144" s="68" t="s">
        <v>30</v>
      </c>
      <c r="F144" s="8" t="s">
        <v>30</v>
      </c>
      <c r="G144" s="8" t="s">
        <v>30</v>
      </c>
      <c r="H144" s="8" t="s">
        <v>30</v>
      </c>
      <c r="I144" s="9" t="s">
        <v>30</v>
      </c>
      <c r="J144" s="64" t="s">
        <v>30</v>
      </c>
      <c r="K144" s="68" t="s">
        <v>30</v>
      </c>
      <c r="L144" s="8" t="s">
        <v>30</v>
      </c>
      <c r="M144" s="8">
        <v>-0.88680400000000004</v>
      </c>
      <c r="N144" s="8">
        <v>-0.71883900000000001</v>
      </c>
      <c r="O144" s="9" t="s">
        <v>30</v>
      </c>
      <c r="P144" s="64" t="s">
        <v>30</v>
      </c>
      <c r="Q144" s="8" t="s">
        <v>30</v>
      </c>
      <c r="R144" s="10">
        <v>0</v>
      </c>
      <c r="S144" s="8">
        <v>-0.56816199999999994</v>
      </c>
      <c r="T144" s="8">
        <v>-8.1827719999999999</v>
      </c>
      <c r="U144" s="9" t="s">
        <v>30</v>
      </c>
      <c r="V144" s="64" t="s">
        <v>30</v>
      </c>
      <c r="AA144" s="11">
        <v>27.8385</v>
      </c>
      <c r="AB144" s="11">
        <v>0</v>
      </c>
      <c r="AC144" s="11">
        <v>0</v>
      </c>
      <c r="AD144" s="11">
        <v>0</v>
      </c>
      <c r="AE144" s="11">
        <v>0</v>
      </c>
      <c r="AF144" s="12">
        <v>0</v>
      </c>
      <c r="AG144" s="12">
        <v>0</v>
      </c>
      <c r="AH144" s="11">
        <v>0</v>
      </c>
      <c r="AI144" s="11">
        <v>0</v>
      </c>
      <c r="AJ144" s="11">
        <v>0</v>
      </c>
      <c r="AK144" s="11">
        <v>0</v>
      </c>
      <c r="AL144" s="11">
        <v>0</v>
      </c>
      <c r="AM144" s="12">
        <v>0</v>
      </c>
      <c r="AN144" s="12">
        <v>-1.4664919999999999</v>
      </c>
      <c r="AO144" s="11">
        <v>-0.71972000000000003</v>
      </c>
      <c r="AP144" s="11">
        <v>-0.66617400000000004</v>
      </c>
      <c r="AQ144" s="11">
        <v>-4.7786419999999996</v>
      </c>
      <c r="AR144" s="11">
        <v>-0.88680400000000004</v>
      </c>
      <c r="AS144" s="11">
        <v>0</v>
      </c>
      <c r="AT144" s="12">
        <v>0</v>
      </c>
      <c r="AU144" s="12">
        <v>-1.463924</v>
      </c>
      <c r="AV144" s="11">
        <v>-0.71883900000000001</v>
      </c>
      <c r="AW144" s="11">
        <v>-0.66347500000000004</v>
      </c>
      <c r="AX144" s="11">
        <v>-4.7771509999999999</v>
      </c>
      <c r="AY144" s="11">
        <v>-0.66347500000000004</v>
      </c>
      <c r="AZ144" s="11">
        <v>-4.7771509999999999</v>
      </c>
      <c r="BA144" s="12">
        <v>0</v>
      </c>
      <c r="BB144" s="12">
        <v>-9.2691859999999995</v>
      </c>
      <c r="BC144" s="11">
        <v>-8.1827719999999999</v>
      </c>
      <c r="BD144" s="11">
        <v>-1.040586</v>
      </c>
      <c r="BE144" s="11">
        <v>-1.040586</v>
      </c>
      <c r="BF144" s="11">
        <v>-1.040586</v>
      </c>
      <c r="BG144" s="11">
        <v>18.665064999999998</v>
      </c>
      <c r="BH144" s="11">
        <v>14.929376</v>
      </c>
      <c r="BI144" s="11">
        <v>14.929376</v>
      </c>
      <c r="BJ144" s="11">
        <v>15.479789999999999</v>
      </c>
      <c r="BK144" s="11">
        <v>-14.563159000000001</v>
      </c>
      <c r="BL144" s="11">
        <v>-11.249847000000001</v>
      </c>
      <c r="BM144" s="11">
        <v>0</v>
      </c>
      <c r="BN144" s="11">
        <v>7.7660220000000004</v>
      </c>
      <c r="BO144" s="11">
        <v>7.7660220000000004</v>
      </c>
      <c r="BP144" s="11">
        <v>6.7254360000000002</v>
      </c>
      <c r="BQ144" s="11">
        <v>24.261668</v>
      </c>
      <c r="BR144" s="11">
        <v>23.693505999999999</v>
      </c>
      <c r="BS144" s="11">
        <v>0</v>
      </c>
    </row>
    <row r="145" spans="2:71" s="1" customFormat="1" x14ac:dyDescent="0.2">
      <c r="B145" s="63" t="s">
        <v>276</v>
      </c>
      <c r="C145" s="6">
        <v>43321.458333333299</v>
      </c>
      <c r="D145" s="7" t="s">
        <v>0</v>
      </c>
      <c r="E145" s="68" t="s">
        <v>30</v>
      </c>
      <c r="F145" s="8" t="s">
        <v>30</v>
      </c>
      <c r="G145" s="8">
        <v>12.334747999999999</v>
      </c>
      <c r="H145" s="8">
        <v>8.7369909999999997</v>
      </c>
      <c r="I145" s="9" t="s">
        <v>30</v>
      </c>
      <c r="J145" s="64" t="s">
        <v>30</v>
      </c>
      <c r="K145" s="68" t="s">
        <v>30</v>
      </c>
      <c r="L145" s="8" t="s">
        <v>30</v>
      </c>
      <c r="M145" s="8">
        <v>0.25326199999999999</v>
      </c>
      <c r="N145" s="8">
        <v>-0.191584</v>
      </c>
      <c r="O145" s="9" t="s">
        <v>30</v>
      </c>
      <c r="P145" s="64" t="s">
        <v>30</v>
      </c>
      <c r="Q145" s="8" t="s">
        <v>30</v>
      </c>
      <c r="R145" s="10">
        <v>0</v>
      </c>
      <c r="S145" s="8">
        <v>0.241118</v>
      </c>
      <c r="T145" s="8">
        <v>-0.87248899999999996</v>
      </c>
      <c r="U145" s="9" t="s">
        <v>30</v>
      </c>
      <c r="V145" s="64" t="s">
        <v>30</v>
      </c>
      <c r="AA145" s="11">
        <v>19.573</v>
      </c>
      <c r="AB145" s="11">
        <v>0</v>
      </c>
      <c r="AC145" s="11">
        <v>15.934419</v>
      </c>
      <c r="AD145" s="11">
        <v>10.232353</v>
      </c>
      <c r="AE145" s="11">
        <v>23.345490999999999</v>
      </c>
      <c r="AF145" s="12">
        <v>0</v>
      </c>
      <c r="AG145" s="12">
        <v>1.6599200000000001</v>
      </c>
      <c r="AH145" s="11">
        <v>0.89352600000000004</v>
      </c>
      <c r="AI145" s="11">
        <v>0.426259</v>
      </c>
      <c r="AJ145" s="11">
        <v>4.3488720000000001</v>
      </c>
      <c r="AK145" s="11">
        <v>1.4994270000000001</v>
      </c>
      <c r="AL145" s="11">
        <v>0</v>
      </c>
      <c r="AM145" s="12">
        <v>0</v>
      </c>
      <c r="AN145" s="12">
        <v>-0.63536000000000004</v>
      </c>
      <c r="AO145" s="11">
        <v>-0.24611</v>
      </c>
      <c r="AP145" s="11">
        <v>-0.64129000000000003</v>
      </c>
      <c r="AQ145" s="11">
        <v>3.0580240000000001</v>
      </c>
      <c r="AR145" s="11">
        <v>0.200409</v>
      </c>
      <c r="AS145" s="11">
        <v>0</v>
      </c>
      <c r="AT145" s="12">
        <v>0</v>
      </c>
      <c r="AU145" s="12">
        <v>-0.52560399999999996</v>
      </c>
      <c r="AV145" s="11">
        <v>-0.191584</v>
      </c>
      <c r="AW145" s="11">
        <v>-0.58060400000000001</v>
      </c>
      <c r="AX145" s="11">
        <v>3.1158939999999999</v>
      </c>
      <c r="AY145" s="11">
        <v>-0.58060400000000001</v>
      </c>
      <c r="AZ145" s="11">
        <v>3.1158939999999999</v>
      </c>
      <c r="BA145" s="12">
        <v>0</v>
      </c>
      <c r="BB145" s="12">
        <v>-1.1422429999999999</v>
      </c>
      <c r="BC145" s="11">
        <v>-0.87248899999999996</v>
      </c>
      <c r="BD145" s="11">
        <v>-8.1613000000000005E-2</v>
      </c>
      <c r="BE145" s="11">
        <v>-8.1613000000000005E-2</v>
      </c>
      <c r="BF145" s="11">
        <v>-8.1613000000000005E-2</v>
      </c>
      <c r="BG145" s="11">
        <v>1.276011</v>
      </c>
      <c r="BH145" s="11">
        <v>3.3327200000000001</v>
      </c>
      <c r="BI145" s="11">
        <v>3.3327200000000001</v>
      </c>
      <c r="BJ145" s="11">
        <v>2.4813429999999999</v>
      </c>
      <c r="BK145" s="11">
        <v>1.8976139999999999</v>
      </c>
      <c r="BL145" s="11">
        <v>3.7294960000000001</v>
      </c>
      <c r="BM145" s="11">
        <v>0</v>
      </c>
      <c r="BN145" s="11">
        <v>21.088797</v>
      </c>
      <c r="BO145" s="11">
        <v>21.088797</v>
      </c>
      <c r="BP145" s="11">
        <v>21.004921</v>
      </c>
      <c r="BQ145" s="11">
        <v>22.282734000000001</v>
      </c>
      <c r="BR145" s="11">
        <v>22.521409999999999</v>
      </c>
      <c r="BS145" s="11">
        <v>0</v>
      </c>
    </row>
    <row r="146" spans="2:71" s="1" customFormat="1" x14ac:dyDescent="0.2">
      <c r="B146" s="63" t="s">
        <v>278</v>
      </c>
      <c r="C146" s="6">
        <v>43321.458333333299</v>
      </c>
      <c r="D146" s="7" t="s">
        <v>0</v>
      </c>
      <c r="E146" s="68" t="s">
        <v>30</v>
      </c>
      <c r="F146" s="8" t="s">
        <v>30</v>
      </c>
      <c r="G146" s="8">
        <v>12.564404</v>
      </c>
      <c r="H146" s="8">
        <v>12.35642</v>
      </c>
      <c r="I146" s="9" t="s">
        <v>30</v>
      </c>
      <c r="J146" s="64" t="s">
        <v>30</v>
      </c>
      <c r="K146" s="68" t="s">
        <v>30</v>
      </c>
      <c r="L146" s="8" t="s">
        <v>30</v>
      </c>
      <c r="M146" s="8">
        <v>1.7764709999999999</v>
      </c>
      <c r="N146" s="8">
        <v>1.4202809999999999</v>
      </c>
      <c r="O146" s="9" t="s">
        <v>30</v>
      </c>
      <c r="P146" s="64" t="s">
        <v>30</v>
      </c>
      <c r="Q146" s="8" t="s">
        <v>30</v>
      </c>
      <c r="R146" s="10">
        <v>0</v>
      </c>
      <c r="S146" s="8">
        <v>-1.257558</v>
      </c>
      <c r="T146" s="8">
        <v>-0.88481900000000002</v>
      </c>
      <c r="U146" s="9" t="s">
        <v>30</v>
      </c>
      <c r="V146" s="64" t="s">
        <v>30</v>
      </c>
      <c r="AA146" s="11">
        <v>20.496000000000002</v>
      </c>
      <c r="AB146" s="11">
        <v>0</v>
      </c>
      <c r="AC146" s="11">
        <v>24.523568999999998</v>
      </c>
      <c r="AD146" s="11">
        <v>9.0788960000000003</v>
      </c>
      <c r="AE146" s="11">
        <v>33.456141000000002</v>
      </c>
      <c r="AF146" s="12">
        <v>0</v>
      </c>
      <c r="AG146" s="12">
        <v>1.560516</v>
      </c>
      <c r="AH146" s="11">
        <v>1.942763</v>
      </c>
      <c r="AI146" s="11">
        <v>-1.5470269999999999</v>
      </c>
      <c r="AJ146" s="11">
        <v>12.071752</v>
      </c>
      <c r="AK146" s="11">
        <v>2.0192749999999999</v>
      </c>
      <c r="AL146" s="11">
        <v>0</v>
      </c>
      <c r="AM146" s="12">
        <v>0</v>
      </c>
      <c r="AN146" s="12">
        <v>0.49834699999999998</v>
      </c>
      <c r="AO146" s="11">
        <v>1.4202809999999999</v>
      </c>
      <c r="AP146" s="11">
        <v>-2.4389729999999998</v>
      </c>
      <c r="AQ146" s="11">
        <v>10.030174000000001</v>
      </c>
      <c r="AR146" s="11">
        <v>1.463241</v>
      </c>
      <c r="AS146" s="11">
        <v>0</v>
      </c>
      <c r="AT146" s="12">
        <v>0</v>
      </c>
      <c r="AU146" s="12">
        <v>0.94194100000000003</v>
      </c>
      <c r="AV146" s="11">
        <v>1.4202809999999999</v>
      </c>
      <c r="AW146" s="11">
        <v>-0.299099</v>
      </c>
      <c r="AX146" s="11">
        <v>9.9915780000000005</v>
      </c>
      <c r="AY146" s="11">
        <v>-0.299099</v>
      </c>
      <c r="AZ146" s="11">
        <v>9.9915780000000005</v>
      </c>
      <c r="BA146" s="12">
        <v>0</v>
      </c>
      <c r="BB146" s="12">
        <v>-2.7487490000000001</v>
      </c>
      <c r="BC146" s="11">
        <v>-0.88481900000000002</v>
      </c>
      <c r="BD146" s="11">
        <v>-2.4580579999999999</v>
      </c>
      <c r="BE146" s="11">
        <v>-2.4580579999999999</v>
      </c>
      <c r="BF146" s="11">
        <v>-2.4580579999999999</v>
      </c>
      <c r="BG146" s="11">
        <v>6.4810850000000002</v>
      </c>
      <c r="BH146" s="11">
        <v>36.084384</v>
      </c>
      <c r="BI146" s="11">
        <v>36.084384</v>
      </c>
      <c r="BJ146" s="11">
        <v>35.721870000000003</v>
      </c>
      <c r="BK146" s="11">
        <v>28.719158</v>
      </c>
      <c r="BL146" s="11">
        <v>30.076191999999999</v>
      </c>
      <c r="BM146" s="11">
        <v>0</v>
      </c>
      <c r="BN146" s="11">
        <v>19.97823</v>
      </c>
      <c r="BO146" s="11">
        <v>19.97823</v>
      </c>
      <c r="BP146" s="11">
        <v>19.250695</v>
      </c>
      <c r="BQ146" s="11">
        <v>25.718889999999998</v>
      </c>
      <c r="BR146" s="11">
        <v>24.505625999999999</v>
      </c>
      <c r="BS146" s="11">
        <v>0</v>
      </c>
    </row>
    <row r="147" spans="2:71" s="1" customFormat="1" x14ac:dyDescent="0.2">
      <c r="B147" s="63" t="s">
        <v>290</v>
      </c>
      <c r="C147" s="6">
        <v>43321.458333333299</v>
      </c>
      <c r="D147" s="7" t="s">
        <v>0</v>
      </c>
      <c r="E147" s="68" t="s">
        <v>30</v>
      </c>
      <c r="F147" s="8" t="s">
        <v>30</v>
      </c>
      <c r="G147" s="8">
        <v>1.4876579999999999</v>
      </c>
      <c r="H147" s="8">
        <v>1.1999040000000001</v>
      </c>
      <c r="I147" s="9" t="s">
        <v>30</v>
      </c>
      <c r="J147" s="64" t="s">
        <v>30</v>
      </c>
      <c r="K147" s="68" t="s">
        <v>30</v>
      </c>
      <c r="L147" s="8" t="s">
        <v>30</v>
      </c>
      <c r="M147" s="8">
        <v>1.460925</v>
      </c>
      <c r="N147" s="8">
        <v>1.1889380000000001</v>
      </c>
      <c r="O147" s="9" t="s">
        <v>30</v>
      </c>
      <c r="P147" s="64" t="s">
        <v>30</v>
      </c>
      <c r="Q147" s="8" t="s">
        <v>30</v>
      </c>
      <c r="R147" s="10">
        <v>0</v>
      </c>
      <c r="S147" s="8">
        <v>1.401035</v>
      </c>
      <c r="T147" s="8">
        <v>0.83025599999999999</v>
      </c>
      <c r="U147" s="9" t="s">
        <v>30</v>
      </c>
      <c r="V147" s="64" t="s">
        <v>30</v>
      </c>
      <c r="AA147" s="11">
        <v>210.24375000000001</v>
      </c>
      <c r="AB147" s="11">
        <v>0</v>
      </c>
      <c r="AC147" s="11">
        <v>2.6207479999999999</v>
      </c>
      <c r="AD147" s="11">
        <v>1.386933</v>
      </c>
      <c r="AE147" s="11">
        <v>1.4499869999999999</v>
      </c>
      <c r="AF147" s="12">
        <v>0</v>
      </c>
      <c r="AG147" s="12">
        <v>2.5008360000000001</v>
      </c>
      <c r="AH147" s="11">
        <v>1.13887</v>
      </c>
      <c r="AI147" s="11">
        <v>1.3252280000000001</v>
      </c>
      <c r="AJ147" s="11">
        <v>1.387659</v>
      </c>
      <c r="AK147" s="11">
        <v>1.4876579999999999</v>
      </c>
      <c r="AL147" s="11">
        <v>0</v>
      </c>
      <c r="AM147" s="12">
        <v>0</v>
      </c>
      <c r="AN147" s="12">
        <v>2.2014010000000002</v>
      </c>
      <c r="AO147" s="11">
        <v>0.97928199999999999</v>
      </c>
      <c r="AP147" s="11">
        <v>1.137332</v>
      </c>
      <c r="AQ147" s="11">
        <v>1.210566</v>
      </c>
      <c r="AR147" s="11">
        <v>1.251582</v>
      </c>
      <c r="AS147" s="11">
        <v>0</v>
      </c>
      <c r="AT147" s="12">
        <v>0</v>
      </c>
      <c r="AU147" s="12">
        <v>2.6169220000000002</v>
      </c>
      <c r="AV147" s="11">
        <v>1.1889380000000001</v>
      </c>
      <c r="AW147" s="11">
        <v>1.349291</v>
      </c>
      <c r="AX147" s="11">
        <v>1.423171</v>
      </c>
      <c r="AY147" s="11">
        <v>1.349291</v>
      </c>
      <c r="AZ147" s="11">
        <v>1.423171</v>
      </c>
      <c r="BA147" s="12">
        <v>0</v>
      </c>
      <c r="BB147" s="12">
        <v>4.2883690000000003</v>
      </c>
      <c r="BC147" s="11">
        <v>0.83025599999999999</v>
      </c>
      <c r="BD147" s="11">
        <v>5.5878329999999998</v>
      </c>
      <c r="BE147" s="11">
        <v>5.5878329999999998</v>
      </c>
      <c r="BF147" s="11">
        <v>5.5878329999999998</v>
      </c>
      <c r="BG147" s="11">
        <v>1.8891849999999999</v>
      </c>
      <c r="BH147" s="11">
        <v>-1.7363759999999999</v>
      </c>
      <c r="BI147" s="11">
        <v>-1.7363759999999999</v>
      </c>
      <c r="BJ147" s="11">
        <v>-2.1734460000000002</v>
      </c>
      <c r="BK147" s="11">
        <v>-3.1450640000000001</v>
      </c>
      <c r="BL147" s="11">
        <v>-4.3751090000000001</v>
      </c>
      <c r="BM147" s="11">
        <v>0</v>
      </c>
      <c r="BN147" s="11">
        <v>67.611172999999994</v>
      </c>
      <c r="BO147" s="11">
        <v>67.611172999999994</v>
      </c>
      <c r="BP147" s="11">
        <v>73.154078999999996</v>
      </c>
      <c r="BQ147" s="11">
        <v>75.083101999999997</v>
      </c>
      <c r="BR147" s="11">
        <v>76.478582000000003</v>
      </c>
      <c r="BS147" s="11">
        <v>0</v>
      </c>
    </row>
    <row r="148" spans="2:71" s="1" customFormat="1" x14ac:dyDescent="0.2">
      <c r="B148" s="63" t="s">
        <v>291</v>
      </c>
      <c r="C148" s="6">
        <v>43321.458333333299</v>
      </c>
      <c r="D148" s="7" t="s">
        <v>0</v>
      </c>
      <c r="E148" s="68" t="s">
        <v>30</v>
      </c>
      <c r="F148" s="8" t="s">
        <v>30</v>
      </c>
      <c r="G148" s="8">
        <v>10.934142</v>
      </c>
      <c r="H148" s="8">
        <v>10.596178</v>
      </c>
      <c r="I148" s="9" t="s">
        <v>30</v>
      </c>
      <c r="J148" s="64" t="s">
        <v>30</v>
      </c>
      <c r="K148" s="68" t="s">
        <v>30</v>
      </c>
      <c r="L148" s="8" t="s">
        <v>30</v>
      </c>
      <c r="M148" s="8">
        <v>3.08873</v>
      </c>
      <c r="N148" s="8">
        <v>1.6209259999999999</v>
      </c>
      <c r="O148" s="9" t="s">
        <v>30</v>
      </c>
      <c r="P148" s="64" t="s">
        <v>30</v>
      </c>
      <c r="Q148" s="8" t="s">
        <v>30</v>
      </c>
      <c r="R148" s="10">
        <v>0</v>
      </c>
      <c r="S148" s="8">
        <v>4.786562</v>
      </c>
      <c r="T148" s="8">
        <v>0.74841800000000003</v>
      </c>
      <c r="U148" s="9" t="s">
        <v>30</v>
      </c>
      <c r="V148" s="64" t="s">
        <v>30</v>
      </c>
      <c r="AA148" s="11">
        <v>342.90506249999999</v>
      </c>
      <c r="AB148" s="11">
        <v>0</v>
      </c>
      <c r="AC148" s="11">
        <v>22.114868000000001</v>
      </c>
      <c r="AD148" s="11">
        <v>9.7317020000000003</v>
      </c>
      <c r="AE148" s="11">
        <v>9.8321149999999999</v>
      </c>
      <c r="AF148" s="12">
        <v>0</v>
      </c>
      <c r="AG148" s="12">
        <v>6.2841100000000001</v>
      </c>
      <c r="AH148" s="11">
        <v>3.0681769999999999</v>
      </c>
      <c r="AI148" s="11">
        <v>3.0414180000000002</v>
      </c>
      <c r="AJ148" s="11">
        <v>2.6605949999999998</v>
      </c>
      <c r="AK148" s="11">
        <v>3.4668739999999998</v>
      </c>
      <c r="AL148" s="11">
        <v>0</v>
      </c>
      <c r="AM148" s="12">
        <v>0</v>
      </c>
      <c r="AN148" s="12">
        <v>3.1919729999999999</v>
      </c>
      <c r="AO148" s="11">
        <v>1.3335129999999999</v>
      </c>
      <c r="AP148" s="11">
        <v>2.14316</v>
      </c>
      <c r="AQ148" s="11">
        <v>1.008238</v>
      </c>
      <c r="AR148" s="11">
        <v>2.7406239999999999</v>
      </c>
      <c r="AS148" s="11">
        <v>0</v>
      </c>
      <c r="AT148" s="12">
        <v>0</v>
      </c>
      <c r="AU148" s="12">
        <v>3.8244940000000001</v>
      </c>
      <c r="AV148" s="11">
        <v>1.6209260000000001</v>
      </c>
      <c r="AW148" s="11">
        <v>2.14316</v>
      </c>
      <c r="AX148" s="11">
        <v>1.5254490000000001</v>
      </c>
      <c r="AY148" s="11">
        <v>2.14316</v>
      </c>
      <c r="AZ148" s="11">
        <v>1.5254490000000001</v>
      </c>
      <c r="BA148" s="12">
        <v>0</v>
      </c>
      <c r="BB148" s="12">
        <v>4.2303269999999999</v>
      </c>
      <c r="BC148" s="11">
        <v>0.74841800000000003</v>
      </c>
      <c r="BD148" s="11">
        <v>4.0118470000000004</v>
      </c>
      <c r="BE148" s="11">
        <v>4.0118470000000004</v>
      </c>
      <c r="BF148" s="11">
        <v>4.0118470000000004</v>
      </c>
      <c r="BG148" s="11">
        <v>4.4570720000000001</v>
      </c>
      <c r="BH148" s="11">
        <v>-10.660111000000001</v>
      </c>
      <c r="BI148" s="11">
        <v>-10.660111000000001</v>
      </c>
      <c r="BJ148" s="11">
        <v>-2.72533</v>
      </c>
      <c r="BK148" s="11">
        <v>-1.140757</v>
      </c>
      <c r="BL148" s="11">
        <v>-5.3329339999999998</v>
      </c>
      <c r="BM148" s="11">
        <v>0</v>
      </c>
      <c r="BN148" s="11">
        <v>120.324337</v>
      </c>
      <c r="BO148" s="11">
        <v>120.324337</v>
      </c>
      <c r="BP148" s="11">
        <v>123.875039</v>
      </c>
      <c r="BQ148" s="11">
        <v>124.41502300000001</v>
      </c>
      <c r="BR148" s="11">
        <v>129.144419</v>
      </c>
      <c r="BS148" s="11">
        <v>0</v>
      </c>
    </row>
    <row r="149" spans="2:71" s="1" customFormat="1" x14ac:dyDescent="0.2">
      <c r="B149" s="63" t="s">
        <v>302</v>
      </c>
      <c r="C149" s="6">
        <v>43321.458333333299</v>
      </c>
      <c r="D149" s="7" t="s">
        <v>0</v>
      </c>
      <c r="E149" s="68" t="s">
        <v>30</v>
      </c>
      <c r="F149" s="8" t="s">
        <v>30</v>
      </c>
      <c r="G149" s="8">
        <v>0.427199</v>
      </c>
      <c r="H149" s="8">
        <v>4.513903</v>
      </c>
      <c r="I149" s="9" t="s">
        <v>30</v>
      </c>
      <c r="J149" s="64" t="s">
        <v>30</v>
      </c>
      <c r="K149" s="68" t="s">
        <v>30</v>
      </c>
      <c r="L149" s="8" t="s">
        <v>30</v>
      </c>
      <c r="M149" s="8">
        <v>0.23184900000000008</v>
      </c>
      <c r="N149" s="8">
        <v>-0.169686</v>
      </c>
      <c r="O149" s="9" t="s">
        <v>30</v>
      </c>
      <c r="P149" s="64" t="s">
        <v>30</v>
      </c>
      <c r="Q149" s="8" t="s">
        <v>30</v>
      </c>
      <c r="R149" s="10">
        <v>0</v>
      </c>
      <c r="S149" s="8">
        <v>-7.2575710000000004</v>
      </c>
      <c r="T149" s="8">
        <v>4.475536</v>
      </c>
      <c r="U149" s="9" t="s">
        <v>30</v>
      </c>
      <c r="V149" s="64" t="s">
        <v>30</v>
      </c>
      <c r="AA149" s="11">
        <v>282</v>
      </c>
      <c r="AB149" s="11">
        <v>0</v>
      </c>
      <c r="AC149" s="11">
        <v>4.7843840000000002</v>
      </c>
      <c r="AD149" s="11">
        <v>12.316725</v>
      </c>
      <c r="AE149" s="11">
        <v>0.91725500000000004</v>
      </c>
      <c r="AF149" s="12">
        <v>0</v>
      </c>
      <c r="AG149" s="12">
        <v>0.89895999999999998</v>
      </c>
      <c r="AH149" s="11">
        <v>0.80682799999999999</v>
      </c>
      <c r="AI149" s="11">
        <v>4.396649</v>
      </c>
      <c r="AJ149" s="11">
        <v>-0.31691000000000003</v>
      </c>
      <c r="AK149" s="11">
        <v>0.24691099999999999</v>
      </c>
      <c r="AL149" s="11">
        <v>0</v>
      </c>
      <c r="AM149" s="12">
        <v>0</v>
      </c>
      <c r="AN149" s="12">
        <v>-1.2922359999999999</v>
      </c>
      <c r="AO149" s="11">
        <v>-0.56715599999999999</v>
      </c>
      <c r="AP149" s="11">
        <v>2.0939239999999999</v>
      </c>
      <c r="AQ149" s="11">
        <v>-1.0323450000000001</v>
      </c>
      <c r="AR149" s="11">
        <v>-0.99002599999999996</v>
      </c>
      <c r="AS149" s="11">
        <v>0</v>
      </c>
      <c r="AT149" s="12">
        <v>0</v>
      </c>
      <c r="AU149" s="12">
        <v>-0.52913900000000003</v>
      </c>
      <c r="AV149" s="11">
        <v>-0.169686</v>
      </c>
      <c r="AW149" s="11">
        <v>3.4668890000000001</v>
      </c>
      <c r="AX149" s="11">
        <v>0.22833400000000001</v>
      </c>
      <c r="AY149" s="11">
        <v>3.4668890000000001</v>
      </c>
      <c r="AZ149" s="11">
        <v>0.22833400000000001</v>
      </c>
      <c r="BA149" s="12">
        <v>0</v>
      </c>
      <c r="BB149" s="12">
        <v>1.387783</v>
      </c>
      <c r="BC149" s="11">
        <v>4.475536</v>
      </c>
      <c r="BD149" s="11">
        <v>0.55883799999999995</v>
      </c>
      <c r="BE149" s="11">
        <v>0.55883799999999995</v>
      </c>
      <c r="BF149" s="11">
        <v>0.55883799999999995</v>
      </c>
      <c r="BG149" s="11">
        <v>10.184369999999999</v>
      </c>
      <c r="BH149" s="11">
        <v>146.92911899999999</v>
      </c>
      <c r="BI149" s="11">
        <v>146.92911899999999</v>
      </c>
      <c r="BJ149" s="11">
        <v>155.15480500000001</v>
      </c>
      <c r="BK149" s="11">
        <v>172.507464</v>
      </c>
      <c r="BL149" s="11">
        <v>182.63566</v>
      </c>
      <c r="BM149" s="11">
        <v>0</v>
      </c>
      <c r="BN149" s="11">
        <v>168.82956100000001</v>
      </c>
      <c r="BO149" s="11">
        <v>168.82956100000001</v>
      </c>
      <c r="BP149" s="11">
        <v>169.36318299999999</v>
      </c>
      <c r="BQ149" s="11">
        <v>288.18929500000002</v>
      </c>
      <c r="BR149" s="11">
        <v>280.983161</v>
      </c>
      <c r="BS149" s="11">
        <v>0</v>
      </c>
    </row>
    <row r="150" spans="2:71" s="1" customFormat="1" x14ac:dyDescent="0.2">
      <c r="B150" s="63" t="s">
        <v>328</v>
      </c>
      <c r="C150" s="6">
        <v>43321.458333333299</v>
      </c>
      <c r="D150" s="7" t="s">
        <v>0</v>
      </c>
      <c r="E150" s="68" t="s">
        <v>30</v>
      </c>
      <c r="F150" s="8" t="s">
        <v>30</v>
      </c>
      <c r="G150" s="8">
        <v>70.416517999999996</v>
      </c>
      <c r="H150" s="8">
        <v>75.676846999999995</v>
      </c>
      <c r="I150" s="9" t="s">
        <v>30</v>
      </c>
      <c r="J150" s="64" t="s">
        <v>30</v>
      </c>
      <c r="K150" s="68" t="s">
        <v>30</v>
      </c>
      <c r="L150" s="8" t="s">
        <v>30</v>
      </c>
      <c r="M150" s="8">
        <v>12.85619</v>
      </c>
      <c r="N150" s="8">
        <v>15.270064</v>
      </c>
      <c r="O150" s="9" t="s">
        <v>30</v>
      </c>
      <c r="P150" s="64" t="s">
        <v>30</v>
      </c>
      <c r="Q150" s="8" t="s">
        <v>30</v>
      </c>
      <c r="R150" s="10">
        <v>0</v>
      </c>
      <c r="S150" s="8">
        <v>1.2538450000000001</v>
      </c>
      <c r="T150" s="8">
        <v>3.4024670000000001</v>
      </c>
      <c r="U150" s="9" t="s">
        <v>30</v>
      </c>
      <c r="V150" s="64" t="s">
        <v>30</v>
      </c>
      <c r="AA150" s="11">
        <v>77.571316042500001</v>
      </c>
      <c r="AB150" s="11">
        <v>0</v>
      </c>
      <c r="AC150" s="11">
        <v>133.54801699999999</v>
      </c>
      <c r="AD150" s="11">
        <v>71.023506999999995</v>
      </c>
      <c r="AE150" s="11">
        <v>69.268020000000007</v>
      </c>
      <c r="AF150" s="12">
        <v>0</v>
      </c>
      <c r="AG150" s="12">
        <v>33.305351999999999</v>
      </c>
      <c r="AH150" s="11">
        <v>18.342610000000001</v>
      </c>
      <c r="AI150" s="11">
        <v>15.021716</v>
      </c>
      <c r="AJ150" s="11">
        <v>19.426572</v>
      </c>
      <c r="AK150" s="11">
        <v>17.737549000000001</v>
      </c>
      <c r="AL150" s="11">
        <v>0</v>
      </c>
      <c r="AM150" s="12">
        <v>0</v>
      </c>
      <c r="AN150" s="12">
        <v>22.559816000000001</v>
      </c>
      <c r="AO150" s="11">
        <v>12.956740999999999</v>
      </c>
      <c r="AP150" s="11">
        <v>9.6650480000000005</v>
      </c>
      <c r="AQ150" s="11">
        <v>12.882709999999999</v>
      </c>
      <c r="AR150" s="11">
        <v>10.006779</v>
      </c>
      <c r="AS150" s="11">
        <v>0</v>
      </c>
      <c r="AT150" s="12">
        <v>0</v>
      </c>
      <c r="AU150" s="12">
        <v>27.040932999999999</v>
      </c>
      <c r="AV150" s="11">
        <v>15.270064</v>
      </c>
      <c r="AW150" s="11">
        <v>12.129305</v>
      </c>
      <c r="AX150" s="11">
        <v>15.516349</v>
      </c>
      <c r="AY150" s="11">
        <v>12.129305</v>
      </c>
      <c r="AZ150" s="11">
        <v>15.516349</v>
      </c>
      <c r="BA150" s="12">
        <v>0</v>
      </c>
      <c r="BB150" s="12">
        <v>4.5132370000000002</v>
      </c>
      <c r="BC150" s="11">
        <v>3.4024670000000001</v>
      </c>
      <c r="BD150" s="11">
        <v>0.88174300000000005</v>
      </c>
      <c r="BE150" s="11">
        <v>0.88174300000000005</v>
      </c>
      <c r="BF150" s="11">
        <v>0.88174300000000005</v>
      </c>
      <c r="BG150" s="11">
        <v>0.123601</v>
      </c>
      <c r="BH150" s="11">
        <v>172.11210700000001</v>
      </c>
      <c r="BI150" s="11">
        <v>172.11210700000001</v>
      </c>
      <c r="BJ150" s="11">
        <v>177.821923</v>
      </c>
      <c r="BK150" s="11">
        <v>179.13530800000001</v>
      </c>
      <c r="BL150" s="11">
        <v>199.73411899999999</v>
      </c>
      <c r="BM150" s="11">
        <v>0</v>
      </c>
      <c r="BN150" s="11">
        <v>123.879339</v>
      </c>
      <c r="BO150" s="11">
        <v>123.879339</v>
      </c>
      <c r="BP150" s="11">
        <v>124.422286</v>
      </c>
      <c r="BQ150" s="11">
        <v>122.981315</v>
      </c>
      <c r="BR150" s="11">
        <v>124.268677</v>
      </c>
      <c r="BS150" s="11">
        <v>0</v>
      </c>
    </row>
    <row r="151" spans="2:71" s="1" customFormat="1" x14ac:dyDescent="0.2">
      <c r="B151" s="63" t="s">
        <v>338</v>
      </c>
      <c r="C151" s="6">
        <v>43321.458333333299</v>
      </c>
      <c r="D151" s="7" t="s">
        <v>0</v>
      </c>
      <c r="E151" s="68" t="s">
        <v>30</v>
      </c>
      <c r="F151" s="8" t="s">
        <v>30</v>
      </c>
      <c r="G151" s="8">
        <v>12.5</v>
      </c>
      <c r="H151" s="8" t="s">
        <v>30</v>
      </c>
      <c r="I151" s="9" t="s">
        <v>30</v>
      </c>
      <c r="J151" s="64" t="s">
        <v>30</v>
      </c>
      <c r="K151" s="68" t="s">
        <v>30</v>
      </c>
      <c r="L151" s="8" t="s">
        <v>30</v>
      </c>
      <c r="M151" s="8">
        <v>-0.19760900000000001</v>
      </c>
      <c r="N151" s="8">
        <v>-0.55811299999999997</v>
      </c>
      <c r="O151" s="9" t="s">
        <v>30</v>
      </c>
      <c r="P151" s="64" t="s">
        <v>30</v>
      </c>
      <c r="Q151" s="8" t="s">
        <v>30</v>
      </c>
      <c r="R151" s="10">
        <v>0</v>
      </c>
      <c r="S151" s="8">
        <v>0.17576600000000001</v>
      </c>
      <c r="T151" s="8">
        <v>0.372726</v>
      </c>
      <c r="U151" s="9" t="s">
        <v>30</v>
      </c>
      <c r="V151" s="64" t="s">
        <v>30</v>
      </c>
      <c r="AA151" s="11">
        <v>193.44</v>
      </c>
      <c r="AB151" s="11">
        <v>0</v>
      </c>
      <c r="AC151" s="11">
        <v>0</v>
      </c>
      <c r="AD151" s="11">
        <v>0</v>
      </c>
      <c r="AE151" s="11">
        <v>0</v>
      </c>
      <c r="AF151" s="12">
        <v>0</v>
      </c>
      <c r="AG151" s="12">
        <v>0</v>
      </c>
      <c r="AH151" s="11">
        <v>0</v>
      </c>
      <c r="AI151" s="11">
        <v>0</v>
      </c>
      <c r="AJ151" s="11">
        <v>0</v>
      </c>
      <c r="AK151" s="11">
        <v>0.51737500000000003</v>
      </c>
      <c r="AL151" s="11">
        <v>0</v>
      </c>
      <c r="AM151" s="12">
        <v>0</v>
      </c>
      <c r="AN151" s="12">
        <v>-1.105264</v>
      </c>
      <c r="AO151" s="11">
        <v>-0.56567400000000001</v>
      </c>
      <c r="AP151" s="11">
        <v>-0.51269399999999998</v>
      </c>
      <c r="AQ151" s="11">
        <v>-0.49496400000000002</v>
      </c>
      <c r="AR151" s="11">
        <v>-0.20290800000000001</v>
      </c>
      <c r="AS151" s="11">
        <v>0</v>
      </c>
      <c r="AT151" s="12">
        <v>0</v>
      </c>
      <c r="AU151" s="12">
        <v>-1.0908629999999999</v>
      </c>
      <c r="AV151" s="11">
        <v>-0.55811299999999997</v>
      </c>
      <c r="AW151" s="11">
        <v>-0.50614599999999998</v>
      </c>
      <c r="AX151" s="11">
        <v>-0.48883300000000002</v>
      </c>
      <c r="AY151" s="11">
        <v>-0.50614599999999998</v>
      </c>
      <c r="AZ151" s="11">
        <v>-0.48883300000000002</v>
      </c>
      <c r="BA151" s="12">
        <v>0</v>
      </c>
      <c r="BB151" s="12">
        <v>1.617963</v>
      </c>
      <c r="BC151" s="11">
        <v>0.372726</v>
      </c>
      <c r="BD151" s="11">
        <v>-1.1570769999999999</v>
      </c>
      <c r="BE151" s="11">
        <v>-1.1570769999999999</v>
      </c>
      <c r="BF151" s="11">
        <v>-1.1570769999999999</v>
      </c>
      <c r="BG151" s="11">
        <v>20.376156999999999</v>
      </c>
      <c r="BH151" s="11">
        <v>-129.95183599999999</v>
      </c>
      <c r="BI151" s="11">
        <v>-129.95183599999999</v>
      </c>
      <c r="BJ151" s="11">
        <v>-129.033615</v>
      </c>
      <c r="BK151" s="11">
        <v>-149.972802</v>
      </c>
      <c r="BL151" s="11">
        <v>-137.99006199999999</v>
      </c>
      <c r="BM151" s="11">
        <v>0</v>
      </c>
      <c r="BN151" s="11">
        <v>132.92102399999999</v>
      </c>
      <c r="BO151" s="11">
        <v>132.92102399999999</v>
      </c>
      <c r="BP151" s="11">
        <v>126.823943</v>
      </c>
      <c r="BQ151" s="11">
        <v>147.20010400000001</v>
      </c>
      <c r="BR151" s="11">
        <v>147.37586999999999</v>
      </c>
      <c r="BS151" s="11">
        <v>0</v>
      </c>
    </row>
    <row r="152" spans="2:71" s="1" customFormat="1" x14ac:dyDescent="0.2">
      <c r="B152" s="63" t="s">
        <v>349</v>
      </c>
      <c r="C152" s="6">
        <v>43321.458333333299</v>
      </c>
      <c r="D152" s="7" t="s">
        <v>0</v>
      </c>
      <c r="E152" s="68" t="s">
        <v>30</v>
      </c>
      <c r="F152" s="8" t="s">
        <v>30</v>
      </c>
      <c r="G152" s="8" t="s">
        <v>30</v>
      </c>
      <c r="H152" s="8" t="s">
        <v>30</v>
      </c>
      <c r="I152" s="9" t="s">
        <v>30</v>
      </c>
      <c r="J152" s="64" t="s">
        <v>30</v>
      </c>
      <c r="K152" s="68" t="s">
        <v>30</v>
      </c>
      <c r="L152" s="8" t="s">
        <v>30</v>
      </c>
      <c r="M152" s="8">
        <v>-0.200965</v>
      </c>
      <c r="N152" s="8">
        <v>-5.4394999999999999E-2</v>
      </c>
      <c r="O152" s="9" t="s">
        <v>30</v>
      </c>
      <c r="P152" s="64" t="s">
        <v>30</v>
      </c>
      <c r="Q152" s="8" t="s">
        <v>30</v>
      </c>
      <c r="R152" s="10">
        <v>0</v>
      </c>
      <c r="S152" s="8">
        <v>1.6546510000000001</v>
      </c>
      <c r="T152" s="8">
        <v>11.762625</v>
      </c>
      <c r="U152" s="9" t="s">
        <v>30</v>
      </c>
      <c r="V152" s="64" t="s">
        <v>30</v>
      </c>
      <c r="AA152" s="11">
        <v>126.9</v>
      </c>
      <c r="AB152" s="11">
        <v>0</v>
      </c>
      <c r="AC152" s="11">
        <v>0</v>
      </c>
      <c r="AD152" s="11">
        <v>0</v>
      </c>
      <c r="AE152" s="11">
        <v>0</v>
      </c>
      <c r="AF152" s="12">
        <v>0</v>
      </c>
      <c r="AG152" s="12">
        <v>0</v>
      </c>
      <c r="AH152" s="11">
        <v>0</v>
      </c>
      <c r="AI152" s="11">
        <v>0</v>
      </c>
      <c r="AJ152" s="11">
        <v>0</v>
      </c>
      <c r="AK152" s="11">
        <v>0</v>
      </c>
      <c r="AL152" s="11">
        <v>0</v>
      </c>
      <c r="AM152" s="12">
        <v>0</v>
      </c>
      <c r="AN152" s="12">
        <v>-0.127217</v>
      </c>
      <c r="AO152" s="11">
        <v>-5.4394999999999999E-2</v>
      </c>
      <c r="AP152" s="11">
        <v>-0.113955</v>
      </c>
      <c r="AQ152" s="11">
        <v>-7.7923999999999993E-2</v>
      </c>
      <c r="AR152" s="11">
        <v>-0.200965</v>
      </c>
      <c r="AS152" s="11">
        <v>0</v>
      </c>
      <c r="AT152" s="12">
        <v>0</v>
      </c>
      <c r="AU152" s="12">
        <v>-0.12668099999999999</v>
      </c>
      <c r="AV152" s="11">
        <v>-5.4394999999999999E-2</v>
      </c>
      <c r="AW152" s="11">
        <v>-0.113955</v>
      </c>
      <c r="AX152" s="11">
        <v>-7.7923999999999993E-2</v>
      </c>
      <c r="AY152" s="11">
        <v>-0.113955</v>
      </c>
      <c r="AZ152" s="11">
        <v>-7.7923999999999993E-2</v>
      </c>
      <c r="BA152" s="12">
        <v>0</v>
      </c>
      <c r="BB152" s="12">
        <v>11.716393</v>
      </c>
      <c r="BC152" s="11">
        <v>11.762625</v>
      </c>
      <c r="BD152" s="11">
        <v>-0.116129</v>
      </c>
      <c r="BE152" s="11">
        <v>-0.116129</v>
      </c>
      <c r="BF152" s="11">
        <v>-0.116129</v>
      </c>
      <c r="BG152" s="11">
        <v>195.35844</v>
      </c>
      <c r="BH152" s="11">
        <v>-1.428E-3</v>
      </c>
      <c r="BI152" s="11">
        <v>-1.428E-3</v>
      </c>
      <c r="BJ152" s="11">
        <v>-1.9250000000000001E-3</v>
      </c>
      <c r="BK152" s="11">
        <v>-3.4880000000000002E-3</v>
      </c>
      <c r="BL152" s="11">
        <v>-0.145625</v>
      </c>
      <c r="BM152" s="11">
        <v>0</v>
      </c>
      <c r="BN152" s="11">
        <v>55.966489000000003</v>
      </c>
      <c r="BO152" s="11">
        <v>55.966489000000003</v>
      </c>
      <c r="BP152" s="11">
        <v>55.675800000000002</v>
      </c>
      <c r="BQ152" s="11">
        <v>250.72875999999999</v>
      </c>
      <c r="BR152" s="11">
        <v>249.774191</v>
      </c>
      <c r="BS152" s="11">
        <v>0</v>
      </c>
    </row>
    <row r="153" spans="2:71" s="1" customFormat="1" x14ac:dyDescent="0.2">
      <c r="B153" s="63" t="s">
        <v>76</v>
      </c>
      <c r="C153" s="6">
        <v>43321.458333333336</v>
      </c>
      <c r="D153" s="7" t="s">
        <v>0</v>
      </c>
      <c r="E153" s="68">
        <v>2311.2222222222222</v>
      </c>
      <c r="F153" s="8" t="s">
        <v>30</v>
      </c>
      <c r="G153" s="8">
        <v>2063.1680000000001</v>
      </c>
      <c r="H153" s="8">
        <v>1880.92</v>
      </c>
      <c r="I153" s="9" t="s">
        <v>30</v>
      </c>
      <c r="J153" s="64" t="s">
        <v>30</v>
      </c>
      <c r="K153" s="68">
        <v>71.111111111111114</v>
      </c>
      <c r="L153" s="8" t="s">
        <v>30</v>
      </c>
      <c r="M153" s="8">
        <v>38.299000000000007</v>
      </c>
      <c r="N153" s="8">
        <v>44.927999999999997</v>
      </c>
      <c r="O153" s="9" t="s">
        <v>30</v>
      </c>
      <c r="P153" s="64" t="s">
        <v>30</v>
      </c>
      <c r="Q153" s="8">
        <v>86.444444444444443</v>
      </c>
      <c r="R153" s="83">
        <v>0</v>
      </c>
      <c r="S153" s="8">
        <v>55.372999999999998</v>
      </c>
      <c r="T153" s="8">
        <v>168.49600000000001</v>
      </c>
      <c r="U153" s="9" t="s">
        <v>30</v>
      </c>
      <c r="V153" s="64" t="s">
        <v>30</v>
      </c>
      <c r="AA153" s="11">
        <v>3000</v>
      </c>
      <c r="AB153" s="11">
        <v>0</v>
      </c>
      <c r="AC153" s="11">
        <v>3946.2779999999998</v>
      </c>
      <c r="AD153" s="11">
        <v>2215.5929999999998</v>
      </c>
      <c r="AE153" s="11">
        <v>2307.4050000000002</v>
      </c>
      <c r="AF153" s="12">
        <v>0</v>
      </c>
      <c r="AG153" s="12">
        <v>333.38900000000001</v>
      </c>
      <c r="AH153" s="11">
        <v>143.994</v>
      </c>
      <c r="AI153" s="11">
        <v>223.20599999999999</v>
      </c>
      <c r="AJ153" s="11">
        <v>184.542</v>
      </c>
      <c r="AK153" s="11">
        <v>132.98099999999999</v>
      </c>
      <c r="AL153" s="11">
        <v>0</v>
      </c>
      <c r="AM153" s="12">
        <v>0</v>
      </c>
      <c r="AN153" s="12">
        <v>102.786</v>
      </c>
      <c r="AO153" s="11">
        <v>22.978999999999999</v>
      </c>
      <c r="AP153" s="11">
        <v>97.828999999999994</v>
      </c>
      <c r="AQ153" s="11">
        <v>46.866</v>
      </c>
      <c r="AR153" s="11">
        <v>16.100000000000001</v>
      </c>
      <c r="AS153" s="11">
        <v>0</v>
      </c>
      <c r="AT153" s="12">
        <v>0</v>
      </c>
      <c r="AU153" s="12">
        <v>146.34</v>
      </c>
      <c r="AV153" s="11">
        <v>44.927999999999997</v>
      </c>
      <c r="AW153" s="11">
        <v>119.806</v>
      </c>
      <c r="AX153" s="11">
        <v>68.855000000000004</v>
      </c>
      <c r="AY153" s="11">
        <v>119.806</v>
      </c>
      <c r="AZ153" s="11">
        <v>68.855000000000004</v>
      </c>
      <c r="BA153" s="12">
        <v>0</v>
      </c>
      <c r="BB153" s="12">
        <v>325.96499999999997</v>
      </c>
      <c r="BC153" s="11">
        <v>168.49600000000001</v>
      </c>
      <c r="BD153" s="11">
        <v>166.286</v>
      </c>
      <c r="BE153" s="11">
        <v>166.286</v>
      </c>
      <c r="BF153" s="11">
        <v>166.286</v>
      </c>
      <c r="BG153" s="11">
        <v>84.768000000000001</v>
      </c>
      <c r="BH153" s="11">
        <v>529.47299999999996</v>
      </c>
      <c r="BI153" s="11">
        <v>529.47299999999996</v>
      </c>
      <c r="BJ153" s="11">
        <v>456.07900000000001</v>
      </c>
      <c r="BK153" s="11">
        <v>380.09800000000001</v>
      </c>
      <c r="BL153" s="11">
        <v>501.65499999999997</v>
      </c>
      <c r="BM153" s="11">
        <v>0</v>
      </c>
      <c r="BN153" s="11">
        <v>2696.7350000000001</v>
      </c>
      <c r="BO153" s="11">
        <v>2696.7350000000001</v>
      </c>
      <c r="BP153" s="11">
        <v>2864.2710000000002</v>
      </c>
      <c r="BQ153" s="11">
        <v>2923.0630000000001</v>
      </c>
      <c r="BR153" s="11">
        <v>2504.779</v>
      </c>
      <c r="BS153" s="11">
        <v>0</v>
      </c>
    </row>
    <row r="154" spans="2:71" s="1" customFormat="1" x14ac:dyDescent="0.2">
      <c r="B154" s="63" t="s">
        <v>169</v>
      </c>
      <c r="C154" s="6">
        <v>43321.458333333336</v>
      </c>
      <c r="D154" s="7" t="s">
        <v>0</v>
      </c>
      <c r="E154" s="68" t="s">
        <v>30</v>
      </c>
      <c r="F154" s="8" t="s">
        <v>30</v>
      </c>
      <c r="G154" s="8">
        <v>18.280038999999999</v>
      </c>
      <c r="H154" s="8">
        <v>22.123704</v>
      </c>
      <c r="I154" s="9" t="s">
        <v>30</v>
      </c>
      <c r="J154" s="64" t="s">
        <v>30</v>
      </c>
      <c r="K154" s="68" t="s">
        <v>30</v>
      </c>
      <c r="L154" s="8" t="s">
        <v>30</v>
      </c>
      <c r="M154" s="8">
        <v>13.323264</v>
      </c>
      <c r="N154" s="8">
        <v>14.348996</v>
      </c>
      <c r="O154" s="9" t="s">
        <v>30</v>
      </c>
      <c r="P154" s="64" t="s">
        <v>30</v>
      </c>
      <c r="Q154" s="8" t="s">
        <v>30</v>
      </c>
      <c r="R154" s="10">
        <v>0</v>
      </c>
      <c r="S154" s="8">
        <v>9.7474790000000002</v>
      </c>
      <c r="T154" s="8">
        <v>13.702672</v>
      </c>
      <c r="U154" s="9" t="s">
        <v>30</v>
      </c>
      <c r="V154" s="64" t="s">
        <v>30</v>
      </c>
      <c r="AA154" s="11">
        <v>574.86</v>
      </c>
      <c r="AB154" s="11">
        <v>0</v>
      </c>
      <c r="AC154" s="11">
        <v>43.522122000000003</v>
      </c>
      <c r="AD154" s="11">
        <v>18.215306999999999</v>
      </c>
      <c r="AE154" s="11">
        <v>20.503253000000001</v>
      </c>
      <c r="AF154" s="12">
        <v>0</v>
      </c>
      <c r="AG154" s="12">
        <v>34.885139000000002</v>
      </c>
      <c r="AH154" s="11">
        <v>17.417725000000001</v>
      </c>
      <c r="AI154" s="11">
        <v>15.563154000000001</v>
      </c>
      <c r="AJ154" s="11">
        <v>15.979823</v>
      </c>
      <c r="AK154" s="11">
        <v>17.244783000000002</v>
      </c>
      <c r="AL154" s="11">
        <v>0</v>
      </c>
      <c r="AM154" s="12">
        <v>0</v>
      </c>
      <c r="AN154" s="12">
        <v>27.342804000000001</v>
      </c>
      <c r="AO154" s="11">
        <v>14.205784</v>
      </c>
      <c r="AP154" s="11">
        <v>12.212946000000001</v>
      </c>
      <c r="AQ154" s="11">
        <v>11.866196</v>
      </c>
      <c r="AR154" s="11">
        <v>13.291392999999999</v>
      </c>
      <c r="AS154" s="11">
        <v>0</v>
      </c>
      <c r="AT154" s="12">
        <v>0</v>
      </c>
      <c r="AU154" s="12">
        <v>27.594047</v>
      </c>
      <c r="AV154" s="11">
        <v>14.065215999999999</v>
      </c>
      <c r="AW154" s="11">
        <v>12.281917999999999</v>
      </c>
      <c r="AX154" s="11">
        <v>11.958273999999999</v>
      </c>
      <c r="AY154" s="11">
        <v>12.281917999999999</v>
      </c>
      <c r="AZ154" s="11">
        <v>11.958273999999999</v>
      </c>
      <c r="BA154" s="12">
        <v>0</v>
      </c>
      <c r="BB154" s="12">
        <v>24.713429000000001</v>
      </c>
      <c r="BC154" s="11">
        <v>13.702672</v>
      </c>
      <c r="BD154" s="11">
        <v>12.265784</v>
      </c>
      <c r="BE154" s="11">
        <v>12.265784</v>
      </c>
      <c r="BF154" s="11">
        <v>12.265784</v>
      </c>
      <c r="BG154" s="11">
        <v>215.129558</v>
      </c>
      <c r="BH154" s="11">
        <v>-28.346413999999999</v>
      </c>
      <c r="BI154" s="11">
        <v>-28.346413999999999</v>
      </c>
      <c r="BJ154" s="11">
        <v>25.065137</v>
      </c>
      <c r="BK154" s="11">
        <v>103.769147</v>
      </c>
      <c r="BL154" s="11">
        <v>203.15708599999999</v>
      </c>
      <c r="BM154" s="11">
        <v>0</v>
      </c>
      <c r="BN154" s="11">
        <v>1651.9937609999999</v>
      </c>
      <c r="BO154" s="11">
        <v>1651.9937609999999</v>
      </c>
      <c r="BP154" s="11">
        <v>1664.2595449999999</v>
      </c>
      <c r="BQ154" s="11">
        <v>1879.401652</v>
      </c>
      <c r="BR154" s="11">
        <v>1888.4654989999999</v>
      </c>
      <c r="BS154" s="11">
        <v>0</v>
      </c>
    </row>
    <row r="155" spans="2:71" s="1" customFormat="1" x14ac:dyDescent="0.2">
      <c r="B155" s="63" t="s">
        <v>210</v>
      </c>
      <c r="C155" s="6">
        <v>43321.458333333336</v>
      </c>
      <c r="D155" s="7" t="s">
        <v>0</v>
      </c>
      <c r="E155" s="68" t="s">
        <v>379</v>
      </c>
      <c r="F155" s="8" t="s">
        <v>30</v>
      </c>
      <c r="G155" s="8">
        <v>712.91370600000005</v>
      </c>
      <c r="H155" s="8">
        <v>607.91323999999997</v>
      </c>
      <c r="I155" s="9" t="s">
        <v>30</v>
      </c>
      <c r="J155" s="64" t="s">
        <v>30</v>
      </c>
      <c r="K155" s="68" t="s">
        <v>379</v>
      </c>
      <c r="L155" s="8" t="s">
        <v>30</v>
      </c>
      <c r="M155" s="8">
        <v>119.80740299999999</v>
      </c>
      <c r="N155" s="8">
        <v>83.234667000000002</v>
      </c>
      <c r="O155" s="9" t="s">
        <v>30</v>
      </c>
      <c r="P155" s="64" t="s">
        <v>30</v>
      </c>
      <c r="Q155" s="8">
        <v>53.75</v>
      </c>
      <c r="R155" s="8">
        <v>0</v>
      </c>
      <c r="S155" s="8">
        <v>61.041637999999999</v>
      </c>
      <c r="T155" s="8">
        <v>26.963764000000001</v>
      </c>
      <c r="U155" s="9" t="s">
        <v>30</v>
      </c>
      <c r="V155" s="64" t="s">
        <v>30</v>
      </c>
      <c r="AA155" s="11">
        <v>1492.03801292</v>
      </c>
      <c r="AB155" s="11">
        <v>0</v>
      </c>
      <c r="AC155" s="11">
        <v>1239.157072</v>
      </c>
      <c r="AD155" s="11">
        <v>598.83744899999999</v>
      </c>
      <c r="AE155" s="11">
        <v>647.17110200000002</v>
      </c>
      <c r="AF155" s="12">
        <v>0</v>
      </c>
      <c r="AG155" s="12">
        <v>242.49953300000001</v>
      </c>
      <c r="AH155" s="11">
        <v>106.060998</v>
      </c>
      <c r="AI155" s="11">
        <v>100.72928</v>
      </c>
      <c r="AJ155" s="11">
        <v>106.25064999999999</v>
      </c>
      <c r="AK155" s="11">
        <v>150.25676899999999</v>
      </c>
      <c r="AL155" s="11">
        <v>0</v>
      </c>
      <c r="AM155" s="12">
        <v>0</v>
      </c>
      <c r="AN155" s="12">
        <v>142.621779</v>
      </c>
      <c r="AO155" s="11">
        <v>57.865865999999997</v>
      </c>
      <c r="AP155" s="11">
        <v>50.220568</v>
      </c>
      <c r="AQ155" s="11">
        <v>43.400039</v>
      </c>
      <c r="AR155" s="11">
        <v>90.423828</v>
      </c>
      <c r="AS155" s="11">
        <v>0</v>
      </c>
      <c r="AT155" s="12">
        <v>0</v>
      </c>
      <c r="AU155" s="12">
        <v>193.11452600000001</v>
      </c>
      <c r="AV155" s="11">
        <v>83.234667000000002</v>
      </c>
      <c r="AW155" s="11">
        <v>76.75197</v>
      </c>
      <c r="AX155" s="11">
        <v>69.517195999999998</v>
      </c>
      <c r="AY155" s="11">
        <v>76.75197</v>
      </c>
      <c r="AZ155" s="11">
        <v>69.517195999999998</v>
      </c>
      <c r="BA155" s="12">
        <v>0</v>
      </c>
      <c r="BB155" s="12">
        <v>88.104071000000005</v>
      </c>
      <c r="BC155" s="11">
        <v>26.963764000000001</v>
      </c>
      <c r="BD155" s="11">
        <v>33.399752999999997</v>
      </c>
      <c r="BE155" s="11">
        <v>33.399752999999997</v>
      </c>
      <c r="BF155" s="11">
        <v>33.399752999999997</v>
      </c>
      <c r="BG155" s="11">
        <v>43.598249000000003</v>
      </c>
      <c r="BH155" s="11">
        <v>624.93579599999998</v>
      </c>
      <c r="BI155" s="11">
        <v>624.93579599999998</v>
      </c>
      <c r="BJ155" s="11">
        <v>669.07022700000005</v>
      </c>
      <c r="BK155" s="11">
        <v>616.620767</v>
      </c>
      <c r="BL155" s="11">
        <v>709.64279299999998</v>
      </c>
      <c r="BM155" s="11">
        <v>0</v>
      </c>
      <c r="BN155" s="11">
        <v>1160.211718</v>
      </c>
      <c r="BO155" s="11">
        <v>1160.211718</v>
      </c>
      <c r="BP155" s="11">
        <v>1201.051835</v>
      </c>
      <c r="BQ155" s="11">
        <v>1276.9509760000001</v>
      </c>
      <c r="BR155" s="11">
        <v>1322.8385490000001</v>
      </c>
      <c r="BS155" s="11">
        <v>0</v>
      </c>
    </row>
    <row r="156" spans="2:71" s="1" customFormat="1" x14ac:dyDescent="0.2">
      <c r="B156" s="63" t="s">
        <v>296</v>
      </c>
      <c r="C156" s="6">
        <v>43321.458333333336</v>
      </c>
      <c r="D156" s="7" t="s">
        <v>1</v>
      </c>
      <c r="E156" s="68" t="s">
        <v>30</v>
      </c>
      <c r="F156" s="8" t="s">
        <v>30</v>
      </c>
      <c r="G156" s="8">
        <v>1969.377</v>
      </c>
      <c r="H156" s="8">
        <v>4209.5510000000004</v>
      </c>
      <c r="I156" s="9" t="s">
        <v>30</v>
      </c>
      <c r="J156" s="64" t="s">
        <v>30</v>
      </c>
      <c r="K156" s="68">
        <v>0</v>
      </c>
      <c r="L156" s="8" t="s">
        <v>30</v>
      </c>
      <c r="M156" s="8">
        <v>991.83600000000001</v>
      </c>
      <c r="N156" s="8">
        <v>2811.0390000000002</v>
      </c>
      <c r="O156" s="9" t="s">
        <v>30</v>
      </c>
      <c r="P156" s="64" t="s">
        <v>30</v>
      </c>
      <c r="Q156" s="8">
        <v>1081.9333333333334</v>
      </c>
      <c r="R156" s="10">
        <v>0</v>
      </c>
      <c r="S156" s="8">
        <v>790.19200000000001</v>
      </c>
      <c r="T156" s="8">
        <v>1008.771</v>
      </c>
      <c r="U156" s="9" t="s">
        <v>30</v>
      </c>
      <c r="V156" s="64" t="s">
        <v>30</v>
      </c>
      <c r="AA156" s="11">
        <v>8162.5</v>
      </c>
      <c r="AB156" s="11">
        <v>0</v>
      </c>
      <c r="AC156" s="11">
        <v>4209.5510000000004</v>
      </c>
      <c r="AD156" s="11">
        <v>1553.4079999999999</v>
      </c>
      <c r="AE156" s="11">
        <v>2037.6420000000001</v>
      </c>
      <c r="AF156" s="12">
        <v>0</v>
      </c>
      <c r="AG156" s="12">
        <v>0</v>
      </c>
      <c r="AH156" s="11">
        <v>0</v>
      </c>
      <c r="AI156" s="11">
        <v>0</v>
      </c>
      <c r="AJ156" s="11">
        <v>0</v>
      </c>
      <c r="AK156" s="11">
        <v>0</v>
      </c>
      <c r="AL156" s="11">
        <v>0</v>
      </c>
      <c r="AM156" s="12">
        <v>0</v>
      </c>
      <c r="AN156" s="12">
        <v>0</v>
      </c>
      <c r="AO156" s="11">
        <v>2988.7190000000001</v>
      </c>
      <c r="AP156" s="11">
        <v>2996.1779999999999</v>
      </c>
      <c r="AQ156" s="11">
        <v>3626.7080000000001</v>
      </c>
      <c r="AR156" s="11">
        <v>3730.4340000000002</v>
      </c>
      <c r="AS156" s="11">
        <v>0</v>
      </c>
      <c r="AT156" s="12">
        <v>0</v>
      </c>
      <c r="AU156" s="12">
        <v>0</v>
      </c>
      <c r="AV156" s="11">
        <v>37.954999999999998</v>
      </c>
      <c r="AW156" s="11">
        <v>38.65</v>
      </c>
      <c r="AX156" s="11">
        <v>42.228999999999999</v>
      </c>
      <c r="AY156" s="11">
        <v>38.65</v>
      </c>
      <c r="AZ156" s="11">
        <v>42.228999999999999</v>
      </c>
      <c r="BA156" s="12">
        <v>0</v>
      </c>
      <c r="BB156" s="12">
        <v>2227.9389999999999</v>
      </c>
      <c r="BC156" s="11">
        <v>0</v>
      </c>
      <c r="BD156" s="11">
        <v>0</v>
      </c>
      <c r="BE156" s="11">
        <v>0</v>
      </c>
      <c r="BF156" s="11">
        <v>0</v>
      </c>
      <c r="BG156" s="11">
        <v>0</v>
      </c>
      <c r="BH156" s="11">
        <v>0</v>
      </c>
      <c r="BI156" s="11">
        <v>0</v>
      </c>
      <c r="BJ156" s="11">
        <v>0</v>
      </c>
      <c r="BK156" s="11">
        <v>0</v>
      </c>
      <c r="BL156" s="11">
        <v>0</v>
      </c>
      <c r="BM156" s="11">
        <v>0</v>
      </c>
      <c r="BN156" s="11">
        <v>23821.4</v>
      </c>
      <c r="BO156" s="11">
        <v>23821.4</v>
      </c>
      <c r="BP156" s="11">
        <v>24282.538</v>
      </c>
      <c r="BQ156" s="11">
        <v>25376.739000000001</v>
      </c>
      <c r="BR156" s="11">
        <v>26397.847000000002</v>
      </c>
      <c r="BS156" s="11">
        <v>0</v>
      </c>
    </row>
    <row r="157" spans="2:71" s="1" customFormat="1" x14ac:dyDescent="0.2">
      <c r="B157" s="63" t="s">
        <v>319</v>
      </c>
      <c r="C157" s="6">
        <v>43321.458333333336</v>
      </c>
      <c r="D157" s="7" t="s">
        <v>0</v>
      </c>
      <c r="E157" s="68">
        <v>18766.307692307691</v>
      </c>
      <c r="F157" s="8" t="s">
        <v>30</v>
      </c>
      <c r="G157" s="8">
        <v>13421.407999999999</v>
      </c>
      <c r="H157" s="8">
        <v>12630.679</v>
      </c>
      <c r="I157" s="9" t="s">
        <v>30</v>
      </c>
      <c r="J157" s="64" t="s">
        <v>30</v>
      </c>
      <c r="K157" s="68">
        <v>1615.1538461538462</v>
      </c>
      <c r="L157" s="8" t="s">
        <v>30</v>
      </c>
      <c r="M157" s="8">
        <v>956.69100000000003</v>
      </c>
      <c r="N157" s="8">
        <v>1479.7170000000001</v>
      </c>
      <c r="O157" s="9" t="s">
        <v>30</v>
      </c>
      <c r="P157" s="64" t="s">
        <v>30</v>
      </c>
      <c r="Q157" s="8">
        <v>761.92307692307691</v>
      </c>
      <c r="R157" s="10">
        <v>0</v>
      </c>
      <c r="S157" s="8">
        <v>378.43599999999998</v>
      </c>
      <c r="T157" s="8">
        <v>1457.1590000000001</v>
      </c>
      <c r="U157" s="9" t="s">
        <v>30</v>
      </c>
      <c r="V157" s="64" t="s">
        <v>30</v>
      </c>
      <c r="AA157" s="11">
        <v>26168.806400000001</v>
      </c>
      <c r="AB157" s="11">
        <v>0</v>
      </c>
      <c r="AC157" s="11">
        <v>25000.317999999999</v>
      </c>
      <c r="AD157" s="11">
        <v>14343.743</v>
      </c>
      <c r="AE157" s="11">
        <v>14604.049000000001</v>
      </c>
      <c r="AF157" s="12">
        <v>0</v>
      </c>
      <c r="AG157" s="12">
        <v>3203.5590000000002</v>
      </c>
      <c r="AH157" s="11">
        <v>1595.0909999999999</v>
      </c>
      <c r="AI157" s="11">
        <v>1609.934</v>
      </c>
      <c r="AJ157" s="11">
        <v>1400.405</v>
      </c>
      <c r="AK157" s="11">
        <v>1069.19</v>
      </c>
      <c r="AL157" s="11">
        <v>0</v>
      </c>
      <c r="AM157" s="12">
        <v>0</v>
      </c>
      <c r="AN157" s="12">
        <v>2706.3980000000001</v>
      </c>
      <c r="AO157" s="11">
        <v>1337.4280000000001</v>
      </c>
      <c r="AP157" s="11">
        <v>1313.6590000000001</v>
      </c>
      <c r="AQ157" s="11">
        <v>1043.6010000000001</v>
      </c>
      <c r="AR157" s="11">
        <v>801.22900000000004</v>
      </c>
      <c r="AS157" s="11">
        <v>0</v>
      </c>
      <c r="AT157" s="12">
        <v>0</v>
      </c>
      <c r="AU157" s="12">
        <v>2991.0639999999999</v>
      </c>
      <c r="AV157" s="11">
        <v>1479.7170000000001</v>
      </c>
      <c r="AW157" s="11">
        <v>1456.73</v>
      </c>
      <c r="AX157" s="11">
        <v>1189.5039999999999</v>
      </c>
      <c r="AY157" s="11">
        <v>1456.73</v>
      </c>
      <c r="AZ157" s="11">
        <v>1189.5039999999999</v>
      </c>
      <c r="BA157" s="12">
        <v>0</v>
      </c>
      <c r="BB157" s="12">
        <v>2325.9830000000002</v>
      </c>
      <c r="BC157" s="11">
        <v>1457.1590000000001</v>
      </c>
      <c r="BD157" s="11">
        <v>992.20399999999995</v>
      </c>
      <c r="BE157" s="11">
        <v>992.20399999999995</v>
      </c>
      <c r="BF157" s="11">
        <v>992.20399999999995</v>
      </c>
      <c r="BG157" s="11">
        <v>493.35899999999998</v>
      </c>
      <c r="BH157" s="11">
        <v>5891.6419999999998</v>
      </c>
      <c r="BI157" s="11">
        <v>5891.6419999999998</v>
      </c>
      <c r="BJ157" s="11">
        <v>4404.0789999999997</v>
      </c>
      <c r="BK157" s="11">
        <v>6248.915</v>
      </c>
      <c r="BL157" s="11">
        <v>9205.0499999999993</v>
      </c>
      <c r="BM157" s="11">
        <v>0</v>
      </c>
      <c r="BN157" s="11">
        <v>8971.125</v>
      </c>
      <c r="BO157" s="11">
        <v>8971.125</v>
      </c>
      <c r="BP157" s="11">
        <v>9975.49</v>
      </c>
      <c r="BQ157" s="11">
        <v>10373.347</v>
      </c>
      <c r="BR157" s="11">
        <v>7232.6350000000002</v>
      </c>
      <c r="BS157" s="11">
        <v>0</v>
      </c>
    </row>
    <row r="158" spans="2:71" s="1" customFormat="1" x14ac:dyDescent="0.2">
      <c r="B158" s="63" t="s">
        <v>330</v>
      </c>
      <c r="C158" s="6">
        <v>43321.458333333336</v>
      </c>
      <c r="D158" s="7" t="s">
        <v>0</v>
      </c>
      <c r="E158" s="68">
        <v>1305.9000000000001</v>
      </c>
      <c r="F158" s="8" t="s">
        <v>30</v>
      </c>
      <c r="G158" s="8">
        <v>1404.8219999999999</v>
      </c>
      <c r="H158" s="8">
        <v>1113.760524</v>
      </c>
      <c r="I158" s="9" t="s">
        <v>30</v>
      </c>
      <c r="J158" s="64" t="s">
        <v>30</v>
      </c>
      <c r="K158" s="68">
        <v>190.6</v>
      </c>
      <c r="L158" s="8" t="s">
        <v>30</v>
      </c>
      <c r="M158" s="8">
        <v>212.858</v>
      </c>
      <c r="N158" s="8">
        <v>155.94192799999999</v>
      </c>
      <c r="O158" s="9" t="s">
        <v>30</v>
      </c>
      <c r="P158" s="64" t="s">
        <v>30</v>
      </c>
      <c r="Q158" s="8">
        <v>183.4</v>
      </c>
      <c r="R158" s="83">
        <v>0</v>
      </c>
      <c r="S158" s="8">
        <v>121.824</v>
      </c>
      <c r="T158" s="8">
        <v>84.139931000000004</v>
      </c>
      <c r="U158" s="9" t="s">
        <v>30</v>
      </c>
      <c r="V158" s="64" t="s">
        <v>30</v>
      </c>
      <c r="AA158" s="11">
        <v>5896.079999999999</v>
      </c>
      <c r="AB158" s="11">
        <v>0</v>
      </c>
      <c r="AC158" s="11">
        <v>2345.657502</v>
      </c>
      <c r="AD158" s="11">
        <v>1012.5416760000001</v>
      </c>
      <c r="AE158" s="11">
        <v>1452.833347</v>
      </c>
      <c r="AF158" s="12">
        <v>0</v>
      </c>
      <c r="AG158" s="12">
        <v>570.25746000000004</v>
      </c>
      <c r="AH158" s="11">
        <v>267.10675199999997</v>
      </c>
      <c r="AI158" s="11">
        <v>233.68084099999999</v>
      </c>
      <c r="AJ158" s="11">
        <v>472.99759699999998</v>
      </c>
      <c r="AK158" s="11">
        <v>379.767</v>
      </c>
      <c r="AL158" s="11">
        <v>0</v>
      </c>
      <c r="AM158" s="12">
        <v>0</v>
      </c>
      <c r="AN158" s="12">
        <v>280.51297099999999</v>
      </c>
      <c r="AO158" s="11">
        <v>129.99604199999999</v>
      </c>
      <c r="AP158" s="11">
        <v>110.484126</v>
      </c>
      <c r="AQ158" s="11">
        <v>205.071348</v>
      </c>
      <c r="AR158" s="11">
        <v>181.23699999999999</v>
      </c>
      <c r="AS158" s="11">
        <v>0</v>
      </c>
      <c r="AT158" s="12">
        <v>0</v>
      </c>
      <c r="AU158" s="12">
        <v>331.58785699999999</v>
      </c>
      <c r="AV158" s="11">
        <v>141.80885699999999</v>
      </c>
      <c r="AW158" s="11">
        <v>136.96450400000001</v>
      </c>
      <c r="AX158" s="11">
        <v>232.8176</v>
      </c>
      <c r="AY158" s="11">
        <v>136.96450400000001</v>
      </c>
      <c r="AZ158" s="11">
        <v>232.8176</v>
      </c>
      <c r="BA158" s="12">
        <v>0</v>
      </c>
      <c r="BB158" s="12">
        <v>182.86256700000001</v>
      </c>
      <c r="BC158" s="11">
        <v>84.139931000000004</v>
      </c>
      <c r="BD158" s="11">
        <v>63.721338000000003</v>
      </c>
      <c r="BE158" s="11">
        <v>63.721338000000003</v>
      </c>
      <c r="BF158" s="11">
        <v>63.721338000000003</v>
      </c>
      <c r="BG158" s="11">
        <v>136.569232</v>
      </c>
      <c r="BH158" s="11">
        <v>754.93412499999999</v>
      </c>
      <c r="BI158" s="11">
        <v>754.93412499999999</v>
      </c>
      <c r="BJ158" s="11">
        <v>772.58551499999999</v>
      </c>
      <c r="BK158" s="11">
        <v>1110.19</v>
      </c>
      <c r="BL158" s="11">
        <v>1223.08</v>
      </c>
      <c r="BM158" s="11">
        <v>0</v>
      </c>
      <c r="BN158" s="11">
        <v>1733.084374</v>
      </c>
      <c r="BO158" s="11">
        <v>1733.084374</v>
      </c>
      <c r="BP158" s="11">
        <v>1805.860154</v>
      </c>
      <c r="BQ158" s="11">
        <v>2427.36</v>
      </c>
      <c r="BR158" s="11">
        <v>2562.5749999999998</v>
      </c>
      <c r="BS158" s="11">
        <v>0</v>
      </c>
    </row>
    <row r="159" spans="2:71" s="1" customFormat="1" x14ac:dyDescent="0.2">
      <c r="B159" s="63" t="s">
        <v>60</v>
      </c>
      <c r="C159" s="6">
        <v>43322.458333333299</v>
      </c>
      <c r="D159" s="7" t="s">
        <v>0</v>
      </c>
      <c r="E159" s="68" t="s">
        <v>30</v>
      </c>
      <c r="F159" s="8" t="s">
        <v>30</v>
      </c>
      <c r="G159" s="8">
        <v>281.27172300000001</v>
      </c>
      <c r="H159" s="8">
        <v>186.88359299999999</v>
      </c>
      <c r="I159" s="9" t="s">
        <v>30</v>
      </c>
      <c r="J159" s="64" t="s">
        <v>30</v>
      </c>
      <c r="K159" s="68" t="s">
        <v>30</v>
      </c>
      <c r="L159" s="8" t="s">
        <v>30</v>
      </c>
      <c r="M159" s="8">
        <v>23.734048999999999</v>
      </c>
      <c r="N159" s="8">
        <v>4.8418289999999997</v>
      </c>
      <c r="O159" s="9" t="s">
        <v>30</v>
      </c>
      <c r="P159" s="64" t="s">
        <v>30</v>
      </c>
      <c r="Q159" s="8" t="s">
        <v>30</v>
      </c>
      <c r="R159" s="10">
        <v>0</v>
      </c>
      <c r="S159" s="8">
        <v>-16.115368</v>
      </c>
      <c r="T159" s="8">
        <v>-4.4901010000000001</v>
      </c>
      <c r="U159" s="9" t="s">
        <v>30</v>
      </c>
      <c r="V159" s="64" t="s">
        <v>30</v>
      </c>
      <c r="AA159" s="11">
        <v>794.6400000000001</v>
      </c>
      <c r="AB159" s="11">
        <v>0</v>
      </c>
      <c r="AC159" s="11">
        <v>351.01261299999999</v>
      </c>
      <c r="AD159" s="11">
        <v>241.733395</v>
      </c>
      <c r="AE159" s="11">
        <v>370.38045399999999</v>
      </c>
      <c r="AF159" s="12">
        <v>0</v>
      </c>
      <c r="AG159" s="12">
        <v>50.970587999999999</v>
      </c>
      <c r="AH159" s="11">
        <v>24.332187000000001</v>
      </c>
      <c r="AI159" s="11">
        <v>28.521104999999999</v>
      </c>
      <c r="AJ159" s="11">
        <v>45.472848999999997</v>
      </c>
      <c r="AK159" s="11">
        <v>46.616228999999997</v>
      </c>
      <c r="AL159" s="11">
        <v>0</v>
      </c>
      <c r="AM159" s="12">
        <v>0</v>
      </c>
      <c r="AN159" s="12">
        <v>0.40686299999999997</v>
      </c>
      <c r="AO159" s="11">
        <v>-1.0948070000000001</v>
      </c>
      <c r="AP159" s="11">
        <v>2.5354559999999999</v>
      </c>
      <c r="AQ159" s="11">
        <v>9.6941670000000002</v>
      </c>
      <c r="AR159" s="11">
        <v>16.940221999999999</v>
      </c>
      <c r="AS159" s="11">
        <v>0</v>
      </c>
      <c r="AT159" s="12">
        <v>0</v>
      </c>
      <c r="AU159" s="12">
        <v>12.218413</v>
      </c>
      <c r="AV159" s="11">
        <v>4.8418289999999997</v>
      </c>
      <c r="AW159" s="11">
        <v>8.4981410000000004</v>
      </c>
      <c r="AX159" s="11">
        <v>15.953388</v>
      </c>
      <c r="AY159" s="11">
        <v>8.4981410000000004</v>
      </c>
      <c r="AZ159" s="11">
        <v>15.953388</v>
      </c>
      <c r="BA159" s="12">
        <v>0</v>
      </c>
      <c r="BB159" s="12">
        <v>-19.038215999999998</v>
      </c>
      <c r="BC159" s="11">
        <v>-4.4901010000000001</v>
      </c>
      <c r="BD159" s="11">
        <v>-13.002314999999999</v>
      </c>
      <c r="BE159" s="11">
        <v>-13.002314999999999</v>
      </c>
      <c r="BF159" s="11">
        <v>-13.002314999999999</v>
      </c>
      <c r="BG159" s="11">
        <v>-16.347833000000001</v>
      </c>
      <c r="BH159" s="11">
        <v>302.20321000000001</v>
      </c>
      <c r="BI159" s="11">
        <v>302.20321000000001</v>
      </c>
      <c r="BJ159" s="11">
        <v>344.49091700000002</v>
      </c>
      <c r="BK159" s="11">
        <v>334.28190899999998</v>
      </c>
      <c r="BL159" s="11">
        <v>307.32691399999999</v>
      </c>
      <c r="BM159" s="11">
        <v>0</v>
      </c>
      <c r="BN159" s="11">
        <v>240.10312099999999</v>
      </c>
      <c r="BO159" s="11">
        <v>240.10312099999999</v>
      </c>
      <c r="BP159" s="11">
        <v>227.10080600000001</v>
      </c>
      <c r="BQ159" s="11">
        <v>628.12601800000004</v>
      </c>
      <c r="BR159" s="11">
        <v>612.01065000000006</v>
      </c>
      <c r="BS159" s="11">
        <v>0</v>
      </c>
    </row>
    <row r="160" spans="2:71" s="1" customFormat="1" x14ac:dyDescent="0.2">
      <c r="B160" s="63" t="s">
        <v>65</v>
      </c>
      <c r="C160" s="6">
        <v>43322.458333333299</v>
      </c>
      <c r="D160" s="7" t="s">
        <v>0</v>
      </c>
      <c r="E160" s="68" t="s">
        <v>30</v>
      </c>
      <c r="F160" s="8" t="s">
        <v>30</v>
      </c>
      <c r="G160" s="8">
        <v>356.38078400000001</v>
      </c>
      <c r="H160" s="8">
        <v>275.54884399999997</v>
      </c>
      <c r="I160" s="9" t="s">
        <v>30</v>
      </c>
      <c r="J160" s="64" t="s">
        <v>30</v>
      </c>
      <c r="K160" s="68" t="s">
        <v>30</v>
      </c>
      <c r="L160" s="8" t="s">
        <v>30</v>
      </c>
      <c r="M160" s="8">
        <v>11.534993</v>
      </c>
      <c r="N160" s="8">
        <v>5.7681429999999994</v>
      </c>
      <c r="O160" s="9" t="s">
        <v>30</v>
      </c>
      <c r="P160" s="64" t="s">
        <v>30</v>
      </c>
      <c r="Q160" s="8" t="s">
        <v>30</v>
      </c>
      <c r="R160" s="83">
        <v>0</v>
      </c>
      <c r="S160" s="8">
        <v>5.1126760000000004</v>
      </c>
      <c r="T160" s="8">
        <v>2.1886380000000001</v>
      </c>
      <c r="U160" s="9" t="s">
        <v>30</v>
      </c>
      <c r="V160" s="64" t="s">
        <v>30</v>
      </c>
      <c r="AA160" s="11">
        <v>186.24</v>
      </c>
      <c r="AB160" s="11">
        <v>0</v>
      </c>
      <c r="AC160" s="11">
        <v>524.53560900000002</v>
      </c>
      <c r="AD160" s="11">
        <v>354.84490399999999</v>
      </c>
      <c r="AE160" s="11">
        <v>457.582537</v>
      </c>
      <c r="AF160" s="12">
        <v>0</v>
      </c>
      <c r="AG160" s="12">
        <v>29.639548000000001</v>
      </c>
      <c r="AH160" s="11">
        <v>15.235101</v>
      </c>
      <c r="AI160" s="11">
        <v>18.026126000000001</v>
      </c>
      <c r="AJ160" s="11">
        <v>22.889845999999999</v>
      </c>
      <c r="AK160" s="11">
        <v>20.976506000000001</v>
      </c>
      <c r="AL160" s="11">
        <v>0</v>
      </c>
      <c r="AM160" s="12">
        <v>0</v>
      </c>
      <c r="AN160" s="12">
        <v>10.389913</v>
      </c>
      <c r="AO160" s="11">
        <v>5.2921769999999997</v>
      </c>
      <c r="AP160" s="11">
        <v>8.4547709999999991</v>
      </c>
      <c r="AQ160" s="11">
        <v>11.045012</v>
      </c>
      <c r="AR160" s="11">
        <v>11.087833</v>
      </c>
      <c r="AS160" s="11">
        <v>0</v>
      </c>
      <c r="AT160" s="12">
        <v>0</v>
      </c>
      <c r="AU160" s="12">
        <v>11.36936</v>
      </c>
      <c r="AV160" s="11">
        <v>5.7681430000000002</v>
      </c>
      <c r="AW160" s="11">
        <v>8.936871</v>
      </c>
      <c r="AX160" s="11">
        <v>11.562932999999999</v>
      </c>
      <c r="AY160" s="11">
        <v>8.936871</v>
      </c>
      <c r="AZ160" s="11">
        <v>11.562932999999999</v>
      </c>
      <c r="BA160" s="12">
        <v>0</v>
      </c>
      <c r="BB160" s="12">
        <v>2.8833959999999998</v>
      </c>
      <c r="BC160" s="11">
        <v>2.1886380000000001</v>
      </c>
      <c r="BD160" s="11">
        <v>5.3329120000000003</v>
      </c>
      <c r="BE160" s="11">
        <v>5.3329120000000003</v>
      </c>
      <c r="BF160" s="11">
        <v>5.3329120000000003</v>
      </c>
      <c r="BG160" s="11">
        <v>4.4246299999999996</v>
      </c>
      <c r="BH160" s="11">
        <v>85.652980999999997</v>
      </c>
      <c r="BI160" s="11">
        <v>85.652980999999997</v>
      </c>
      <c r="BJ160" s="11">
        <v>107.798614</v>
      </c>
      <c r="BK160" s="11">
        <v>102.463368</v>
      </c>
      <c r="BL160" s="11">
        <v>90.315511000000001</v>
      </c>
      <c r="BM160" s="11">
        <v>0</v>
      </c>
      <c r="BN160" s="11">
        <v>142.00993</v>
      </c>
      <c r="BO160" s="11">
        <v>142.00993</v>
      </c>
      <c r="BP160" s="11">
        <v>149.44978</v>
      </c>
      <c r="BQ160" s="11">
        <v>163.10796199999999</v>
      </c>
      <c r="BR160" s="11">
        <v>175.981494</v>
      </c>
      <c r="BS160" s="11">
        <v>0</v>
      </c>
    </row>
    <row r="161" spans="2:71" s="1" customFormat="1" x14ac:dyDescent="0.2">
      <c r="B161" s="63" t="s">
        <v>100</v>
      </c>
      <c r="C161" s="6">
        <v>43322.458333333299</v>
      </c>
      <c r="D161" s="7" t="s">
        <v>0</v>
      </c>
      <c r="E161" s="68" t="s">
        <v>30</v>
      </c>
      <c r="F161" s="8" t="s">
        <v>30</v>
      </c>
      <c r="G161" s="8">
        <v>1148.392059</v>
      </c>
      <c r="H161" s="8">
        <v>1109.740955</v>
      </c>
      <c r="I161" s="9" t="s">
        <v>30</v>
      </c>
      <c r="J161" s="64" t="s">
        <v>30</v>
      </c>
      <c r="K161" s="68" t="s">
        <v>30</v>
      </c>
      <c r="L161" s="8" t="s">
        <v>30</v>
      </c>
      <c r="M161" s="8">
        <v>-12.539469000000004</v>
      </c>
      <c r="N161" s="8">
        <v>20.273678</v>
      </c>
      <c r="O161" s="9" t="s">
        <v>30</v>
      </c>
      <c r="P161" s="64" t="s">
        <v>30</v>
      </c>
      <c r="Q161" s="8" t="s">
        <v>30</v>
      </c>
      <c r="R161" s="10">
        <v>0</v>
      </c>
      <c r="S161" s="8">
        <v>-53.099913999999998</v>
      </c>
      <c r="T161" s="8">
        <v>-60.814292999999999</v>
      </c>
      <c r="U161" s="9" t="s">
        <v>30</v>
      </c>
      <c r="V161" s="64" t="s">
        <v>30</v>
      </c>
      <c r="AA161" s="11">
        <v>2933.0000000000005</v>
      </c>
      <c r="AB161" s="11">
        <v>0</v>
      </c>
      <c r="AC161" s="11">
        <v>2156.4139949999999</v>
      </c>
      <c r="AD161" s="11">
        <v>1190.7916600000001</v>
      </c>
      <c r="AE161" s="11">
        <v>1206.783099</v>
      </c>
      <c r="AF161" s="12">
        <v>0</v>
      </c>
      <c r="AG161" s="12">
        <v>549.45157800000004</v>
      </c>
      <c r="AH161" s="11">
        <v>279.09126400000002</v>
      </c>
      <c r="AI161" s="11">
        <v>311.63972799999999</v>
      </c>
      <c r="AJ161" s="11">
        <v>301.37185399999998</v>
      </c>
      <c r="AK161" s="11">
        <v>284.48643800000002</v>
      </c>
      <c r="AL161" s="11">
        <v>0</v>
      </c>
      <c r="AM161" s="12">
        <v>0</v>
      </c>
      <c r="AN161" s="12">
        <v>-10.649228000000001</v>
      </c>
      <c r="AO161" s="11">
        <v>-6.9317799999999998</v>
      </c>
      <c r="AP161" s="11">
        <v>17.917445000000001</v>
      </c>
      <c r="AQ161" s="11">
        <v>6.0014589999999997</v>
      </c>
      <c r="AR161" s="11">
        <v>-48.076925000000003</v>
      </c>
      <c r="AS161" s="11">
        <v>0</v>
      </c>
      <c r="AT161" s="12">
        <v>0</v>
      </c>
      <c r="AU161" s="12">
        <v>43.163398000000001</v>
      </c>
      <c r="AV161" s="11">
        <v>18.762619999999998</v>
      </c>
      <c r="AW161" s="11">
        <v>45.967621000000001</v>
      </c>
      <c r="AX161" s="11">
        <v>37.001378000000003</v>
      </c>
      <c r="AY161" s="11">
        <v>45.967621000000001</v>
      </c>
      <c r="AZ161" s="11">
        <v>37.001378000000003</v>
      </c>
      <c r="BA161" s="12">
        <v>0</v>
      </c>
      <c r="BB161" s="12">
        <v>-83.704532999999998</v>
      </c>
      <c r="BC161" s="11">
        <v>-60.814292999999999</v>
      </c>
      <c r="BD161" s="11">
        <v>-49.790725000000002</v>
      </c>
      <c r="BE161" s="11">
        <v>-49.790725000000002</v>
      </c>
      <c r="BF161" s="11">
        <v>-49.790725000000002</v>
      </c>
      <c r="BG161" s="11">
        <v>-172.31363999999999</v>
      </c>
      <c r="BH161" s="11">
        <v>1146.427085</v>
      </c>
      <c r="BI161" s="11">
        <v>1146.427085</v>
      </c>
      <c r="BJ161" s="11">
        <v>1127.0976929999999</v>
      </c>
      <c r="BK161" s="11">
        <v>1175.454547</v>
      </c>
      <c r="BL161" s="11">
        <v>1247.539816</v>
      </c>
      <c r="BM161" s="11">
        <v>0</v>
      </c>
      <c r="BN161" s="11">
        <v>290.80783400000001</v>
      </c>
      <c r="BO161" s="11">
        <v>290.80783400000001</v>
      </c>
      <c r="BP161" s="11">
        <v>241.01711</v>
      </c>
      <c r="BQ161" s="11">
        <v>68.590906000000004</v>
      </c>
      <c r="BR161" s="11">
        <v>24.296699</v>
      </c>
      <c r="BS161" s="11">
        <v>0</v>
      </c>
    </row>
    <row r="162" spans="2:71" s="1" customFormat="1" x14ac:dyDescent="0.2">
      <c r="B162" s="63" t="s">
        <v>121</v>
      </c>
      <c r="C162" s="6">
        <v>43322.458333333299</v>
      </c>
      <c r="D162" s="7" t="s">
        <v>0</v>
      </c>
      <c r="E162" s="68" t="s">
        <v>30</v>
      </c>
      <c r="F162" s="8" t="s">
        <v>30</v>
      </c>
      <c r="G162" s="8">
        <v>254.696414</v>
      </c>
      <c r="H162" s="8">
        <v>199.948622</v>
      </c>
      <c r="I162" s="9" t="s">
        <v>30</v>
      </c>
      <c r="J162" s="64" t="s">
        <v>30</v>
      </c>
      <c r="K162" s="68" t="s">
        <v>30</v>
      </c>
      <c r="L162" s="8" t="s">
        <v>30</v>
      </c>
      <c r="M162" s="8">
        <v>63.762079</v>
      </c>
      <c r="N162" s="8">
        <v>40.457526999999999</v>
      </c>
      <c r="O162" s="9" t="s">
        <v>30</v>
      </c>
      <c r="P162" s="64" t="s">
        <v>30</v>
      </c>
      <c r="Q162" s="8" t="s">
        <v>30</v>
      </c>
      <c r="R162" s="10">
        <v>0</v>
      </c>
      <c r="S162" s="8">
        <v>34.361092999999997</v>
      </c>
      <c r="T162" s="8">
        <v>19.614847999999999</v>
      </c>
      <c r="U162" s="9" t="s">
        <v>30</v>
      </c>
      <c r="V162" s="64" t="s">
        <v>30</v>
      </c>
      <c r="AA162" s="11">
        <v>806.07772975340004</v>
      </c>
      <c r="AB162" s="11">
        <v>0</v>
      </c>
      <c r="AC162" s="11">
        <v>419.11674799999997</v>
      </c>
      <c r="AD162" s="11">
        <v>178.60528199999999</v>
      </c>
      <c r="AE162" s="11">
        <v>202.573082</v>
      </c>
      <c r="AF162" s="12">
        <v>0</v>
      </c>
      <c r="AG162" s="12">
        <v>180.281442</v>
      </c>
      <c r="AH162" s="11">
        <v>85.621033999999995</v>
      </c>
      <c r="AI162" s="11">
        <v>74.457579999999993</v>
      </c>
      <c r="AJ162" s="11">
        <v>90.462757999999994</v>
      </c>
      <c r="AK162" s="11">
        <v>123.41268700000001</v>
      </c>
      <c r="AL162" s="11">
        <v>0</v>
      </c>
      <c r="AM162" s="12">
        <v>0</v>
      </c>
      <c r="AN162" s="12">
        <v>70.972200000000001</v>
      </c>
      <c r="AO162" s="11">
        <v>32.316825000000001</v>
      </c>
      <c r="AP162" s="11">
        <v>27.976385000000001</v>
      </c>
      <c r="AQ162" s="11">
        <v>30.798681999999999</v>
      </c>
      <c r="AR162" s="11">
        <v>57.19285</v>
      </c>
      <c r="AS162" s="11">
        <v>0</v>
      </c>
      <c r="AT162" s="12">
        <v>0</v>
      </c>
      <c r="AU162" s="12">
        <v>84.890337000000002</v>
      </c>
      <c r="AV162" s="11">
        <v>40.457526999999999</v>
      </c>
      <c r="AW162" s="11">
        <v>36.055861</v>
      </c>
      <c r="AX162" s="11">
        <v>39.688966000000001</v>
      </c>
      <c r="AY162" s="11">
        <v>36.055861</v>
      </c>
      <c r="AZ162" s="11">
        <v>39.688966000000001</v>
      </c>
      <c r="BA162" s="12">
        <v>0</v>
      </c>
      <c r="BB162" s="12">
        <v>40.519151999999998</v>
      </c>
      <c r="BC162" s="11">
        <v>19.614847999999999</v>
      </c>
      <c r="BD162" s="11">
        <v>19.477916</v>
      </c>
      <c r="BE162" s="11">
        <v>19.477916</v>
      </c>
      <c r="BF162" s="11">
        <v>19.477916</v>
      </c>
      <c r="BG162" s="11">
        <v>32.545606999999997</v>
      </c>
      <c r="BH162" s="11">
        <v>339.45036499999998</v>
      </c>
      <c r="BI162" s="11">
        <v>339.45036499999998</v>
      </c>
      <c r="BJ162" s="11">
        <v>352.69604900000002</v>
      </c>
      <c r="BK162" s="11">
        <v>410.42355700000002</v>
      </c>
      <c r="BL162" s="11">
        <v>442.37795799999998</v>
      </c>
      <c r="BM162" s="11">
        <v>0</v>
      </c>
      <c r="BN162" s="11">
        <v>552.88012900000001</v>
      </c>
      <c r="BO162" s="11">
        <v>552.88012900000001</v>
      </c>
      <c r="BP162" s="11">
        <v>572.36989200000005</v>
      </c>
      <c r="BQ162" s="11">
        <v>605.090102</v>
      </c>
      <c r="BR162" s="11">
        <v>639.27631299999996</v>
      </c>
      <c r="BS162" s="11">
        <v>0</v>
      </c>
    </row>
    <row r="163" spans="2:71" s="1" customFormat="1" x14ac:dyDescent="0.2">
      <c r="B163" s="63" t="s">
        <v>225</v>
      </c>
      <c r="C163" s="6">
        <v>43322.458333333299</v>
      </c>
      <c r="D163" s="7" t="s">
        <v>0</v>
      </c>
      <c r="E163" s="68" t="s">
        <v>30</v>
      </c>
      <c r="F163" s="8" t="s">
        <v>30</v>
      </c>
      <c r="G163" s="8" t="s">
        <v>30</v>
      </c>
      <c r="H163" s="8">
        <v>40.304087000000003</v>
      </c>
      <c r="I163" s="9" t="s">
        <v>30</v>
      </c>
      <c r="J163" s="64" t="s">
        <v>30</v>
      </c>
      <c r="K163" s="68" t="s">
        <v>30</v>
      </c>
      <c r="L163" s="8" t="s">
        <v>30</v>
      </c>
      <c r="M163" s="8">
        <v>0</v>
      </c>
      <c r="N163" s="8">
        <v>18.402929</v>
      </c>
      <c r="O163" s="9" t="s">
        <v>30</v>
      </c>
      <c r="P163" s="64" t="s">
        <v>30</v>
      </c>
      <c r="Q163" s="8" t="s">
        <v>30</v>
      </c>
      <c r="R163" s="10">
        <v>0</v>
      </c>
      <c r="S163" s="8">
        <v>0</v>
      </c>
      <c r="T163" s="8">
        <v>11.325492000000001</v>
      </c>
      <c r="U163" s="9" t="s">
        <v>30</v>
      </c>
      <c r="V163" s="64" t="s">
        <v>30</v>
      </c>
      <c r="AA163" s="11">
        <v>92.4</v>
      </c>
      <c r="AB163" s="11">
        <v>0</v>
      </c>
      <c r="AC163" s="11">
        <v>51.479140999999998</v>
      </c>
      <c r="AD163" s="11">
        <v>3.9919159999999998</v>
      </c>
      <c r="AE163" s="11">
        <v>2.7053440000000002</v>
      </c>
      <c r="AF163" s="12">
        <v>0</v>
      </c>
      <c r="AG163" s="12">
        <v>23.501809000000002</v>
      </c>
      <c r="AH163" s="11">
        <v>23.750316000000002</v>
      </c>
      <c r="AI163" s="11">
        <v>0.84847799999999995</v>
      </c>
      <c r="AJ163" s="11">
        <v>-3.3554089999999999</v>
      </c>
      <c r="AK163" s="11">
        <v>0</v>
      </c>
      <c r="AL163" s="11">
        <v>0</v>
      </c>
      <c r="AM163" s="12">
        <v>0</v>
      </c>
      <c r="AN163" s="12">
        <v>6.8240540000000003</v>
      </c>
      <c r="AO163" s="11">
        <v>14.384822</v>
      </c>
      <c r="AP163" s="11">
        <v>-6.1580139999999997</v>
      </c>
      <c r="AQ163" s="11">
        <v>-4.7386179999999998</v>
      </c>
      <c r="AR163" s="11">
        <v>0</v>
      </c>
      <c r="AS163" s="11">
        <v>0</v>
      </c>
      <c r="AT163" s="12">
        <v>0</v>
      </c>
      <c r="AU163" s="12">
        <v>14.979874000000001</v>
      </c>
      <c r="AV163" s="11">
        <v>18.402929</v>
      </c>
      <c r="AW163" s="11">
        <v>-0.27073799999999998</v>
      </c>
      <c r="AX163" s="11">
        <v>-2.4427569999999998</v>
      </c>
      <c r="AY163" s="11">
        <v>-0.27073799999999998</v>
      </c>
      <c r="AZ163" s="11">
        <v>-2.4427569999999998</v>
      </c>
      <c r="BA163" s="12">
        <v>0</v>
      </c>
      <c r="BB163" s="12">
        <v>12.794991</v>
      </c>
      <c r="BC163" s="11">
        <v>11.325492000000001</v>
      </c>
      <c r="BD163" s="11">
        <v>-12.062830999999999</v>
      </c>
      <c r="BE163" s="11">
        <v>-12.062830999999999</v>
      </c>
      <c r="BF163" s="11">
        <v>-12.062830999999999</v>
      </c>
      <c r="BG163" s="11">
        <v>-13.476186999999999</v>
      </c>
      <c r="BH163" s="11">
        <v>488.93919099999999</v>
      </c>
      <c r="BI163" s="11">
        <v>488.93919099999999</v>
      </c>
      <c r="BJ163" s="11">
        <v>520.72218499999997</v>
      </c>
      <c r="BK163" s="11">
        <v>564.94241099999999</v>
      </c>
      <c r="BL163" s="11">
        <v>0</v>
      </c>
      <c r="BM163" s="11">
        <v>0</v>
      </c>
      <c r="BN163" s="11">
        <v>34.039982000000002</v>
      </c>
      <c r="BO163" s="11">
        <v>34.039982000000002</v>
      </c>
      <c r="BP163" s="11">
        <v>42.468972999999998</v>
      </c>
      <c r="BQ163" s="11">
        <v>-6.4713710000000004</v>
      </c>
      <c r="BR163" s="11">
        <v>0</v>
      </c>
      <c r="BS163" s="11">
        <v>0</v>
      </c>
    </row>
    <row r="164" spans="2:71" s="1" customFormat="1" x14ac:dyDescent="0.2">
      <c r="B164" s="63" t="s">
        <v>283</v>
      </c>
      <c r="C164" s="6">
        <v>43322.458333333299</v>
      </c>
      <c r="D164" s="7" t="s">
        <v>0</v>
      </c>
      <c r="E164" s="68">
        <v>3254.8</v>
      </c>
      <c r="F164" s="8" t="s">
        <v>30</v>
      </c>
      <c r="G164" s="8">
        <v>3284.1021799999999</v>
      </c>
      <c r="H164" s="8">
        <v>2564.7222200000001</v>
      </c>
      <c r="I164" s="9" t="s">
        <v>30</v>
      </c>
      <c r="J164" s="64" t="s">
        <v>30</v>
      </c>
      <c r="K164" s="68">
        <v>137.80000000000001</v>
      </c>
      <c r="L164" s="8" t="s">
        <v>30</v>
      </c>
      <c r="M164" s="8">
        <v>169.669105</v>
      </c>
      <c r="N164" s="8">
        <v>99.097740000000002</v>
      </c>
      <c r="O164" s="9" t="s">
        <v>30</v>
      </c>
      <c r="P164" s="64" t="s">
        <v>30</v>
      </c>
      <c r="Q164" s="8">
        <v>116</v>
      </c>
      <c r="R164" s="83">
        <v>0</v>
      </c>
      <c r="S164" s="8">
        <v>152.04518899999999</v>
      </c>
      <c r="T164" s="8">
        <v>87.883757000000003</v>
      </c>
      <c r="U164" s="9" t="s">
        <v>30</v>
      </c>
      <c r="V164" s="64" t="s">
        <v>30</v>
      </c>
      <c r="AA164" s="11">
        <v>2316.33</v>
      </c>
      <c r="AB164" s="11">
        <v>0</v>
      </c>
      <c r="AC164" s="11">
        <v>5240.0092359999999</v>
      </c>
      <c r="AD164" s="11">
        <v>2612.8990319999998</v>
      </c>
      <c r="AE164" s="11">
        <v>2833.421711</v>
      </c>
      <c r="AF164" s="12">
        <v>0</v>
      </c>
      <c r="AG164" s="12">
        <v>448.58862900000003</v>
      </c>
      <c r="AH164" s="11">
        <v>216.453014</v>
      </c>
      <c r="AI164" s="11">
        <v>180.11941300000001</v>
      </c>
      <c r="AJ164" s="11">
        <v>190.92676</v>
      </c>
      <c r="AK164" s="11">
        <v>318.09900599999997</v>
      </c>
      <c r="AL164" s="11">
        <v>0</v>
      </c>
      <c r="AM164" s="12">
        <v>0</v>
      </c>
      <c r="AN164" s="12">
        <v>194.11670899999999</v>
      </c>
      <c r="AO164" s="11">
        <v>92.211938000000004</v>
      </c>
      <c r="AP164" s="11">
        <v>54.464658</v>
      </c>
      <c r="AQ164" s="11">
        <v>50.178885000000001</v>
      </c>
      <c r="AR164" s="11">
        <v>160.561645</v>
      </c>
      <c r="AS164" s="11">
        <v>0</v>
      </c>
      <c r="AT164" s="12">
        <v>0</v>
      </c>
      <c r="AU164" s="12">
        <v>207.36322000000001</v>
      </c>
      <c r="AV164" s="11">
        <v>99.097740000000002</v>
      </c>
      <c r="AW164" s="11">
        <v>61.812581999999999</v>
      </c>
      <c r="AX164" s="11">
        <v>58.384383999999997</v>
      </c>
      <c r="AY164" s="11">
        <v>61.812581999999999</v>
      </c>
      <c r="AZ164" s="11">
        <v>58.384383999999997</v>
      </c>
      <c r="BA164" s="12">
        <v>0</v>
      </c>
      <c r="BB164" s="12">
        <v>193.670726</v>
      </c>
      <c r="BC164" s="11">
        <v>87.883757000000003</v>
      </c>
      <c r="BD164" s="11">
        <v>50.456010999999997</v>
      </c>
      <c r="BE164" s="11">
        <v>50.456010999999997</v>
      </c>
      <c r="BF164" s="11">
        <v>50.456010999999997</v>
      </c>
      <c r="BG164" s="11">
        <v>56.971750999999998</v>
      </c>
      <c r="BH164" s="11">
        <v>304.23198400000001</v>
      </c>
      <c r="BI164" s="11">
        <v>304.23198400000001</v>
      </c>
      <c r="BJ164" s="11">
        <v>-110.52143599999999</v>
      </c>
      <c r="BK164" s="11">
        <v>-169.41416100000001</v>
      </c>
      <c r="BL164" s="11">
        <v>-165.524834</v>
      </c>
      <c r="BM164" s="11">
        <v>0</v>
      </c>
      <c r="BN164" s="11">
        <v>2042.6896670000001</v>
      </c>
      <c r="BO164" s="11">
        <v>2042.6896670000001</v>
      </c>
      <c r="BP164" s="11">
        <v>2090.381288</v>
      </c>
      <c r="BQ164" s="11">
        <v>2149.9149160000002</v>
      </c>
      <c r="BR164" s="11">
        <v>2298.1477839999998</v>
      </c>
      <c r="BS164" s="11">
        <v>0</v>
      </c>
    </row>
    <row r="165" spans="2:71" s="1" customFormat="1" x14ac:dyDescent="0.2">
      <c r="B165" s="63" t="s">
        <v>320</v>
      </c>
      <c r="C165" s="6">
        <v>43322.458333333299</v>
      </c>
      <c r="D165" s="7" t="s">
        <v>0</v>
      </c>
      <c r="E165" s="68">
        <v>13515.461538461539</v>
      </c>
      <c r="F165" s="8" t="s">
        <v>30</v>
      </c>
      <c r="G165" s="8">
        <v>10532</v>
      </c>
      <c r="H165" s="8">
        <v>9364</v>
      </c>
      <c r="I165" s="9" t="s">
        <v>30</v>
      </c>
      <c r="J165" s="64" t="s">
        <v>30</v>
      </c>
      <c r="K165" s="68">
        <v>2166.4615384615386</v>
      </c>
      <c r="L165" s="8" t="s">
        <v>30</v>
      </c>
      <c r="M165" s="8">
        <v>1037</v>
      </c>
      <c r="N165" s="8">
        <v>1425</v>
      </c>
      <c r="O165" s="9" t="s">
        <v>30</v>
      </c>
      <c r="P165" s="64" t="s">
        <v>30</v>
      </c>
      <c r="Q165" s="8">
        <v>1404.6923076923076</v>
      </c>
      <c r="R165" s="10">
        <v>0</v>
      </c>
      <c r="S165" s="8">
        <v>-314</v>
      </c>
      <c r="T165" s="8">
        <v>-194</v>
      </c>
      <c r="U165" s="9" t="s">
        <v>30</v>
      </c>
      <c r="V165" s="64" t="s">
        <v>30</v>
      </c>
      <c r="AA165" s="11">
        <v>23460</v>
      </c>
      <c r="AB165" s="11">
        <v>0</v>
      </c>
      <c r="AC165" s="11">
        <v>16674</v>
      </c>
      <c r="AD165" s="11">
        <v>12658</v>
      </c>
      <c r="AE165" s="11">
        <v>10447</v>
      </c>
      <c r="AF165" s="12">
        <v>0</v>
      </c>
      <c r="AG165" s="12">
        <v>2251</v>
      </c>
      <c r="AH165" s="11">
        <v>1848</v>
      </c>
      <c r="AI165" s="11">
        <v>4388</v>
      </c>
      <c r="AJ165" s="11">
        <v>1197</v>
      </c>
      <c r="AK165" s="11">
        <v>1588</v>
      </c>
      <c r="AL165" s="11">
        <v>0</v>
      </c>
      <c r="AM165" s="12">
        <v>0</v>
      </c>
      <c r="AN165" s="12">
        <v>-270</v>
      </c>
      <c r="AO165" s="11">
        <v>531</v>
      </c>
      <c r="AP165" s="11">
        <v>3118</v>
      </c>
      <c r="AQ165" s="11">
        <v>-115</v>
      </c>
      <c r="AR165" s="11">
        <v>12</v>
      </c>
      <c r="AS165" s="11">
        <v>0</v>
      </c>
      <c r="AT165" s="12">
        <v>0</v>
      </c>
      <c r="AU165" s="12">
        <v>1574</v>
      </c>
      <c r="AV165" s="11">
        <v>1425</v>
      </c>
      <c r="AW165" s="11">
        <v>3999</v>
      </c>
      <c r="AX165" s="11">
        <v>1053</v>
      </c>
      <c r="AY165" s="11">
        <v>3999</v>
      </c>
      <c r="AZ165" s="11">
        <v>1053</v>
      </c>
      <c r="BA165" s="12">
        <v>0</v>
      </c>
      <c r="BB165" s="12">
        <v>-1615</v>
      </c>
      <c r="BC165" s="11">
        <v>-194</v>
      </c>
      <c r="BD165" s="11">
        <v>2438</v>
      </c>
      <c r="BE165" s="11">
        <v>2438</v>
      </c>
      <c r="BF165" s="11">
        <v>2438</v>
      </c>
      <c r="BG165" s="11">
        <v>-184</v>
      </c>
      <c r="BH165" s="11">
        <v>25548</v>
      </c>
      <c r="BI165" s="11">
        <v>25548</v>
      </c>
      <c r="BJ165" s="11">
        <v>24313</v>
      </c>
      <c r="BK165" s="11">
        <v>26330</v>
      </c>
      <c r="BL165" s="11">
        <v>28879</v>
      </c>
      <c r="BM165" s="11">
        <v>0</v>
      </c>
      <c r="BN165" s="11">
        <v>16135</v>
      </c>
      <c r="BO165" s="11">
        <v>16135</v>
      </c>
      <c r="BP165" s="11">
        <v>18866</v>
      </c>
      <c r="BQ165" s="11">
        <v>20171</v>
      </c>
      <c r="BR165" s="11">
        <v>20074</v>
      </c>
      <c r="BS165" s="11">
        <v>0</v>
      </c>
    </row>
    <row r="166" spans="2:71" s="1" customFormat="1" x14ac:dyDescent="0.2">
      <c r="B166" s="63" t="s">
        <v>326</v>
      </c>
      <c r="C166" s="6">
        <v>43325</v>
      </c>
      <c r="D166" s="7" t="s">
        <v>0</v>
      </c>
      <c r="E166" s="68" t="s">
        <v>30</v>
      </c>
      <c r="F166" s="8" t="s">
        <v>30</v>
      </c>
      <c r="G166" s="8">
        <v>97.203018</v>
      </c>
      <c r="H166" s="8">
        <v>99.483261999999996</v>
      </c>
      <c r="I166" s="9" t="s">
        <v>30</v>
      </c>
      <c r="J166" s="64" t="s">
        <v>30</v>
      </c>
      <c r="K166" s="68" t="s">
        <v>30</v>
      </c>
      <c r="L166" s="8" t="s">
        <v>30</v>
      </c>
      <c r="M166" s="8">
        <v>18.501758000000002</v>
      </c>
      <c r="N166" s="8">
        <v>28.316663999999999</v>
      </c>
      <c r="O166" s="9" t="s">
        <v>30</v>
      </c>
      <c r="P166" s="64" t="s">
        <v>30</v>
      </c>
      <c r="Q166" s="8" t="s">
        <v>30</v>
      </c>
      <c r="R166" s="8">
        <v>0</v>
      </c>
      <c r="S166" s="8">
        <v>15.898229000000001</v>
      </c>
      <c r="T166" s="8">
        <v>21.531320000000001</v>
      </c>
      <c r="U166" s="9" t="s">
        <v>30</v>
      </c>
      <c r="V166" s="64" t="s">
        <v>30</v>
      </c>
      <c r="AA166" s="11">
        <v>908</v>
      </c>
      <c r="AB166" s="11">
        <v>0</v>
      </c>
      <c r="AC166" s="11">
        <v>166.63339099999999</v>
      </c>
      <c r="AD166" s="11">
        <v>121.65566800000001</v>
      </c>
      <c r="AE166" s="11">
        <v>148.163228</v>
      </c>
      <c r="AF166" s="12">
        <v>0</v>
      </c>
      <c r="AG166" s="12">
        <v>47.781269000000002</v>
      </c>
      <c r="AH166" s="11">
        <v>32.375635000000003</v>
      </c>
      <c r="AI166" s="11">
        <v>36.388354</v>
      </c>
      <c r="AJ166" s="11">
        <v>44.399737000000002</v>
      </c>
      <c r="AK166" s="11">
        <v>24.462966999999999</v>
      </c>
      <c r="AL166" s="11">
        <v>0</v>
      </c>
      <c r="AM166" s="12">
        <v>0</v>
      </c>
      <c r="AN166" s="12">
        <v>37.924633999999998</v>
      </c>
      <c r="AO166" s="11">
        <v>27.079736</v>
      </c>
      <c r="AP166" s="11">
        <v>30.693389</v>
      </c>
      <c r="AQ166" s="11">
        <v>37.489576</v>
      </c>
      <c r="AR166" s="11">
        <v>17.056069000000001</v>
      </c>
      <c r="AS166" s="11">
        <v>0</v>
      </c>
      <c r="AT166" s="12">
        <v>0</v>
      </c>
      <c r="AU166" s="12">
        <v>40.286386999999998</v>
      </c>
      <c r="AV166" s="11">
        <v>28.316663999999999</v>
      </c>
      <c r="AW166" s="11">
        <v>32.036180999999999</v>
      </c>
      <c r="AX166" s="11">
        <v>39.026372000000002</v>
      </c>
      <c r="AY166" s="11">
        <v>32.036180999999999</v>
      </c>
      <c r="AZ166" s="11">
        <v>39.026372000000002</v>
      </c>
      <c r="BA166" s="12">
        <v>0</v>
      </c>
      <c r="BB166" s="12">
        <v>30.678335000000001</v>
      </c>
      <c r="BC166" s="11">
        <v>21.531320000000001</v>
      </c>
      <c r="BD166" s="11">
        <v>25.185441000000001</v>
      </c>
      <c r="BE166" s="11">
        <v>25.185441000000001</v>
      </c>
      <c r="BF166" s="11">
        <v>25.185441000000001</v>
      </c>
      <c r="BG166" s="11">
        <v>31.183268000000002</v>
      </c>
      <c r="BH166" s="11">
        <v>-16.677319000000001</v>
      </c>
      <c r="BI166" s="11">
        <v>-16.677319000000001</v>
      </c>
      <c r="BJ166" s="11">
        <v>-15.031254000000001</v>
      </c>
      <c r="BK166" s="11">
        <v>-25.730502000000001</v>
      </c>
      <c r="BL166" s="11">
        <v>-30.590636</v>
      </c>
      <c r="BM166" s="11">
        <v>0</v>
      </c>
      <c r="BN166" s="11">
        <v>147.86877100000001</v>
      </c>
      <c r="BO166" s="11">
        <v>147.86877100000001</v>
      </c>
      <c r="BP166" s="11">
        <v>173.001329</v>
      </c>
      <c r="BQ166" s="11">
        <v>204.003939</v>
      </c>
      <c r="BR166" s="11">
        <v>219.30130299999999</v>
      </c>
      <c r="BS166" s="11">
        <v>0</v>
      </c>
    </row>
    <row r="167" spans="2:71" s="1" customFormat="1" x14ac:dyDescent="0.2">
      <c r="B167" s="63" t="s">
        <v>255</v>
      </c>
      <c r="C167" s="6">
        <v>43325.458333333299</v>
      </c>
      <c r="D167" s="7" t="s">
        <v>0</v>
      </c>
      <c r="E167" s="68">
        <v>1683.3076923076924</v>
      </c>
      <c r="F167" s="8" t="s">
        <v>30</v>
      </c>
      <c r="G167" s="8">
        <v>1194.7452969999999</v>
      </c>
      <c r="H167" s="8">
        <v>1223.4420259999999</v>
      </c>
      <c r="I167" s="9" t="s">
        <v>30</v>
      </c>
      <c r="J167" s="64" t="s">
        <v>30</v>
      </c>
      <c r="K167" s="68">
        <v>144.92307692307693</v>
      </c>
      <c r="L167" s="8" t="s">
        <v>30</v>
      </c>
      <c r="M167" s="8">
        <v>-51.855873000000017</v>
      </c>
      <c r="N167" s="8">
        <v>121.23747800000001</v>
      </c>
      <c r="O167" s="9" t="s">
        <v>30</v>
      </c>
      <c r="P167" s="64" t="s">
        <v>30</v>
      </c>
      <c r="Q167" s="8">
        <v>14.153846153846153</v>
      </c>
      <c r="R167" s="10">
        <v>0</v>
      </c>
      <c r="S167" s="8">
        <v>-112.93694499999999</v>
      </c>
      <c r="T167" s="8">
        <v>160.66979799999999</v>
      </c>
      <c r="U167" s="9" t="s">
        <v>30</v>
      </c>
      <c r="V167" s="64" t="s">
        <v>30</v>
      </c>
      <c r="AA167" s="11">
        <v>3078.3872000000001</v>
      </c>
      <c r="AB167" s="11">
        <v>0</v>
      </c>
      <c r="AC167" s="11">
        <v>2109.2645219999999</v>
      </c>
      <c r="AD167" s="11">
        <v>2052.853486</v>
      </c>
      <c r="AE167" s="11">
        <v>1186.4554009999999</v>
      </c>
      <c r="AF167" s="12">
        <v>0</v>
      </c>
      <c r="AG167" s="12">
        <v>-11.889314000000001</v>
      </c>
      <c r="AH167" s="11">
        <v>132.74508</v>
      </c>
      <c r="AI167" s="11">
        <v>775.06888500000002</v>
      </c>
      <c r="AJ167" s="11">
        <v>11.619529</v>
      </c>
      <c r="AK167" s="11">
        <v>-42.261114999999997</v>
      </c>
      <c r="AL167" s="11">
        <v>0</v>
      </c>
      <c r="AM167" s="12">
        <v>0</v>
      </c>
      <c r="AN167" s="12">
        <v>-180.57111800000001</v>
      </c>
      <c r="AO167" s="11">
        <v>41.192427000000002</v>
      </c>
      <c r="AP167" s="11">
        <v>682.27959399999997</v>
      </c>
      <c r="AQ167" s="11">
        <v>-96.508281999999994</v>
      </c>
      <c r="AR167" s="11">
        <v>-147.23602500000001</v>
      </c>
      <c r="AS167" s="11">
        <v>0</v>
      </c>
      <c r="AT167" s="12">
        <v>0</v>
      </c>
      <c r="AU167" s="12">
        <v>-17.818826999999999</v>
      </c>
      <c r="AV167" s="11">
        <v>121.237478</v>
      </c>
      <c r="AW167" s="11">
        <v>767.68124899999998</v>
      </c>
      <c r="AX167" s="11">
        <v>-14.587336000000001</v>
      </c>
      <c r="AY167" s="11">
        <v>767.68124899999998</v>
      </c>
      <c r="AZ167" s="11">
        <v>-14.587336000000001</v>
      </c>
      <c r="BA167" s="12">
        <v>0</v>
      </c>
      <c r="BB167" s="12">
        <v>-42.570881999999997</v>
      </c>
      <c r="BC167" s="11">
        <v>160.66979799999999</v>
      </c>
      <c r="BD167" s="11">
        <v>536.76318100000003</v>
      </c>
      <c r="BE167" s="11">
        <v>536.76318100000003</v>
      </c>
      <c r="BF167" s="11">
        <v>536.76318100000003</v>
      </c>
      <c r="BG167" s="11">
        <v>8.0555179999999993</v>
      </c>
      <c r="BH167" s="11">
        <v>1597.0183730000001</v>
      </c>
      <c r="BI167" s="11">
        <v>1597.0183730000001</v>
      </c>
      <c r="BJ167" s="11">
        <v>1202.7969780000001</v>
      </c>
      <c r="BK167" s="11">
        <v>1620.370177</v>
      </c>
      <c r="BL167" s="11">
        <v>2156.027709</v>
      </c>
      <c r="BM167" s="11">
        <v>0</v>
      </c>
      <c r="BN167" s="11">
        <v>1664.2652350000001</v>
      </c>
      <c r="BO167" s="11">
        <v>1664.2652350000001</v>
      </c>
      <c r="BP167" s="11">
        <v>2320.2129799999998</v>
      </c>
      <c r="BQ167" s="11">
        <v>2505.8697139999999</v>
      </c>
      <c r="BR167" s="11">
        <v>2543.1391789999998</v>
      </c>
      <c r="BS167" s="11">
        <v>0</v>
      </c>
    </row>
    <row r="168" spans="2:71" s="1" customFormat="1" x14ac:dyDescent="0.2">
      <c r="B168" s="63" t="s">
        <v>141</v>
      </c>
      <c r="C168" s="6">
        <v>43326</v>
      </c>
      <c r="D168" s="7" t="s">
        <v>0</v>
      </c>
      <c r="E168" s="68">
        <v>4255</v>
      </c>
      <c r="F168" s="8" t="s">
        <v>30</v>
      </c>
      <c r="G168" s="8">
        <v>4070.3029999999999</v>
      </c>
      <c r="H168" s="8" t="s">
        <v>30</v>
      </c>
      <c r="I168" s="9" t="s">
        <v>30</v>
      </c>
      <c r="J168" s="64" t="s">
        <v>30</v>
      </c>
      <c r="K168" s="68">
        <v>864.66666666666663</v>
      </c>
      <c r="L168" s="8" t="s">
        <v>30</v>
      </c>
      <c r="M168" s="8">
        <v>671.31299999999999</v>
      </c>
      <c r="N168" s="8">
        <v>0</v>
      </c>
      <c r="O168" s="9" t="s">
        <v>30</v>
      </c>
      <c r="P168" s="64" t="s">
        <v>30</v>
      </c>
      <c r="Q168" s="8">
        <v>205.33333333333334</v>
      </c>
      <c r="R168" s="10">
        <v>0</v>
      </c>
      <c r="S168" s="8">
        <v>242.86199999999999</v>
      </c>
      <c r="T168" s="8">
        <v>0</v>
      </c>
      <c r="U168" s="9" t="s">
        <v>30</v>
      </c>
      <c r="V168" s="64" t="s">
        <v>30</v>
      </c>
      <c r="AA168" s="11">
        <v>6720.2824229128</v>
      </c>
      <c r="AB168" s="11">
        <v>0</v>
      </c>
      <c r="AC168" s="11">
        <v>0</v>
      </c>
      <c r="AD168" s="11">
        <v>0</v>
      </c>
      <c r="AE168" s="11">
        <v>3753.31</v>
      </c>
      <c r="AF168" s="12">
        <v>0</v>
      </c>
      <c r="AG168" s="12">
        <v>0</v>
      </c>
      <c r="AH168" s="11">
        <v>0</v>
      </c>
      <c r="AI168" s="11">
        <v>0</v>
      </c>
      <c r="AJ168" s="11">
        <v>1478.124</v>
      </c>
      <c r="AK168" s="11">
        <v>1024.787</v>
      </c>
      <c r="AL168" s="11">
        <v>0</v>
      </c>
      <c r="AM168" s="12">
        <v>0</v>
      </c>
      <c r="AN168" s="12">
        <v>0</v>
      </c>
      <c r="AO168" s="11">
        <v>0</v>
      </c>
      <c r="AP168" s="11">
        <v>0</v>
      </c>
      <c r="AQ168" s="11">
        <v>994.76</v>
      </c>
      <c r="AR168" s="11">
        <v>609.87900000000002</v>
      </c>
      <c r="AS168" s="11">
        <v>0</v>
      </c>
      <c r="AT168" s="12">
        <v>0</v>
      </c>
      <c r="AU168" s="12">
        <v>0</v>
      </c>
      <c r="AV168" s="11">
        <v>0</v>
      </c>
      <c r="AW168" s="11">
        <v>0</v>
      </c>
      <c r="AX168" s="11">
        <v>1058.152</v>
      </c>
      <c r="AY168" s="11">
        <v>0</v>
      </c>
      <c r="AZ168" s="11">
        <v>1058.152</v>
      </c>
      <c r="BA168" s="12">
        <v>0</v>
      </c>
      <c r="BB168" s="12">
        <v>0</v>
      </c>
      <c r="BC168" s="11">
        <v>0</v>
      </c>
      <c r="BD168" s="11">
        <v>0</v>
      </c>
      <c r="BE168" s="11">
        <v>0</v>
      </c>
      <c r="BF168" s="11">
        <v>0</v>
      </c>
      <c r="BG168" s="11">
        <v>534.04300000000001</v>
      </c>
      <c r="BH168" s="11">
        <v>0</v>
      </c>
      <c r="BI168" s="11">
        <v>0</v>
      </c>
      <c r="BJ168" s="11">
        <v>6360.8</v>
      </c>
      <c r="BK168" s="11">
        <v>6343.41</v>
      </c>
      <c r="BL168" s="11">
        <v>7189.4409999999998</v>
      </c>
      <c r="BM168" s="11">
        <v>0</v>
      </c>
      <c r="BN168" s="11">
        <v>0</v>
      </c>
      <c r="BO168" s="11">
        <v>0</v>
      </c>
      <c r="BP168" s="11">
        <v>5200.7939999999999</v>
      </c>
      <c r="BQ168" s="11">
        <v>5880.4030000000002</v>
      </c>
      <c r="BR168" s="11">
        <v>5772.5119999999997</v>
      </c>
      <c r="BS168" s="11">
        <v>0</v>
      </c>
    </row>
    <row r="169" spans="2:71" s="1" customFormat="1" x14ac:dyDescent="0.2">
      <c r="B169" s="63" t="s">
        <v>36</v>
      </c>
      <c r="C169" s="6">
        <v>43326.458333333299</v>
      </c>
      <c r="D169" s="7" t="s">
        <v>0</v>
      </c>
      <c r="E169" s="68">
        <v>448.66666666666669</v>
      </c>
      <c r="F169" s="8" t="s">
        <v>30</v>
      </c>
      <c r="G169" s="8">
        <v>497.114351</v>
      </c>
      <c r="H169" s="8">
        <v>410.47558199999997</v>
      </c>
      <c r="I169" s="9" t="s">
        <v>30</v>
      </c>
      <c r="J169" s="64" t="s">
        <v>30</v>
      </c>
      <c r="K169" s="68">
        <v>70.333333333333329</v>
      </c>
      <c r="L169" s="8" t="s">
        <v>30</v>
      </c>
      <c r="M169" s="8">
        <v>79.498519999999999</v>
      </c>
      <c r="N169" s="8">
        <v>42.694066999999997</v>
      </c>
      <c r="O169" s="9" t="s">
        <v>30</v>
      </c>
      <c r="P169" s="64" t="s">
        <v>30</v>
      </c>
      <c r="Q169" s="8">
        <v>-359.66666666666669</v>
      </c>
      <c r="R169" s="10">
        <v>0</v>
      </c>
      <c r="S169" s="8">
        <v>-144.308944</v>
      </c>
      <c r="T169" s="8">
        <v>-22.512226999999999</v>
      </c>
      <c r="U169" s="9" t="s">
        <v>30</v>
      </c>
      <c r="V169" s="64" t="s">
        <v>30</v>
      </c>
      <c r="AA169" s="11">
        <v>488.53987999999998</v>
      </c>
      <c r="AB169" s="11">
        <v>0</v>
      </c>
      <c r="AC169" s="11">
        <v>807.19919800000002</v>
      </c>
      <c r="AD169" s="11">
        <v>529.59895600000004</v>
      </c>
      <c r="AE169" s="11">
        <v>518.29967699999997</v>
      </c>
      <c r="AF169" s="12">
        <v>0</v>
      </c>
      <c r="AG169" s="12">
        <v>32.834108000000001</v>
      </c>
      <c r="AH169" s="11">
        <v>11.731393000000001</v>
      </c>
      <c r="AI169" s="11">
        <v>11.998953</v>
      </c>
      <c r="AJ169" s="11">
        <v>13.704744</v>
      </c>
      <c r="AK169" s="11">
        <v>31.077483000000001</v>
      </c>
      <c r="AL169" s="11">
        <v>0</v>
      </c>
      <c r="AM169" s="12">
        <v>0</v>
      </c>
      <c r="AN169" s="12">
        <v>6.0227820000000003</v>
      </c>
      <c r="AO169" s="11">
        <v>-1.825766</v>
      </c>
      <c r="AP169" s="11">
        <v>-0.106293</v>
      </c>
      <c r="AQ169" s="11">
        <v>-1.0916250000000001</v>
      </c>
      <c r="AR169" s="11">
        <v>16.972436999999999</v>
      </c>
      <c r="AS169" s="11">
        <v>0</v>
      </c>
      <c r="AT169" s="12">
        <v>0</v>
      </c>
      <c r="AU169" s="12">
        <v>95.059693999999993</v>
      </c>
      <c r="AV169" s="11">
        <v>42.694066999999997</v>
      </c>
      <c r="AW169" s="11">
        <v>44.421965</v>
      </c>
      <c r="AX169" s="11">
        <v>43.651646</v>
      </c>
      <c r="AY169" s="11">
        <v>44.421965</v>
      </c>
      <c r="AZ169" s="11">
        <v>43.651646</v>
      </c>
      <c r="BA169" s="12">
        <v>0</v>
      </c>
      <c r="BB169" s="12">
        <v>-174.33009100000001</v>
      </c>
      <c r="BC169" s="11">
        <v>-22.512226999999999</v>
      </c>
      <c r="BD169" s="11">
        <v>-130.69911999999999</v>
      </c>
      <c r="BE169" s="11">
        <v>-130.69911999999999</v>
      </c>
      <c r="BF169" s="11">
        <v>-130.69911999999999</v>
      </c>
      <c r="BG169" s="11">
        <v>-200.01517200000001</v>
      </c>
      <c r="BH169" s="11">
        <v>2918.4699770000002</v>
      </c>
      <c r="BI169" s="11">
        <v>2918.4699770000002</v>
      </c>
      <c r="BJ169" s="11">
        <v>2962.351494</v>
      </c>
      <c r="BK169" s="11">
        <v>3171.337344</v>
      </c>
      <c r="BL169" s="11">
        <v>3312.6473569999998</v>
      </c>
      <c r="BM169" s="11">
        <v>0</v>
      </c>
      <c r="BN169" s="11">
        <v>932.40695800000003</v>
      </c>
      <c r="BO169" s="11">
        <v>932.40695800000003</v>
      </c>
      <c r="BP169" s="11">
        <v>805.59824000000003</v>
      </c>
      <c r="BQ169" s="11">
        <v>1801.4018189999999</v>
      </c>
      <c r="BR169" s="11">
        <v>1658.165033</v>
      </c>
      <c r="BS169" s="11">
        <v>0</v>
      </c>
    </row>
    <row r="170" spans="2:71" s="1" customFormat="1" x14ac:dyDescent="0.2">
      <c r="B170" s="63" t="s">
        <v>42</v>
      </c>
      <c r="C170" s="6">
        <v>43326.458333333299</v>
      </c>
      <c r="D170" s="7" t="s">
        <v>0</v>
      </c>
      <c r="E170" s="68" t="s">
        <v>30</v>
      </c>
      <c r="F170" s="8" t="s">
        <v>30</v>
      </c>
      <c r="G170" s="8">
        <v>85.794241</v>
      </c>
      <c r="H170" s="8">
        <v>76.221222999999995</v>
      </c>
      <c r="I170" s="9" t="s">
        <v>30</v>
      </c>
      <c r="J170" s="64" t="s">
        <v>30</v>
      </c>
      <c r="K170" s="68" t="s">
        <v>30</v>
      </c>
      <c r="L170" s="8" t="s">
        <v>30</v>
      </c>
      <c r="M170" s="8">
        <v>61.384559000000003</v>
      </c>
      <c r="N170" s="8">
        <v>51.274796000000002</v>
      </c>
      <c r="O170" s="9" t="s">
        <v>30</v>
      </c>
      <c r="P170" s="64" t="s">
        <v>30</v>
      </c>
      <c r="Q170" s="8" t="s">
        <v>30</v>
      </c>
      <c r="R170" s="10">
        <v>0</v>
      </c>
      <c r="S170" s="8">
        <v>-18.650669000000001</v>
      </c>
      <c r="T170" s="8">
        <v>60.592067</v>
      </c>
      <c r="U170" s="9" t="s">
        <v>30</v>
      </c>
      <c r="V170" s="64" t="s">
        <v>30</v>
      </c>
      <c r="AA170" s="11">
        <v>1053.7250325000002</v>
      </c>
      <c r="AB170" s="11">
        <v>0</v>
      </c>
      <c r="AC170" s="11">
        <v>137.426782</v>
      </c>
      <c r="AD170" s="11">
        <v>77.157283000000007</v>
      </c>
      <c r="AE170" s="11">
        <v>84.897390999999999</v>
      </c>
      <c r="AF170" s="12">
        <v>0</v>
      </c>
      <c r="AG170" s="12">
        <v>105.357298</v>
      </c>
      <c r="AH170" s="11">
        <v>58.112183000000002</v>
      </c>
      <c r="AI170" s="11">
        <v>60.525427999999998</v>
      </c>
      <c r="AJ170" s="11">
        <v>62.646873999999997</v>
      </c>
      <c r="AK170" s="11">
        <v>68.220398000000003</v>
      </c>
      <c r="AL170" s="11">
        <v>0</v>
      </c>
      <c r="AM170" s="12">
        <v>0</v>
      </c>
      <c r="AN170" s="12">
        <v>88.75564</v>
      </c>
      <c r="AO170" s="11">
        <v>50.113433000000001</v>
      </c>
      <c r="AP170" s="11">
        <v>53.014778999999997</v>
      </c>
      <c r="AQ170" s="11">
        <v>47.634312000000001</v>
      </c>
      <c r="AR170" s="11">
        <v>60.318227</v>
      </c>
      <c r="AS170" s="11">
        <v>0</v>
      </c>
      <c r="AT170" s="12">
        <v>0</v>
      </c>
      <c r="AU170" s="12">
        <v>90.720629000000002</v>
      </c>
      <c r="AV170" s="11">
        <v>-130.529966</v>
      </c>
      <c r="AW170" s="11">
        <v>53.997933000000003</v>
      </c>
      <c r="AX170" s="11">
        <v>48.804780999999998</v>
      </c>
      <c r="AY170" s="11">
        <v>53.997933000000003</v>
      </c>
      <c r="AZ170" s="11">
        <v>48.804780999999998</v>
      </c>
      <c r="BA170" s="12">
        <v>0</v>
      </c>
      <c r="BB170" s="12">
        <v>263.65679599999999</v>
      </c>
      <c r="BC170" s="11">
        <v>60.592067</v>
      </c>
      <c r="BD170" s="11">
        <v>13.965161</v>
      </c>
      <c r="BE170" s="11">
        <v>13.965161</v>
      </c>
      <c r="BF170" s="11">
        <v>13.965161</v>
      </c>
      <c r="BG170" s="11">
        <v>212.92925399999999</v>
      </c>
      <c r="BH170" s="11">
        <v>1688.9489510000001</v>
      </c>
      <c r="BI170" s="11">
        <v>1688.9489510000001</v>
      </c>
      <c r="BJ170" s="11">
        <v>1670.702411</v>
      </c>
      <c r="BK170" s="11">
        <v>1619.5278880000001</v>
      </c>
      <c r="BL170" s="11">
        <v>1639.817311</v>
      </c>
      <c r="BM170" s="11">
        <v>0</v>
      </c>
      <c r="BN170" s="11">
        <v>2272.9234430000001</v>
      </c>
      <c r="BO170" s="11">
        <v>2272.9234430000001</v>
      </c>
      <c r="BP170" s="11">
        <v>2286.651402</v>
      </c>
      <c r="BQ170" s="11">
        <v>2499.6223150000001</v>
      </c>
      <c r="BR170" s="11">
        <v>2480.7061610000001</v>
      </c>
      <c r="BS170" s="11">
        <v>0</v>
      </c>
    </row>
    <row r="171" spans="2:71" s="1" customFormat="1" x14ac:dyDescent="0.2">
      <c r="B171" s="63" t="s">
        <v>87</v>
      </c>
      <c r="C171" s="6">
        <v>43326.458333333299</v>
      </c>
      <c r="D171" s="7" t="s">
        <v>0</v>
      </c>
      <c r="E171" s="68" t="s">
        <v>30</v>
      </c>
      <c r="F171" s="8" t="s">
        <v>30</v>
      </c>
      <c r="G171" s="8">
        <v>42.999391000000003</v>
      </c>
      <c r="H171" s="8">
        <v>36.739097999999998</v>
      </c>
      <c r="I171" s="9" t="s">
        <v>30</v>
      </c>
      <c r="J171" s="64" t="s">
        <v>30</v>
      </c>
      <c r="K171" s="68" t="s">
        <v>30</v>
      </c>
      <c r="L171" s="8" t="s">
        <v>30</v>
      </c>
      <c r="M171" s="8">
        <v>14.717922999999999</v>
      </c>
      <c r="N171" s="8">
        <v>9.7979660000000006</v>
      </c>
      <c r="O171" s="9" t="s">
        <v>30</v>
      </c>
      <c r="P171" s="64" t="s">
        <v>30</v>
      </c>
      <c r="Q171" s="8" t="s">
        <v>30</v>
      </c>
      <c r="R171" s="83">
        <v>0</v>
      </c>
      <c r="S171" s="8">
        <v>5.1399290000000004</v>
      </c>
      <c r="T171" s="8">
        <v>3.7315450000000001</v>
      </c>
      <c r="U171" s="9" t="s">
        <v>30</v>
      </c>
      <c r="V171" s="64" t="s">
        <v>30</v>
      </c>
      <c r="AA171" s="11">
        <v>62.099999999999994</v>
      </c>
      <c r="AB171" s="11">
        <v>0</v>
      </c>
      <c r="AC171" s="11">
        <v>69.704716000000005</v>
      </c>
      <c r="AD171" s="11">
        <v>34.766545000000001</v>
      </c>
      <c r="AE171" s="11">
        <v>39.973996999999997</v>
      </c>
      <c r="AF171" s="12">
        <v>0</v>
      </c>
      <c r="AG171" s="12">
        <v>20.472262000000001</v>
      </c>
      <c r="AH171" s="11">
        <v>9.8434039999999996</v>
      </c>
      <c r="AI171" s="11">
        <v>10.241868999999999</v>
      </c>
      <c r="AJ171" s="11">
        <v>11.962052999999999</v>
      </c>
      <c r="AK171" s="11">
        <v>15.428452999999999</v>
      </c>
      <c r="AL171" s="11">
        <v>0</v>
      </c>
      <c r="AM171" s="12">
        <v>0</v>
      </c>
      <c r="AN171" s="12">
        <v>16.978736000000001</v>
      </c>
      <c r="AO171" s="11">
        <v>8.1412080000000007</v>
      </c>
      <c r="AP171" s="11">
        <v>8.6507620000000003</v>
      </c>
      <c r="AQ171" s="11">
        <v>9.9987300000000001</v>
      </c>
      <c r="AR171" s="11">
        <v>13.063122</v>
      </c>
      <c r="AS171" s="11">
        <v>0</v>
      </c>
      <c r="AT171" s="12">
        <v>0</v>
      </c>
      <c r="AU171" s="12">
        <v>20.224236999999999</v>
      </c>
      <c r="AV171" s="11">
        <v>9.7979649999999996</v>
      </c>
      <c r="AW171" s="11">
        <v>10.099212</v>
      </c>
      <c r="AX171" s="11">
        <v>11.61116</v>
      </c>
      <c r="AY171" s="11">
        <v>10.099212</v>
      </c>
      <c r="AZ171" s="11">
        <v>11.61116</v>
      </c>
      <c r="BA171" s="12">
        <v>0</v>
      </c>
      <c r="BB171" s="12">
        <v>7.630458</v>
      </c>
      <c r="BC171" s="11">
        <v>3.7315450000000001</v>
      </c>
      <c r="BD171" s="11">
        <v>3.3908019999999999</v>
      </c>
      <c r="BE171" s="11">
        <v>3.3908019999999999</v>
      </c>
      <c r="BF171" s="11">
        <v>3.3908019999999999</v>
      </c>
      <c r="BG171" s="11">
        <v>4.1150609999999999</v>
      </c>
      <c r="BH171" s="11">
        <v>73.371993000000003</v>
      </c>
      <c r="BI171" s="11">
        <v>73.371993000000003</v>
      </c>
      <c r="BJ171" s="11">
        <v>75.062691000000001</v>
      </c>
      <c r="BK171" s="11">
        <v>78.773048000000003</v>
      </c>
      <c r="BL171" s="11">
        <v>89.765638999999993</v>
      </c>
      <c r="BM171" s="11">
        <v>0</v>
      </c>
      <c r="BN171" s="11">
        <v>90.335780999999997</v>
      </c>
      <c r="BO171" s="11">
        <v>90.335780999999997</v>
      </c>
      <c r="BP171" s="11">
        <v>93.119101999999998</v>
      </c>
      <c r="BQ171" s="11">
        <v>96.186352999999997</v>
      </c>
      <c r="BR171" s="11">
        <v>101.234624</v>
      </c>
      <c r="BS171" s="11">
        <v>0</v>
      </c>
    </row>
    <row r="172" spans="2:71" s="1" customFormat="1" x14ac:dyDescent="0.2">
      <c r="B172" s="63" t="s">
        <v>92</v>
      </c>
      <c r="C172" s="6">
        <v>43326.458333333299</v>
      </c>
      <c r="D172" s="7" t="s">
        <v>0</v>
      </c>
      <c r="E172" s="68" t="s">
        <v>30</v>
      </c>
      <c r="F172" s="8" t="s">
        <v>30</v>
      </c>
      <c r="G172" s="8">
        <v>717.32086800000002</v>
      </c>
      <c r="H172" s="8">
        <v>779.30182500000001</v>
      </c>
      <c r="I172" s="9" t="s">
        <v>30</v>
      </c>
      <c r="J172" s="64" t="s">
        <v>30</v>
      </c>
      <c r="K172" s="68" t="s">
        <v>30</v>
      </c>
      <c r="L172" s="8" t="s">
        <v>30</v>
      </c>
      <c r="M172" s="8">
        <v>70.088204999999988</v>
      </c>
      <c r="N172" s="8">
        <v>121.114373</v>
      </c>
      <c r="O172" s="9" t="s">
        <v>30</v>
      </c>
      <c r="P172" s="64" t="s">
        <v>30</v>
      </c>
      <c r="Q172" s="8" t="s">
        <v>30</v>
      </c>
      <c r="R172" s="10">
        <v>0</v>
      </c>
      <c r="S172" s="8">
        <v>12.068917000000001</v>
      </c>
      <c r="T172" s="8">
        <v>101.70932500000001</v>
      </c>
      <c r="U172" s="9" t="s">
        <v>30</v>
      </c>
      <c r="V172" s="64" t="s">
        <v>30</v>
      </c>
      <c r="AA172" s="11">
        <v>1284.2550000000001</v>
      </c>
      <c r="AB172" s="11">
        <v>0</v>
      </c>
      <c r="AC172" s="11">
        <v>1321.967832</v>
      </c>
      <c r="AD172" s="11">
        <v>698.660888</v>
      </c>
      <c r="AE172" s="11">
        <v>820.97841800000003</v>
      </c>
      <c r="AF172" s="12">
        <v>0</v>
      </c>
      <c r="AG172" s="12">
        <v>225.689728</v>
      </c>
      <c r="AH172" s="11">
        <v>149.978027</v>
      </c>
      <c r="AI172" s="11">
        <v>134.95686799999999</v>
      </c>
      <c r="AJ172" s="11">
        <v>100.728871</v>
      </c>
      <c r="AK172" s="11">
        <v>94.747737999999998</v>
      </c>
      <c r="AL172" s="11">
        <v>0</v>
      </c>
      <c r="AM172" s="12">
        <v>0</v>
      </c>
      <c r="AN172" s="12">
        <v>133.90350100000001</v>
      </c>
      <c r="AO172" s="11">
        <v>100.632687</v>
      </c>
      <c r="AP172" s="11">
        <v>85.869018999999994</v>
      </c>
      <c r="AQ172" s="11">
        <v>52.855375000000002</v>
      </c>
      <c r="AR172" s="11">
        <v>45.447266999999997</v>
      </c>
      <c r="AS172" s="11">
        <v>0</v>
      </c>
      <c r="AT172" s="12">
        <v>0</v>
      </c>
      <c r="AU172" s="12">
        <v>176.31276500000001</v>
      </c>
      <c r="AV172" s="11">
        <v>119.418734</v>
      </c>
      <c r="AW172" s="11">
        <v>106.695975</v>
      </c>
      <c r="AX172" s="11">
        <v>80.627547000000007</v>
      </c>
      <c r="AY172" s="11">
        <v>106.695975</v>
      </c>
      <c r="AZ172" s="11">
        <v>80.627547000000007</v>
      </c>
      <c r="BA172" s="12">
        <v>0</v>
      </c>
      <c r="BB172" s="12">
        <v>119.18228000000001</v>
      </c>
      <c r="BC172" s="11">
        <v>101.70932500000001</v>
      </c>
      <c r="BD172" s="11">
        <v>66.084221999999997</v>
      </c>
      <c r="BE172" s="11">
        <v>66.084221999999997</v>
      </c>
      <c r="BF172" s="11">
        <v>66.084221999999997</v>
      </c>
      <c r="BG172" s="11">
        <v>59.622763999999997</v>
      </c>
      <c r="BH172" s="11">
        <v>1080.223526</v>
      </c>
      <c r="BI172" s="11">
        <v>1080.223526</v>
      </c>
      <c r="BJ172" s="11">
        <v>1202.6341279999999</v>
      </c>
      <c r="BK172" s="11">
        <v>901.32055000000003</v>
      </c>
      <c r="BL172" s="11">
        <v>1367.0090130000001</v>
      </c>
      <c r="BM172" s="11">
        <v>0</v>
      </c>
      <c r="BN172" s="11">
        <v>1601.494631</v>
      </c>
      <c r="BO172" s="11">
        <v>1601.494631</v>
      </c>
      <c r="BP172" s="11">
        <v>1691.9508960000001</v>
      </c>
      <c r="BQ172" s="11">
        <v>1828.7440220000001</v>
      </c>
      <c r="BR172" s="11">
        <v>1830.667021</v>
      </c>
      <c r="BS172" s="11">
        <v>0</v>
      </c>
    </row>
    <row r="173" spans="2:71" s="1" customFormat="1" x14ac:dyDescent="0.2">
      <c r="B173" s="63" t="s">
        <v>93</v>
      </c>
      <c r="C173" s="6">
        <v>43326.458333333299</v>
      </c>
      <c r="D173" s="7" t="s">
        <v>0</v>
      </c>
      <c r="E173" s="68" t="s">
        <v>30</v>
      </c>
      <c r="F173" s="8" t="s">
        <v>30</v>
      </c>
      <c r="G173" s="8">
        <v>23.963449000000001</v>
      </c>
      <c r="H173" s="8">
        <v>7.7703920000000002</v>
      </c>
      <c r="I173" s="9" t="s">
        <v>30</v>
      </c>
      <c r="J173" s="64" t="s">
        <v>30</v>
      </c>
      <c r="K173" s="68" t="s">
        <v>30</v>
      </c>
      <c r="L173" s="8" t="s">
        <v>30</v>
      </c>
      <c r="M173" s="8">
        <v>19.357400999999999</v>
      </c>
      <c r="N173" s="8">
        <v>4.3362999999999996</v>
      </c>
      <c r="O173" s="9" t="s">
        <v>30</v>
      </c>
      <c r="P173" s="64" t="s">
        <v>30</v>
      </c>
      <c r="Q173" s="8" t="s">
        <v>30</v>
      </c>
      <c r="R173" s="83">
        <v>0</v>
      </c>
      <c r="S173" s="8">
        <v>17.59825</v>
      </c>
      <c r="T173" s="8">
        <v>19.504439999999999</v>
      </c>
      <c r="U173" s="9" t="s">
        <v>30</v>
      </c>
      <c r="V173" s="64" t="s">
        <v>30</v>
      </c>
      <c r="AA173" s="11">
        <v>1123.875</v>
      </c>
      <c r="AB173" s="11">
        <v>0</v>
      </c>
      <c r="AC173" s="11">
        <v>47.031827999999997</v>
      </c>
      <c r="AD173" s="11">
        <v>-0.52262399999999998</v>
      </c>
      <c r="AE173" s="11">
        <v>0.61784899999999998</v>
      </c>
      <c r="AF173" s="12">
        <v>0</v>
      </c>
      <c r="AG173" s="12">
        <v>47.031827999999997</v>
      </c>
      <c r="AH173" s="11">
        <v>7.7703920000000002</v>
      </c>
      <c r="AI173" s="11">
        <v>-0.52262399999999998</v>
      </c>
      <c r="AJ173" s="11">
        <v>0.61784899999999998</v>
      </c>
      <c r="AK173" s="11">
        <v>23.963449000000001</v>
      </c>
      <c r="AL173" s="11">
        <v>0</v>
      </c>
      <c r="AM173" s="12">
        <v>0</v>
      </c>
      <c r="AN173" s="12">
        <v>39.056348999999997</v>
      </c>
      <c r="AO173" s="11">
        <v>4.3362999999999996</v>
      </c>
      <c r="AP173" s="11">
        <v>-1.756284</v>
      </c>
      <c r="AQ173" s="11">
        <v>-3.549817</v>
      </c>
      <c r="AR173" s="11">
        <v>19.357400999999999</v>
      </c>
      <c r="AS173" s="11">
        <v>0</v>
      </c>
      <c r="AT173" s="12">
        <v>0</v>
      </c>
      <c r="AU173" s="12">
        <v>39.056348999999997</v>
      </c>
      <c r="AV173" s="11">
        <v>3.8071299999999999</v>
      </c>
      <c r="AW173" s="11">
        <v>-2.1902840000000001</v>
      </c>
      <c r="AX173" s="11">
        <v>-3.549817</v>
      </c>
      <c r="AY173" s="11">
        <v>-2.1902840000000001</v>
      </c>
      <c r="AZ173" s="11">
        <v>-3.549817</v>
      </c>
      <c r="BA173" s="12">
        <v>0</v>
      </c>
      <c r="BB173" s="12">
        <v>49.296610000000001</v>
      </c>
      <c r="BC173" s="11">
        <v>19.504439999999999</v>
      </c>
      <c r="BD173" s="11">
        <v>11.038601</v>
      </c>
      <c r="BE173" s="11">
        <v>11.038601</v>
      </c>
      <c r="BF173" s="11">
        <v>11.038601</v>
      </c>
      <c r="BG173" s="11">
        <v>-0.34907300000000002</v>
      </c>
      <c r="BH173" s="11">
        <v>-236.01896400000001</v>
      </c>
      <c r="BI173" s="11">
        <v>-236.01896400000001</v>
      </c>
      <c r="BJ173" s="11">
        <v>-251.21129999999999</v>
      </c>
      <c r="BK173" s="11">
        <v>-265.708191</v>
      </c>
      <c r="BL173" s="11">
        <v>-284.29590200000001</v>
      </c>
      <c r="BM173" s="11">
        <v>0</v>
      </c>
      <c r="BN173" s="11">
        <v>821.05346099999997</v>
      </c>
      <c r="BO173" s="11">
        <v>821.05346099999997</v>
      </c>
      <c r="BP173" s="11">
        <v>872.87835700000005</v>
      </c>
      <c r="BQ173" s="11">
        <v>930.59380299999998</v>
      </c>
      <c r="BR173" s="11">
        <v>998.63129400000003</v>
      </c>
      <c r="BS173" s="11">
        <v>0</v>
      </c>
    </row>
    <row r="174" spans="2:71" s="1" customFormat="1" x14ac:dyDescent="0.2">
      <c r="B174" s="63" t="s">
        <v>112</v>
      </c>
      <c r="C174" s="6">
        <v>43326.458333333299</v>
      </c>
      <c r="D174" s="7" t="s">
        <v>0</v>
      </c>
      <c r="E174" s="68" t="s">
        <v>30</v>
      </c>
      <c r="F174" s="8" t="s">
        <v>30</v>
      </c>
      <c r="G174" s="8">
        <v>286.70868899999999</v>
      </c>
      <c r="H174" s="8">
        <v>360.68732</v>
      </c>
      <c r="I174" s="9" t="s">
        <v>30</v>
      </c>
      <c r="J174" s="64" t="s">
        <v>30</v>
      </c>
      <c r="K174" s="68" t="s">
        <v>30</v>
      </c>
      <c r="L174" s="8" t="s">
        <v>30</v>
      </c>
      <c r="M174" s="8">
        <v>7.5553190000000008</v>
      </c>
      <c r="N174" s="8">
        <v>9.9096089999999997</v>
      </c>
      <c r="O174" s="9" t="s">
        <v>30</v>
      </c>
      <c r="P174" s="64" t="s">
        <v>30</v>
      </c>
      <c r="Q174" s="8" t="s">
        <v>30</v>
      </c>
      <c r="R174" s="10">
        <v>0</v>
      </c>
      <c r="S174" s="8">
        <v>4.0641660000000002</v>
      </c>
      <c r="T174" s="8">
        <v>6.6458279999999998</v>
      </c>
      <c r="U174" s="9" t="s">
        <v>30</v>
      </c>
      <c r="V174" s="64" t="s">
        <v>30</v>
      </c>
      <c r="AA174" s="11">
        <v>156</v>
      </c>
      <c r="AB174" s="11">
        <v>0</v>
      </c>
      <c r="AC174" s="11">
        <v>745.50584600000002</v>
      </c>
      <c r="AD174" s="11">
        <v>280.03968900000001</v>
      </c>
      <c r="AE174" s="11">
        <v>557.42208300000004</v>
      </c>
      <c r="AF174" s="12">
        <v>0</v>
      </c>
      <c r="AG174" s="12">
        <v>23.430845999999999</v>
      </c>
      <c r="AH174" s="11">
        <v>13.091547</v>
      </c>
      <c r="AI174" s="11">
        <v>10.985492000000001</v>
      </c>
      <c r="AJ174" s="11">
        <v>16.270596999999999</v>
      </c>
      <c r="AK174" s="11">
        <v>10.555624999999999</v>
      </c>
      <c r="AL174" s="11">
        <v>0</v>
      </c>
      <c r="AM174" s="12">
        <v>0</v>
      </c>
      <c r="AN174" s="12">
        <v>16.847216</v>
      </c>
      <c r="AO174" s="11">
        <v>9.8654150000000005</v>
      </c>
      <c r="AP174" s="11">
        <v>8.1647160000000003</v>
      </c>
      <c r="AQ174" s="11">
        <v>13.212101000000001</v>
      </c>
      <c r="AR174" s="11">
        <v>7.5093180000000004</v>
      </c>
      <c r="AS174" s="11">
        <v>0</v>
      </c>
      <c r="AT174" s="12">
        <v>0</v>
      </c>
      <c r="AU174" s="12">
        <v>16.932997</v>
      </c>
      <c r="AV174" s="11">
        <v>9.9096089999999997</v>
      </c>
      <c r="AW174" s="11">
        <v>8.211112</v>
      </c>
      <c r="AX174" s="11">
        <v>13.256886</v>
      </c>
      <c r="AY174" s="11">
        <v>8.211112</v>
      </c>
      <c r="AZ174" s="11">
        <v>13.256886</v>
      </c>
      <c r="BA174" s="12">
        <v>0</v>
      </c>
      <c r="BB174" s="12">
        <v>11.918747</v>
      </c>
      <c r="BC174" s="11">
        <v>6.6458279999999998</v>
      </c>
      <c r="BD174" s="11">
        <v>6.7934549999999998</v>
      </c>
      <c r="BE174" s="11">
        <v>6.7934549999999998</v>
      </c>
      <c r="BF174" s="11">
        <v>6.7934549999999998</v>
      </c>
      <c r="BG174" s="11">
        <v>12.329606</v>
      </c>
      <c r="BH174" s="11">
        <v>9.7108799999999995</v>
      </c>
      <c r="BI174" s="11">
        <v>9.7108799999999995</v>
      </c>
      <c r="BJ174" s="11">
        <v>10.412648000000001</v>
      </c>
      <c r="BK174" s="11">
        <v>12.023842999999999</v>
      </c>
      <c r="BL174" s="11">
        <v>40.183566999999996</v>
      </c>
      <c r="BM174" s="11">
        <v>0</v>
      </c>
      <c r="BN174" s="11">
        <v>76.239797999999993</v>
      </c>
      <c r="BO174" s="11">
        <v>76.239797999999993</v>
      </c>
      <c r="BP174" s="11">
        <v>83.035866999999996</v>
      </c>
      <c r="BQ174" s="11">
        <v>95.360939000000002</v>
      </c>
      <c r="BR174" s="11">
        <v>99.400409999999994</v>
      </c>
      <c r="BS174" s="11">
        <v>0</v>
      </c>
    </row>
    <row r="175" spans="2:71" s="1" customFormat="1" x14ac:dyDescent="0.2">
      <c r="B175" s="63" t="s">
        <v>122</v>
      </c>
      <c r="C175" s="6">
        <v>43326.458333333299</v>
      </c>
      <c r="D175" s="7" t="s">
        <v>0</v>
      </c>
      <c r="E175" s="68" t="s">
        <v>30</v>
      </c>
      <c r="F175" s="8" t="s">
        <v>30</v>
      </c>
      <c r="G175" s="8">
        <v>25.870349000000001</v>
      </c>
      <c r="H175" s="8">
        <v>21.078503999999999</v>
      </c>
      <c r="I175" s="9" t="s">
        <v>30</v>
      </c>
      <c r="J175" s="64" t="s">
        <v>30</v>
      </c>
      <c r="K175" s="68" t="s">
        <v>30</v>
      </c>
      <c r="L175" s="8" t="s">
        <v>30</v>
      </c>
      <c r="M175" s="8">
        <v>3.4290339999999997</v>
      </c>
      <c r="N175" s="8">
        <v>2.6674319999999998</v>
      </c>
      <c r="O175" s="9" t="s">
        <v>30</v>
      </c>
      <c r="P175" s="64" t="s">
        <v>30</v>
      </c>
      <c r="Q175" s="8" t="s">
        <v>30</v>
      </c>
      <c r="R175" s="10">
        <v>0</v>
      </c>
      <c r="S175" s="8">
        <v>1.157362</v>
      </c>
      <c r="T175" s="8">
        <v>0.41301300000000002</v>
      </c>
      <c r="U175" s="9" t="s">
        <v>30</v>
      </c>
      <c r="V175" s="64" t="s">
        <v>30</v>
      </c>
      <c r="AA175" s="11">
        <v>59.400000000000006</v>
      </c>
      <c r="AB175" s="11">
        <v>0</v>
      </c>
      <c r="AC175" s="11">
        <v>38.333798999999999</v>
      </c>
      <c r="AD175" s="11">
        <v>23.604158999999999</v>
      </c>
      <c r="AE175" s="11">
        <v>25.285126000000002</v>
      </c>
      <c r="AF175" s="12">
        <v>0</v>
      </c>
      <c r="AG175" s="12">
        <v>11.405837</v>
      </c>
      <c r="AH175" s="11">
        <v>5.8384939999999999</v>
      </c>
      <c r="AI175" s="11">
        <v>6.1238409999999996</v>
      </c>
      <c r="AJ175" s="11">
        <v>7.0191990000000004</v>
      </c>
      <c r="AK175" s="11">
        <v>7.1982549999999996</v>
      </c>
      <c r="AL175" s="11">
        <v>0</v>
      </c>
      <c r="AM175" s="12">
        <v>0</v>
      </c>
      <c r="AN175" s="12">
        <v>3.095542</v>
      </c>
      <c r="AO175" s="11">
        <v>1.6635439999999999</v>
      </c>
      <c r="AP175" s="11">
        <v>1.9881310000000001</v>
      </c>
      <c r="AQ175" s="11">
        <v>2.2495270000000001</v>
      </c>
      <c r="AR175" s="11">
        <v>2.286813</v>
      </c>
      <c r="AS175" s="11">
        <v>0</v>
      </c>
      <c r="AT175" s="12">
        <v>0</v>
      </c>
      <c r="AU175" s="12">
        <v>4.9992029999999996</v>
      </c>
      <c r="AV175" s="11">
        <v>2.6674319999999998</v>
      </c>
      <c r="AW175" s="11">
        <v>3.0188069999999998</v>
      </c>
      <c r="AX175" s="11">
        <v>3.3261349999999998</v>
      </c>
      <c r="AY175" s="11">
        <v>3.0188069999999998</v>
      </c>
      <c r="AZ175" s="11">
        <v>3.3261349999999998</v>
      </c>
      <c r="BA175" s="12">
        <v>0</v>
      </c>
      <c r="BB175" s="12">
        <v>2.368201</v>
      </c>
      <c r="BC175" s="11">
        <v>0.41301300000000002</v>
      </c>
      <c r="BD175" s="11">
        <v>1.08735</v>
      </c>
      <c r="BE175" s="11">
        <v>1.08735</v>
      </c>
      <c r="BF175" s="11">
        <v>1.08735</v>
      </c>
      <c r="BG175" s="11">
        <v>1.294079</v>
      </c>
      <c r="BH175" s="11">
        <v>17.892783000000001</v>
      </c>
      <c r="BI175" s="11">
        <v>17.892783000000001</v>
      </c>
      <c r="BJ175" s="11">
        <v>18.580962</v>
      </c>
      <c r="BK175" s="11">
        <v>20.024637999999999</v>
      </c>
      <c r="BL175" s="11">
        <v>23.931638</v>
      </c>
      <c r="BM175" s="11">
        <v>0</v>
      </c>
      <c r="BN175" s="11">
        <v>22.475300000000001</v>
      </c>
      <c r="BO175" s="11">
        <v>22.475300000000001</v>
      </c>
      <c r="BP175" s="11">
        <v>23.608228</v>
      </c>
      <c r="BQ175" s="11">
        <v>24.846001999999999</v>
      </c>
      <c r="BR175" s="11">
        <v>25.211652000000001</v>
      </c>
      <c r="BS175" s="11">
        <v>0</v>
      </c>
    </row>
    <row r="176" spans="2:71" s="1" customFormat="1" x14ac:dyDescent="0.2">
      <c r="B176" s="63" t="s">
        <v>157</v>
      </c>
      <c r="C176" s="6">
        <v>43326.458333333299</v>
      </c>
      <c r="D176" s="7" t="s">
        <v>0</v>
      </c>
      <c r="E176" s="68" t="s">
        <v>30</v>
      </c>
      <c r="F176" s="8" t="s">
        <v>30</v>
      </c>
      <c r="G176" s="8">
        <v>13.515029999999999</v>
      </c>
      <c r="H176" s="8">
        <v>10.84862</v>
      </c>
      <c r="I176" s="9" t="s">
        <v>30</v>
      </c>
      <c r="J176" s="64" t="s">
        <v>30</v>
      </c>
      <c r="K176" s="68" t="s">
        <v>30</v>
      </c>
      <c r="L176" s="8" t="s">
        <v>30</v>
      </c>
      <c r="M176" s="8">
        <v>3.13036</v>
      </c>
      <c r="N176" s="8">
        <v>2.8911009999999999</v>
      </c>
      <c r="O176" s="9" t="s">
        <v>30</v>
      </c>
      <c r="P176" s="64" t="s">
        <v>30</v>
      </c>
      <c r="Q176" s="8" t="s">
        <v>30</v>
      </c>
      <c r="R176" s="10">
        <v>0</v>
      </c>
      <c r="S176" s="8">
        <v>1.2785470000000001</v>
      </c>
      <c r="T176" s="8">
        <v>1.5427139999999999</v>
      </c>
      <c r="U176" s="9" t="s">
        <v>30</v>
      </c>
      <c r="V176" s="64" t="s">
        <v>30</v>
      </c>
      <c r="AA176" s="11">
        <v>37.558079999999997</v>
      </c>
      <c r="AB176" s="11">
        <v>0</v>
      </c>
      <c r="AC176" s="11">
        <v>19.986522000000001</v>
      </c>
      <c r="AD176" s="11">
        <v>11.468185999999999</v>
      </c>
      <c r="AE176" s="11">
        <v>11.053919</v>
      </c>
      <c r="AF176" s="12">
        <v>0</v>
      </c>
      <c r="AG176" s="12">
        <v>4.6151010000000001</v>
      </c>
      <c r="AH176" s="11">
        <v>2.5988989999999998</v>
      </c>
      <c r="AI176" s="11">
        <v>1.9069689999999999</v>
      </c>
      <c r="AJ176" s="11">
        <v>2.52291</v>
      </c>
      <c r="AK176" s="11">
        <v>3.4775900000000002</v>
      </c>
      <c r="AL176" s="11">
        <v>0</v>
      </c>
      <c r="AM176" s="12">
        <v>0</v>
      </c>
      <c r="AN176" s="12">
        <v>2.7179180000000001</v>
      </c>
      <c r="AO176" s="11">
        <v>1.5867089999999999</v>
      </c>
      <c r="AP176" s="11">
        <v>0.95909500000000003</v>
      </c>
      <c r="AQ176" s="11">
        <v>1.440652</v>
      </c>
      <c r="AR176" s="11">
        <v>2.4287920000000001</v>
      </c>
      <c r="AS176" s="11">
        <v>0</v>
      </c>
      <c r="AT176" s="12">
        <v>0</v>
      </c>
      <c r="AU176" s="12">
        <v>4.0926970000000003</v>
      </c>
      <c r="AV176" s="11">
        <v>2.8911009999999999</v>
      </c>
      <c r="AW176" s="11">
        <v>1.501417</v>
      </c>
      <c r="AX176" s="11">
        <v>2.31996</v>
      </c>
      <c r="AY176" s="11">
        <v>1.501417</v>
      </c>
      <c r="AZ176" s="11">
        <v>2.31996</v>
      </c>
      <c r="BA176" s="12">
        <v>0</v>
      </c>
      <c r="BB176" s="12">
        <v>2.9761669999999998</v>
      </c>
      <c r="BC176" s="11">
        <v>1.5427139999999999</v>
      </c>
      <c r="BD176" s="11">
        <v>1.2497050000000001</v>
      </c>
      <c r="BE176" s="11">
        <v>1.2497050000000001</v>
      </c>
      <c r="BF176" s="11">
        <v>1.2497050000000001</v>
      </c>
      <c r="BG176" s="11">
        <v>1.5426979999999999</v>
      </c>
      <c r="BH176" s="11">
        <v>-8.5531559999999995</v>
      </c>
      <c r="BI176" s="11">
        <v>-8.5531559999999995</v>
      </c>
      <c r="BJ176" s="11">
        <v>-8.0708310000000001</v>
      </c>
      <c r="BK176" s="11">
        <v>-10.041032</v>
      </c>
      <c r="BL176" s="11">
        <v>-6.5772969999999997</v>
      </c>
      <c r="BM176" s="11">
        <v>0</v>
      </c>
      <c r="BN176" s="11">
        <v>39.558247000000001</v>
      </c>
      <c r="BO176" s="11">
        <v>39.558247000000001</v>
      </c>
      <c r="BP176" s="11">
        <v>40.74973</v>
      </c>
      <c r="BQ176" s="11">
        <v>42.289171000000003</v>
      </c>
      <c r="BR176" s="11">
        <v>45.268487</v>
      </c>
      <c r="BS176" s="11">
        <v>0</v>
      </c>
    </row>
    <row r="177" spans="2:71" s="1" customFormat="1" x14ac:dyDescent="0.2">
      <c r="B177" s="63" t="s">
        <v>181</v>
      </c>
      <c r="C177" s="6">
        <v>43326.458333333299</v>
      </c>
      <c r="D177" s="7" t="s">
        <v>0</v>
      </c>
      <c r="E177" s="68" t="s">
        <v>30</v>
      </c>
      <c r="F177" s="8" t="s">
        <v>30</v>
      </c>
      <c r="G177" s="8">
        <v>1239.0107949999999</v>
      </c>
      <c r="H177" s="8">
        <v>1017.8194109999999</v>
      </c>
      <c r="I177" s="9" t="s">
        <v>30</v>
      </c>
      <c r="J177" s="64" t="s">
        <v>30</v>
      </c>
      <c r="K177" s="68" t="s">
        <v>30</v>
      </c>
      <c r="L177" s="8" t="s">
        <v>30</v>
      </c>
      <c r="M177" s="8">
        <v>32.649616999999999</v>
      </c>
      <c r="N177" s="8">
        <v>23.218472000000002</v>
      </c>
      <c r="O177" s="9" t="s">
        <v>30</v>
      </c>
      <c r="P177" s="64" t="s">
        <v>30</v>
      </c>
      <c r="Q177" s="8" t="s">
        <v>30</v>
      </c>
      <c r="R177" s="10">
        <v>0</v>
      </c>
      <c r="S177" s="8">
        <v>16.56756</v>
      </c>
      <c r="T177" s="8">
        <v>10.288639</v>
      </c>
      <c r="U177" s="9" t="s">
        <v>30</v>
      </c>
      <c r="V177" s="64" t="s">
        <v>30</v>
      </c>
      <c r="AA177" s="11">
        <v>406</v>
      </c>
      <c r="AB177" s="11">
        <v>0</v>
      </c>
      <c r="AC177" s="11">
        <v>1996.5849310000001</v>
      </c>
      <c r="AD177" s="11">
        <v>1027.052097</v>
      </c>
      <c r="AE177" s="11">
        <v>1695.9877080000001</v>
      </c>
      <c r="AF177" s="12">
        <v>0</v>
      </c>
      <c r="AG177" s="12">
        <v>83.511773000000005</v>
      </c>
      <c r="AH177" s="11">
        <v>42.331094</v>
      </c>
      <c r="AI177" s="11">
        <v>40.212418</v>
      </c>
      <c r="AJ177" s="11">
        <v>62.640357000000002</v>
      </c>
      <c r="AK177" s="11">
        <v>52.010660999999999</v>
      </c>
      <c r="AL177" s="11">
        <v>0</v>
      </c>
      <c r="AM177" s="12">
        <v>0</v>
      </c>
      <c r="AN177" s="12">
        <v>46.423338999999999</v>
      </c>
      <c r="AO177" s="11">
        <v>22.520008000000001</v>
      </c>
      <c r="AP177" s="11">
        <v>22.962599999999998</v>
      </c>
      <c r="AQ177" s="11">
        <v>43.457580999999998</v>
      </c>
      <c r="AR177" s="11">
        <v>31.853935</v>
      </c>
      <c r="AS177" s="11">
        <v>0</v>
      </c>
      <c r="AT177" s="12">
        <v>0</v>
      </c>
      <c r="AU177" s="12">
        <v>47.815227999999998</v>
      </c>
      <c r="AV177" s="11">
        <v>23.218471999999998</v>
      </c>
      <c r="AW177" s="11">
        <v>23.699210999999998</v>
      </c>
      <c r="AX177" s="11">
        <v>44.206775999999998</v>
      </c>
      <c r="AY177" s="11">
        <v>23.699210999999998</v>
      </c>
      <c r="AZ177" s="11">
        <v>44.206775999999998</v>
      </c>
      <c r="BA177" s="12">
        <v>0</v>
      </c>
      <c r="BB177" s="12">
        <v>29.420135999999999</v>
      </c>
      <c r="BC177" s="11">
        <v>10.288639</v>
      </c>
      <c r="BD177" s="11">
        <v>11.960734</v>
      </c>
      <c r="BE177" s="11">
        <v>11.960734</v>
      </c>
      <c r="BF177" s="11">
        <v>11.960734</v>
      </c>
      <c r="BG177" s="11">
        <v>114.126598</v>
      </c>
      <c r="BH177" s="11">
        <v>-87.996578</v>
      </c>
      <c r="BI177" s="11">
        <v>-87.996578</v>
      </c>
      <c r="BJ177" s="11">
        <v>-132.260648</v>
      </c>
      <c r="BK177" s="11">
        <v>-127.230778</v>
      </c>
      <c r="BL177" s="11">
        <v>110.05775300000001</v>
      </c>
      <c r="BM177" s="11">
        <v>0</v>
      </c>
      <c r="BN177" s="11">
        <v>190.61752999999999</v>
      </c>
      <c r="BO177" s="11">
        <v>190.61752999999999</v>
      </c>
      <c r="BP177" s="11">
        <v>202.72571500000001</v>
      </c>
      <c r="BQ177" s="11">
        <v>317.52674200000001</v>
      </c>
      <c r="BR177" s="11">
        <v>335.21805499999999</v>
      </c>
      <c r="BS177" s="11">
        <v>0</v>
      </c>
    </row>
    <row r="178" spans="2:71" s="1" customFormat="1" x14ac:dyDescent="0.2">
      <c r="B178" s="63" t="s">
        <v>211</v>
      </c>
      <c r="C178" s="6">
        <v>43326.458333333299</v>
      </c>
      <c r="D178" s="7" t="s">
        <v>0</v>
      </c>
      <c r="E178" s="68" t="s">
        <v>30</v>
      </c>
      <c r="F178" s="8" t="s">
        <v>30</v>
      </c>
      <c r="G178" s="8">
        <v>15.107125</v>
      </c>
      <c r="H178" s="8">
        <v>35.676538999999998</v>
      </c>
      <c r="I178" s="9" t="s">
        <v>30</v>
      </c>
      <c r="J178" s="64" t="s">
        <v>30</v>
      </c>
      <c r="K178" s="68" t="s">
        <v>30</v>
      </c>
      <c r="L178" s="8" t="s">
        <v>30</v>
      </c>
      <c r="M178" s="8">
        <v>0.54403699999999999</v>
      </c>
      <c r="N178" s="8">
        <v>2.8979630000000003</v>
      </c>
      <c r="O178" s="9" t="s">
        <v>30</v>
      </c>
      <c r="P178" s="64" t="s">
        <v>30</v>
      </c>
      <c r="Q178" s="8" t="s">
        <v>30</v>
      </c>
      <c r="R178" s="10">
        <v>0</v>
      </c>
      <c r="S178" s="8">
        <v>0.18365500000000001</v>
      </c>
      <c r="T178" s="8">
        <v>2.2333020000000001</v>
      </c>
      <c r="U178" s="9" t="s">
        <v>30</v>
      </c>
      <c r="V178" s="64" t="s">
        <v>30</v>
      </c>
      <c r="AA178" s="11">
        <v>75.84</v>
      </c>
      <c r="AB178" s="11">
        <v>0</v>
      </c>
      <c r="AC178" s="11">
        <v>51.421894999999999</v>
      </c>
      <c r="AD178" s="11">
        <v>32.993958999999997</v>
      </c>
      <c r="AE178" s="11">
        <v>31.448235</v>
      </c>
      <c r="AF178" s="12">
        <v>0</v>
      </c>
      <c r="AG178" s="12">
        <v>5.2123299999999997</v>
      </c>
      <c r="AH178" s="11">
        <v>3.989741</v>
      </c>
      <c r="AI178" s="11">
        <v>2.1896689999999999</v>
      </c>
      <c r="AJ178" s="11">
        <v>2.9884360000000001</v>
      </c>
      <c r="AK178" s="11">
        <v>1.068306</v>
      </c>
      <c r="AL178" s="11">
        <v>0</v>
      </c>
      <c r="AM178" s="12">
        <v>0</v>
      </c>
      <c r="AN178" s="12">
        <v>2.4883229999999998</v>
      </c>
      <c r="AO178" s="11">
        <v>2.3676020000000002</v>
      </c>
      <c r="AP178" s="11">
        <v>0.48348400000000002</v>
      </c>
      <c r="AQ178" s="11">
        <v>1.1563760000000001</v>
      </c>
      <c r="AR178" s="11">
        <v>-6.7107E-2</v>
      </c>
      <c r="AS178" s="11">
        <v>0</v>
      </c>
      <c r="AT178" s="12">
        <v>0</v>
      </c>
      <c r="AU178" s="12">
        <v>3.5633319999999999</v>
      </c>
      <c r="AV178" s="11">
        <v>2.8979629999999998</v>
      </c>
      <c r="AW178" s="11">
        <v>1.035989</v>
      </c>
      <c r="AX178" s="11">
        <v>1.738858</v>
      </c>
      <c r="AY178" s="11">
        <v>1.035989</v>
      </c>
      <c r="AZ178" s="11">
        <v>1.738858</v>
      </c>
      <c r="BA178" s="12">
        <v>0</v>
      </c>
      <c r="BB178" s="12">
        <v>2.3536760000000001</v>
      </c>
      <c r="BC178" s="11">
        <v>2.2333020000000001</v>
      </c>
      <c r="BD178" s="11">
        <v>0.19891700000000001</v>
      </c>
      <c r="BE178" s="11">
        <v>0.19891700000000001</v>
      </c>
      <c r="BF178" s="11">
        <v>0.19891700000000001</v>
      </c>
      <c r="BG178" s="11">
        <v>0.56389699999999998</v>
      </c>
      <c r="BH178" s="11">
        <v>16.266023000000001</v>
      </c>
      <c r="BI178" s="11">
        <v>16.266023000000001</v>
      </c>
      <c r="BJ178" s="11">
        <v>21.916861000000001</v>
      </c>
      <c r="BK178" s="11">
        <v>16.628344999999999</v>
      </c>
      <c r="BL178" s="11">
        <v>17.918574</v>
      </c>
      <c r="BM178" s="11">
        <v>0</v>
      </c>
      <c r="BN178" s="11">
        <v>70.345433999999997</v>
      </c>
      <c r="BO178" s="11">
        <v>70.345433999999997</v>
      </c>
      <c r="BP178" s="11">
        <v>70.544351000000006</v>
      </c>
      <c r="BQ178" s="11">
        <v>82.433819999999997</v>
      </c>
      <c r="BR178" s="11">
        <v>82.617474999999999</v>
      </c>
      <c r="BS178" s="11">
        <v>0</v>
      </c>
    </row>
    <row r="179" spans="2:71" s="1" customFormat="1" x14ac:dyDescent="0.2">
      <c r="B179" s="63" t="s">
        <v>218</v>
      </c>
      <c r="C179" s="6">
        <v>43326.458333333299</v>
      </c>
      <c r="D179" s="7" t="s">
        <v>0</v>
      </c>
      <c r="E179" s="68" t="s">
        <v>30</v>
      </c>
      <c r="F179" s="8" t="s">
        <v>30</v>
      </c>
      <c r="G179" s="8">
        <v>68.620767000000001</v>
      </c>
      <c r="H179" s="8">
        <v>56.995080000000002</v>
      </c>
      <c r="I179" s="9" t="s">
        <v>30</v>
      </c>
      <c r="J179" s="64" t="s">
        <v>30</v>
      </c>
      <c r="K179" s="68" t="s">
        <v>30</v>
      </c>
      <c r="L179" s="8" t="s">
        <v>30</v>
      </c>
      <c r="M179" s="8">
        <v>10.830863000000001</v>
      </c>
      <c r="N179" s="8">
        <v>3.240246</v>
      </c>
      <c r="O179" s="9" t="s">
        <v>30</v>
      </c>
      <c r="P179" s="64" t="s">
        <v>30</v>
      </c>
      <c r="Q179" s="8" t="s">
        <v>30</v>
      </c>
      <c r="R179" s="10">
        <v>0</v>
      </c>
      <c r="S179" s="8">
        <v>2.5481400000000001</v>
      </c>
      <c r="T179" s="8">
        <v>-0.75166500000000003</v>
      </c>
      <c r="U179" s="9" t="s">
        <v>30</v>
      </c>
      <c r="V179" s="64" t="s">
        <v>30</v>
      </c>
      <c r="AA179" s="11">
        <v>130.56</v>
      </c>
      <c r="AB179" s="11">
        <v>0</v>
      </c>
      <c r="AC179" s="11">
        <v>117.088219</v>
      </c>
      <c r="AD179" s="11">
        <v>63.929996000000003</v>
      </c>
      <c r="AE179" s="11">
        <v>65.079971</v>
      </c>
      <c r="AF179" s="12">
        <v>0</v>
      </c>
      <c r="AG179" s="12">
        <v>12.0991</v>
      </c>
      <c r="AH179" s="11">
        <v>3.7390210000000002</v>
      </c>
      <c r="AI179" s="11">
        <v>9.080584</v>
      </c>
      <c r="AJ179" s="11">
        <v>8.6690880000000003</v>
      </c>
      <c r="AK179" s="11">
        <v>11.32906</v>
      </c>
      <c r="AL179" s="11">
        <v>0</v>
      </c>
      <c r="AM179" s="12">
        <v>0</v>
      </c>
      <c r="AN179" s="12">
        <v>6.7075310000000004</v>
      </c>
      <c r="AO179" s="11">
        <v>0.99423799999999996</v>
      </c>
      <c r="AP179" s="11">
        <v>6.5582690000000001</v>
      </c>
      <c r="AQ179" s="11">
        <v>5.8837590000000004</v>
      </c>
      <c r="AR179" s="11">
        <v>8.45444</v>
      </c>
      <c r="AS179" s="11">
        <v>0</v>
      </c>
      <c r="AT179" s="12">
        <v>0</v>
      </c>
      <c r="AU179" s="12">
        <v>11.197171000000001</v>
      </c>
      <c r="AV179" s="11">
        <v>3.2912780000000001</v>
      </c>
      <c r="AW179" s="11">
        <v>8.4544460000000008</v>
      </c>
      <c r="AX179" s="11">
        <v>8.2667420000000007</v>
      </c>
      <c r="AY179" s="11">
        <v>8.4544460000000008</v>
      </c>
      <c r="AZ179" s="11">
        <v>8.2667420000000007</v>
      </c>
      <c r="BA179" s="12">
        <v>0</v>
      </c>
      <c r="BB179" s="12">
        <v>1.7229289999999999</v>
      </c>
      <c r="BC179" s="11">
        <v>-0.75166500000000003</v>
      </c>
      <c r="BD179" s="11">
        <v>1.634517</v>
      </c>
      <c r="BE179" s="11">
        <v>1.634517</v>
      </c>
      <c r="BF179" s="11">
        <v>1.634517</v>
      </c>
      <c r="BG179" s="11">
        <v>2.936156</v>
      </c>
      <c r="BH179" s="11">
        <v>55.247832000000002</v>
      </c>
      <c r="BI179" s="11">
        <v>55.247832000000002</v>
      </c>
      <c r="BJ179" s="11">
        <v>66.539246000000006</v>
      </c>
      <c r="BK179" s="11">
        <v>71.527559999999994</v>
      </c>
      <c r="BL179" s="11">
        <v>75.873784000000001</v>
      </c>
      <c r="BM179" s="11">
        <v>0</v>
      </c>
      <c r="BN179" s="11">
        <v>63.736719999999998</v>
      </c>
      <c r="BO179" s="11">
        <v>63.736719999999998</v>
      </c>
      <c r="BP179" s="11">
        <v>59.643920999999999</v>
      </c>
      <c r="BQ179" s="11">
        <v>60.481077999999997</v>
      </c>
      <c r="BR179" s="11">
        <v>61.618735999999998</v>
      </c>
      <c r="BS179" s="11">
        <v>0</v>
      </c>
    </row>
    <row r="180" spans="2:71" s="1" customFormat="1" x14ac:dyDescent="0.2">
      <c r="B180" s="63" t="s">
        <v>257</v>
      </c>
      <c r="C180" s="6">
        <v>43326.458333333299</v>
      </c>
      <c r="D180" s="7" t="s">
        <v>0</v>
      </c>
      <c r="E180" s="68" t="s">
        <v>30</v>
      </c>
      <c r="F180" s="8" t="s">
        <v>30</v>
      </c>
      <c r="G180" s="8">
        <v>36.148045000000003</v>
      </c>
      <c r="H180" s="8">
        <v>25.789652</v>
      </c>
      <c r="I180" s="9" t="s">
        <v>30</v>
      </c>
      <c r="J180" s="64" t="s">
        <v>30</v>
      </c>
      <c r="K180" s="68" t="s">
        <v>30</v>
      </c>
      <c r="L180" s="8" t="s">
        <v>30</v>
      </c>
      <c r="M180" s="8">
        <v>0.16143200000000002</v>
      </c>
      <c r="N180" s="8">
        <v>-1.361569</v>
      </c>
      <c r="O180" s="9" t="s">
        <v>30</v>
      </c>
      <c r="P180" s="64" t="s">
        <v>30</v>
      </c>
      <c r="Q180" s="8" t="s">
        <v>30</v>
      </c>
      <c r="R180" s="10">
        <v>0</v>
      </c>
      <c r="S180" s="8">
        <v>-4.9143249999999998</v>
      </c>
      <c r="T180" s="8">
        <v>-2.6924169999999998</v>
      </c>
      <c r="U180" s="9" t="s">
        <v>30</v>
      </c>
      <c r="V180" s="64" t="s">
        <v>30</v>
      </c>
      <c r="AA180" s="11">
        <v>81.176000000000002</v>
      </c>
      <c r="AB180" s="11">
        <v>0</v>
      </c>
      <c r="AC180" s="11">
        <v>59.122954</v>
      </c>
      <c r="AD180" s="11">
        <v>57.058070999999998</v>
      </c>
      <c r="AE180" s="11">
        <v>40.425420000000003</v>
      </c>
      <c r="AF180" s="12">
        <v>0</v>
      </c>
      <c r="AG180" s="12">
        <v>7.8688849999999997</v>
      </c>
      <c r="AH180" s="11">
        <v>3.4479099999999998</v>
      </c>
      <c r="AI180" s="11">
        <v>9.3559629999999991</v>
      </c>
      <c r="AJ180" s="11">
        <v>6.7654569999999996</v>
      </c>
      <c r="AK180" s="11">
        <v>3.5064570000000002</v>
      </c>
      <c r="AL180" s="11">
        <v>0</v>
      </c>
      <c r="AM180" s="12">
        <v>0</v>
      </c>
      <c r="AN180" s="12">
        <v>-1.824975</v>
      </c>
      <c r="AO180" s="11">
        <v>-1.907937</v>
      </c>
      <c r="AP180" s="11">
        <v>4.3208539999999998</v>
      </c>
      <c r="AQ180" s="11">
        <v>1.8087530000000001</v>
      </c>
      <c r="AR180" s="11">
        <v>-0.39615699999999998</v>
      </c>
      <c r="AS180" s="11">
        <v>0</v>
      </c>
      <c r="AT180" s="12">
        <v>0</v>
      </c>
      <c r="AU180" s="12">
        <v>-0.74029199999999995</v>
      </c>
      <c r="AV180" s="11">
        <v>-1.361569</v>
      </c>
      <c r="AW180" s="11">
        <v>4.2040220000000001</v>
      </c>
      <c r="AX180" s="11">
        <v>2.3552559999999998</v>
      </c>
      <c r="AY180" s="11">
        <v>4.2040220000000001</v>
      </c>
      <c r="AZ180" s="11">
        <v>2.3552559999999998</v>
      </c>
      <c r="BA180" s="12">
        <v>0</v>
      </c>
      <c r="BB180" s="12">
        <v>-7.3295199999999996</v>
      </c>
      <c r="BC180" s="11">
        <v>-2.6924169999999998</v>
      </c>
      <c r="BD180" s="11">
        <v>-0.72399899999999995</v>
      </c>
      <c r="BE180" s="11">
        <v>-0.72399899999999995</v>
      </c>
      <c r="BF180" s="11">
        <v>-0.72399899999999995</v>
      </c>
      <c r="BG180" s="11">
        <v>-6.2838120000000002</v>
      </c>
      <c r="BH180" s="11">
        <v>101.368116</v>
      </c>
      <c r="BI180" s="11">
        <v>101.368116</v>
      </c>
      <c r="BJ180" s="11">
        <v>105.87324599999999</v>
      </c>
      <c r="BK180" s="11">
        <v>105.435564</v>
      </c>
      <c r="BL180" s="11">
        <v>86.017105999999998</v>
      </c>
      <c r="BM180" s="11">
        <v>0</v>
      </c>
      <c r="BN180" s="11">
        <v>42.062688000000001</v>
      </c>
      <c r="BO180" s="11">
        <v>42.062688000000001</v>
      </c>
      <c r="BP180" s="11">
        <v>40.690199</v>
      </c>
      <c r="BQ180" s="11">
        <v>34.423467000000002</v>
      </c>
      <c r="BR180" s="11">
        <v>29.397355999999998</v>
      </c>
      <c r="BS180" s="11">
        <v>0</v>
      </c>
    </row>
    <row r="181" spans="2:71" s="1" customFormat="1" x14ac:dyDescent="0.2">
      <c r="B181" s="63" t="s">
        <v>315</v>
      </c>
      <c r="C181" s="6">
        <v>43326.458333333299</v>
      </c>
      <c r="D181" s="7" t="s">
        <v>0</v>
      </c>
      <c r="E181" s="68" t="s">
        <v>30</v>
      </c>
      <c r="F181" s="8" t="s">
        <v>30</v>
      </c>
      <c r="G181" s="8">
        <v>69.435609999999997</v>
      </c>
      <c r="H181" s="8">
        <v>62.821662000000003</v>
      </c>
      <c r="I181" s="9" t="s">
        <v>30</v>
      </c>
      <c r="J181" s="64" t="s">
        <v>30</v>
      </c>
      <c r="K181" s="68" t="s">
        <v>30</v>
      </c>
      <c r="L181" s="8" t="s">
        <v>30</v>
      </c>
      <c r="M181" s="8">
        <v>8.5932320000000004</v>
      </c>
      <c r="N181" s="8">
        <v>8.8397579999999998</v>
      </c>
      <c r="O181" s="9" t="s">
        <v>30</v>
      </c>
      <c r="P181" s="64" t="s">
        <v>30</v>
      </c>
      <c r="Q181" s="8" t="s">
        <v>30</v>
      </c>
      <c r="R181" s="10">
        <v>0</v>
      </c>
      <c r="S181" s="8">
        <v>4.1938769999999996</v>
      </c>
      <c r="T181" s="8">
        <v>3.6719210000000002</v>
      </c>
      <c r="U181" s="9" t="s">
        <v>30</v>
      </c>
      <c r="V181" s="64" t="s">
        <v>30</v>
      </c>
      <c r="AA181" s="11">
        <v>438.9665</v>
      </c>
      <c r="AB181" s="11">
        <v>0</v>
      </c>
      <c r="AC181" s="11">
        <v>118.777235</v>
      </c>
      <c r="AD181" s="11">
        <v>60.909959999999998</v>
      </c>
      <c r="AE181" s="11">
        <v>55.571666999999998</v>
      </c>
      <c r="AF181" s="12">
        <v>0</v>
      </c>
      <c r="AG181" s="12">
        <v>22.967427000000001</v>
      </c>
      <c r="AH181" s="11">
        <v>12.710493</v>
      </c>
      <c r="AI181" s="11">
        <v>13.144252</v>
      </c>
      <c r="AJ181" s="11">
        <v>8.4220810000000004</v>
      </c>
      <c r="AK181" s="11">
        <v>12.033484</v>
      </c>
      <c r="AL181" s="11">
        <v>0</v>
      </c>
      <c r="AM181" s="12">
        <v>0</v>
      </c>
      <c r="AN181" s="12">
        <v>12.492467</v>
      </c>
      <c r="AO181" s="11">
        <v>7.2835900000000002</v>
      </c>
      <c r="AP181" s="11">
        <v>7.8717050000000004</v>
      </c>
      <c r="AQ181" s="11">
        <v>3.0299849999999999</v>
      </c>
      <c r="AR181" s="11">
        <v>6.5633600000000003</v>
      </c>
      <c r="AS181" s="11">
        <v>0</v>
      </c>
      <c r="AT181" s="12">
        <v>0</v>
      </c>
      <c r="AU181" s="12">
        <v>15.560814000000001</v>
      </c>
      <c r="AV181" s="11">
        <v>8.8397579999999998</v>
      </c>
      <c r="AW181" s="11">
        <v>9.4216280000000001</v>
      </c>
      <c r="AX181" s="11">
        <v>4.3334219999999997</v>
      </c>
      <c r="AY181" s="11">
        <v>9.4216280000000001</v>
      </c>
      <c r="AZ181" s="11">
        <v>4.3334219999999997</v>
      </c>
      <c r="BA181" s="12">
        <v>0</v>
      </c>
      <c r="BB181" s="12">
        <v>8.7029510000000005</v>
      </c>
      <c r="BC181" s="11">
        <v>3.6719210000000002</v>
      </c>
      <c r="BD181" s="11">
        <v>4.1645770000000004</v>
      </c>
      <c r="BE181" s="11">
        <v>4.1645770000000004</v>
      </c>
      <c r="BF181" s="11">
        <v>4.1645770000000004</v>
      </c>
      <c r="BG181" s="11">
        <v>-6.5742380000000002</v>
      </c>
      <c r="BH181" s="11">
        <v>104.125995</v>
      </c>
      <c r="BI181" s="11">
        <v>104.125995</v>
      </c>
      <c r="BJ181" s="11">
        <v>127.033507</v>
      </c>
      <c r="BK181" s="11">
        <v>167.07719299999999</v>
      </c>
      <c r="BL181" s="11">
        <v>182.640534</v>
      </c>
      <c r="BM181" s="11">
        <v>0</v>
      </c>
      <c r="BN181" s="11">
        <v>144.99509599999999</v>
      </c>
      <c r="BO181" s="11">
        <v>144.99509599999999</v>
      </c>
      <c r="BP181" s="11">
        <v>149.07166799999999</v>
      </c>
      <c r="BQ181" s="11">
        <v>141.12531100000001</v>
      </c>
      <c r="BR181" s="11">
        <v>145.33330599999999</v>
      </c>
      <c r="BS181" s="11">
        <v>0</v>
      </c>
    </row>
    <row r="182" spans="2:71" s="1" customFormat="1" x14ac:dyDescent="0.2">
      <c r="B182" s="84" t="s">
        <v>329</v>
      </c>
      <c r="C182" s="6">
        <v>43326.458333333299</v>
      </c>
      <c r="D182" s="7" t="s">
        <v>0</v>
      </c>
      <c r="E182" s="68" t="s">
        <v>30</v>
      </c>
      <c r="F182" s="8" t="s">
        <v>30</v>
      </c>
      <c r="G182" s="8">
        <v>2.0817969999999999</v>
      </c>
      <c r="H182" s="8">
        <v>12.285940999999999</v>
      </c>
      <c r="I182" s="9" t="s">
        <v>30</v>
      </c>
      <c r="J182" s="64" t="s">
        <v>30</v>
      </c>
      <c r="K182" s="68" t="s">
        <v>30</v>
      </c>
      <c r="L182" s="8" t="s">
        <v>30</v>
      </c>
      <c r="M182" s="8">
        <v>-2.9091999999999998</v>
      </c>
      <c r="N182" s="8">
        <v>0.90761999999999987</v>
      </c>
      <c r="O182" s="9" t="s">
        <v>30</v>
      </c>
      <c r="P182" s="64" t="s">
        <v>30</v>
      </c>
      <c r="Q182" s="8" t="s">
        <v>30</v>
      </c>
      <c r="R182" s="10">
        <v>0</v>
      </c>
      <c r="S182" s="8">
        <v>-16.423202</v>
      </c>
      <c r="T182" s="8">
        <v>-3.242766</v>
      </c>
      <c r="U182" s="9" t="s">
        <v>30</v>
      </c>
      <c r="V182" s="64" t="s">
        <v>30</v>
      </c>
      <c r="AA182" s="11">
        <v>74.75</v>
      </c>
      <c r="AB182" s="11">
        <v>0</v>
      </c>
      <c r="AC182" s="11">
        <v>13.86111</v>
      </c>
      <c r="AD182" s="11">
        <v>26.845099000000001</v>
      </c>
      <c r="AE182" s="11">
        <v>5.2610960000000002</v>
      </c>
      <c r="AF182" s="12">
        <v>0</v>
      </c>
      <c r="AG182" s="12">
        <v>-0.70513000000000003</v>
      </c>
      <c r="AH182" s="11">
        <v>1.318627</v>
      </c>
      <c r="AI182" s="11">
        <v>13.941181</v>
      </c>
      <c r="AJ182" s="11">
        <v>-6.3003689999999999</v>
      </c>
      <c r="AK182" s="11">
        <v>-4.1480230000000002</v>
      </c>
      <c r="AL182" s="11">
        <v>0</v>
      </c>
      <c r="AM182" s="12">
        <v>0</v>
      </c>
      <c r="AN182" s="12">
        <v>-3.2058550000000001</v>
      </c>
      <c r="AO182" s="11">
        <v>-0.35922900000000002</v>
      </c>
      <c r="AP182" s="11">
        <v>10.544002000000001</v>
      </c>
      <c r="AQ182" s="11">
        <v>-7.8757210000000004</v>
      </c>
      <c r="AR182" s="11">
        <v>-5.2203799999999996</v>
      </c>
      <c r="AS182" s="11">
        <v>0</v>
      </c>
      <c r="AT182" s="12">
        <v>0</v>
      </c>
      <c r="AU182" s="12">
        <v>-0.83020499999999997</v>
      </c>
      <c r="AV182" s="11">
        <v>0.90761999999999998</v>
      </c>
      <c r="AW182" s="11">
        <v>11.836482999999999</v>
      </c>
      <c r="AX182" s="11">
        <v>-4.682423</v>
      </c>
      <c r="AY182" s="11">
        <v>11.836482999999999</v>
      </c>
      <c r="AZ182" s="11">
        <v>-4.682423</v>
      </c>
      <c r="BA182" s="12">
        <v>0</v>
      </c>
      <c r="BB182" s="12">
        <v>-12.844609</v>
      </c>
      <c r="BC182" s="11">
        <v>-3.242766</v>
      </c>
      <c r="BD182" s="11">
        <v>4.5414830000000004</v>
      </c>
      <c r="BE182" s="11">
        <v>4.5414830000000004</v>
      </c>
      <c r="BF182" s="11">
        <v>4.5414830000000004</v>
      </c>
      <c r="BG182" s="11">
        <v>-14.696737000000001</v>
      </c>
      <c r="BH182" s="11">
        <v>122.85344600000001</v>
      </c>
      <c r="BI182" s="11">
        <v>122.85344600000001</v>
      </c>
      <c r="BJ182" s="11">
        <v>126.486553</v>
      </c>
      <c r="BK182" s="11">
        <v>131.30205000000001</v>
      </c>
      <c r="BL182" s="11">
        <v>139.768044</v>
      </c>
      <c r="BM182" s="11">
        <v>0</v>
      </c>
      <c r="BN182" s="11">
        <v>126.685603</v>
      </c>
      <c r="BO182" s="11">
        <v>126.685603</v>
      </c>
      <c r="BP182" s="11">
        <v>130.69166000000001</v>
      </c>
      <c r="BQ182" s="11">
        <v>105.99708200000001</v>
      </c>
      <c r="BR182" s="11">
        <v>90.768597</v>
      </c>
      <c r="BS182" s="11">
        <v>0</v>
      </c>
    </row>
    <row r="183" spans="2:71" s="1" customFormat="1" x14ac:dyDescent="0.2">
      <c r="B183" s="84" t="s">
        <v>44</v>
      </c>
      <c r="C183" s="6">
        <v>43326.458333333336</v>
      </c>
      <c r="D183" s="7" t="s">
        <v>0</v>
      </c>
      <c r="E183" s="68" t="s">
        <v>30</v>
      </c>
      <c r="F183" s="8" t="s">
        <v>30</v>
      </c>
      <c r="G183" s="8">
        <v>788.98900000000003</v>
      </c>
      <c r="H183" s="8">
        <v>669.04</v>
      </c>
      <c r="I183" s="9" t="s">
        <v>30</v>
      </c>
      <c r="J183" s="64" t="s">
        <v>30</v>
      </c>
      <c r="K183" s="68" t="s">
        <v>30</v>
      </c>
      <c r="L183" s="8" t="s">
        <v>30</v>
      </c>
      <c r="M183" s="8">
        <v>114.541</v>
      </c>
      <c r="N183" s="8">
        <v>116.12</v>
      </c>
      <c r="O183" s="9" t="s">
        <v>30</v>
      </c>
      <c r="P183" s="64" t="s">
        <v>30</v>
      </c>
      <c r="Q183" s="8" t="s">
        <v>30</v>
      </c>
      <c r="R183" s="83">
        <v>0</v>
      </c>
      <c r="S183" s="8">
        <v>51.88</v>
      </c>
      <c r="T183" s="8">
        <v>83.552000000000007</v>
      </c>
      <c r="U183" s="9" t="s">
        <v>30</v>
      </c>
      <c r="V183" s="64" t="s">
        <v>30</v>
      </c>
      <c r="AA183" s="11">
        <v>2125.65</v>
      </c>
      <c r="AB183" s="11">
        <v>0</v>
      </c>
      <c r="AC183" s="11">
        <v>1294.9169999999999</v>
      </c>
      <c r="AD183" s="11">
        <v>665.97900000000004</v>
      </c>
      <c r="AE183" s="11">
        <v>806.48800000000006</v>
      </c>
      <c r="AF183" s="12">
        <v>0</v>
      </c>
      <c r="AG183" s="12">
        <v>272</v>
      </c>
      <c r="AH183" s="11">
        <v>124.184</v>
      </c>
      <c r="AI183" s="11">
        <v>132.65799999999999</v>
      </c>
      <c r="AJ183" s="11">
        <v>159.58199999999999</v>
      </c>
      <c r="AK183" s="11">
        <v>122.11199999999999</v>
      </c>
      <c r="AL183" s="11">
        <v>0</v>
      </c>
      <c r="AM183" s="12">
        <v>0</v>
      </c>
      <c r="AN183" s="12">
        <v>206.86799999999999</v>
      </c>
      <c r="AO183" s="11">
        <v>93.3</v>
      </c>
      <c r="AP183" s="11">
        <v>101.553</v>
      </c>
      <c r="AQ183" s="11">
        <v>123.991</v>
      </c>
      <c r="AR183" s="11">
        <v>92.436999999999998</v>
      </c>
      <c r="AS183" s="11">
        <v>0</v>
      </c>
      <c r="AT183" s="12">
        <v>0</v>
      </c>
      <c r="AU183" s="12">
        <v>247.71899999999999</v>
      </c>
      <c r="AV183" s="11">
        <v>117.56399999999999</v>
      </c>
      <c r="AW183" s="11">
        <v>121.295</v>
      </c>
      <c r="AX183" s="11">
        <v>146.136</v>
      </c>
      <c r="AY183" s="11">
        <v>121.295</v>
      </c>
      <c r="AZ183" s="11">
        <v>146.136</v>
      </c>
      <c r="BA183" s="12">
        <v>0</v>
      </c>
      <c r="BB183" s="12">
        <v>153.946</v>
      </c>
      <c r="BC183" s="11">
        <v>83.552000000000007</v>
      </c>
      <c r="BD183" s="11">
        <v>70.248000000000005</v>
      </c>
      <c r="BE183" s="11">
        <v>70.248000000000005</v>
      </c>
      <c r="BF183" s="11">
        <v>70.248000000000005</v>
      </c>
      <c r="BG183" s="11">
        <v>70.777000000000001</v>
      </c>
      <c r="BH183" s="11">
        <v>548.14099999999996</v>
      </c>
      <c r="BI183" s="11">
        <v>548.14099999999996</v>
      </c>
      <c r="BJ183" s="11">
        <v>730.84500000000003</v>
      </c>
      <c r="BK183" s="11">
        <v>591.04999999999995</v>
      </c>
      <c r="BL183" s="11">
        <v>637.50400000000002</v>
      </c>
      <c r="BM183" s="11">
        <v>0</v>
      </c>
      <c r="BN183" s="11">
        <v>1215.453</v>
      </c>
      <c r="BO183" s="11">
        <v>1215.453</v>
      </c>
      <c r="BP183" s="11">
        <v>1288.82</v>
      </c>
      <c r="BQ183" s="11">
        <v>1376.1189999999999</v>
      </c>
      <c r="BR183" s="11">
        <v>1440.134</v>
      </c>
      <c r="BS183" s="11">
        <v>0</v>
      </c>
    </row>
    <row r="184" spans="2:71" s="1" customFormat="1" x14ac:dyDescent="0.2">
      <c r="B184" s="63" t="s">
        <v>67</v>
      </c>
      <c r="C184" s="6">
        <v>43326.458333333336</v>
      </c>
      <c r="D184" s="7" t="s">
        <v>0</v>
      </c>
      <c r="E184" s="68">
        <v>1788.1111111111111</v>
      </c>
      <c r="F184" s="8" t="s">
        <v>30</v>
      </c>
      <c r="G184" s="8">
        <v>1365.1990000000001</v>
      </c>
      <c r="H184" s="8">
        <v>1167.067</v>
      </c>
      <c r="I184" s="9" t="s">
        <v>30</v>
      </c>
      <c r="J184" s="64" t="s">
        <v>30</v>
      </c>
      <c r="K184" s="68">
        <v>363.88888888888891</v>
      </c>
      <c r="L184" s="8" t="s">
        <v>30</v>
      </c>
      <c r="M184" s="8">
        <v>283.36</v>
      </c>
      <c r="N184" s="8">
        <v>227.01300000000001</v>
      </c>
      <c r="O184" s="9" t="s">
        <v>30</v>
      </c>
      <c r="P184" s="64" t="s">
        <v>30</v>
      </c>
      <c r="Q184" s="8">
        <v>414.88888888888891</v>
      </c>
      <c r="R184" s="8">
        <v>0</v>
      </c>
      <c r="S184" s="8">
        <v>351.36099999999999</v>
      </c>
      <c r="T184" s="8">
        <v>243.69</v>
      </c>
      <c r="U184" s="9" t="s">
        <v>30</v>
      </c>
      <c r="V184" s="64" t="s">
        <v>30</v>
      </c>
      <c r="AA184" s="11">
        <v>30050.400000000001</v>
      </c>
      <c r="AB184" s="11">
        <v>0</v>
      </c>
      <c r="AC184" s="11">
        <v>2157.4929999999999</v>
      </c>
      <c r="AD184" s="11">
        <v>1290.8879999999999</v>
      </c>
      <c r="AE184" s="11">
        <v>1911.8979999999999</v>
      </c>
      <c r="AF184" s="12">
        <v>0</v>
      </c>
      <c r="AG184" s="12">
        <v>515.93799999999999</v>
      </c>
      <c r="AH184" s="11">
        <v>282.90600000000001</v>
      </c>
      <c r="AI184" s="11">
        <v>312.18799999999999</v>
      </c>
      <c r="AJ184" s="11">
        <v>526.80700000000002</v>
      </c>
      <c r="AK184" s="11">
        <v>331.88499999999999</v>
      </c>
      <c r="AL184" s="11">
        <v>0</v>
      </c>
      <c r="AM184" s="12">
        <v>0</v>
      </c>
      <c r="AN184" s="12">
        <v>352.72500000000002</v>
      </c>
      <c r="AO184" s="11">
        <v>195.22</v>
      </c>
      <c r="AP184" s="11">
        <v>214.51499999999999</v>
      </c>
      <c r="AQ184" s="11">
        <v>348.34</v>
      </c>
      <c r="AR184" s="11">
        <v>243.30799999999999</v>
      </c>
      <c r="AS184" s="11">
        <v>0</v>
      </c>
      <c r="AT184" s="12">
        <v>0</v>
      </c>
      <c r="AU184" s="12">
        <v>414.47199999999998</v>
      </c>
      <c r="AV184" s="11">
        <v>147.053</v>
      </c>
      <c r="AW184" s="11">
        <v>248.34100000000001</v>
      </c>
      <c r="AX184" s="11">
        <v>385.392</v>
      </c>
      <c r="AY184" s="11">
        <v>248.34100000000001</v>
      </c>
      <c r="AZ184" s="11">
        <v>385.392</v>
      </c>
      <c r="BA184" s="12">
        <v>0</v>
      </c>
      <c r="BB184" s="12">
        <v>564.57500000000005</v>
      </c>
      <c r="BC184" s="11">
        <v>243.69</v>
      </c>
      <c r="BD184" s="11">
        <v>263.52300000000002</v>
      </c>
      <c r="BE184" s="11">
        <v>263.52300000000002</v>
      </c>
      <c r="BF184" s="11">
        <v>263.52300000000002</v>
      </c>
      <c r="BG184" s="11">
        <v>559.67200000000003</v>
      </c>
      <c r="BH184" s="11">
        <v>-267.185</v>
      </c>
      <c r="BI184" s="11">
        <v>-267.185</v>
      </c>
      <c r="BJ184" s="11">
        <v>110.709</v>
      </c>
      <c r="BK184" s="11">
        <v>-728.76099999999997</v>
      </c>
      <c r="BL184" s="11">
        <v>25.198</v>
      </c>
      <c r="BM184" s="11">
        <v>0</v>
      </c>
      <c r="BN184" s="11">
        <v>4178.3729999999996</v>
      </c>
      <c r="BO184" s="11">
        <v>4178.3729999999996</v>
      </c>
      <c r="BP184" s="11">
        <v>4442.683</v>
      </c>
      <c r="BQ184" s="11">
        <v>4767.5810000000001</v>
      </c>
      <c r="BR184" s="11">
        <v>5039.4799999999996</v>
      </c>
      <c r="BS184" s="11">
        <v>0</v>
      </c>
    </row>
    <row r="185" spans="2:71" s="1" customFormat="1" x14ac:dyDescent="0.2">
      <c r="B185" s="63" t="s">
        <v>207</v>
      </c>
      <c r="C185" s="6">
        <v>43326.458333333336</v>
      </c>
      <c r="D185" s="7" t="s">
        <v>0</v>
      </c>
      <c r="E185" s="68" t="s">
        <v>379</v>
      </c>
      <c r="F185" s="8" t="s">
        <v>30</v>
      </c>
      <c r="G185" s="8">
        <v>24587.937000000002</v>
      </c>
      <c r="H185" s="8">
        <v>23199.266</v>
      </c>
      <c r="I185" s="9" t="s">
        <v>30</v>
      </c>
      <c r="J185" s="64" t="s">
        <v>30</v>
      </c>
      <c r="K185" s="68" t="s">
        <v>379</v>
      </c>
      <c r="L185" s="8" t="s">
        <v>30</v>
      </c>
      <c r="M185" s="8">
        <v>1737.2239999999999</v>
      </c>
      <c r="N185" s="8">
        <v>2235.9180000000001</v>
      </c>
      <c r="O185" s="9" t="s">
        <v>30</v>
      </c>
      <c r="P185" s="64" t="s">
        <v>30</v>
      </c>
      <c r="Q185" s="8">
        <v>1274.8</v>
      </c>
      <c r="R185" s="83">
        <v>0</v>
      </c>
      <c r="S185" s="8">
        <v>1141.1849999999999</v>
      </c>
      <c r="T185" s="8">
        <v>1417.058</v>
      </c>
      <c r="U185" s="9" t="s">
        <v>30</v>
      </c>
      <c r="V185" s="64" t="s">
        <v>30</v>
      </c>
      <c r="AA185" s="11">
        <v>33651.3671235</v>
      </c>
      <c r="AB185" s="11">
        <v>0</v>
      </c>
      <c r="AC185" s="11">
        <v>45473.377</v>
      </c>
      <c r="AD185" s="11">
        <v>25874.940999999999</v>
      </c>
      <c r="AE185" s="11">
        <v>27518.431</v>
      </c>
      <c r="AF185" s="12">
        <v>0</v>
      </c>
      <c r="AG185" s="12">
        <v>7848.8310000000001</v>
      </c>
      <c r="AH185" s="11">
        <v>3924.8789999999999</v>
      </c>
      <c r="AI185" s="11">
        <v>4271.616</v>
      </c>
      <c r="AJ185" s="11">
        <v>4156.9279999999999</v>
      </c>
      <c r="AK185" s="11">
        <v>3505.7130000000002</v>
      </c>
      <c r="AL185" s="11">
        <v>0</v>
      </c>
      <c r="AM185" s="12">
        <v>0</v>
      </c>
      <c r="AN185" s="12">
        <v>3788.5120000000002</v>
      </c>
      <c r="AO185" s="11">
        <v>1845.078</v>
      </c>
      <c r="AP185" s="11">
        <v>2070.04</v>
      </c>
      <c r="AQ185" s="11">
        <v>1607.5540000000001</v>
      </c>
      <c r="AR185" s="11">
        <v>1290.7929999999999</v>
      </c>
      <c r="AS185" s="11">
        <v>0</v>
      </c>
      <c r="AT185" s="12">
        <v>0</v>
      </c>
      <c r="AU185" s="12">
        <v>4558.2860000000001</v>
      </c>
      <c r="AV185" s="11">
        <v>2235.9180000000001</v>
      </c>
      <c r="AW185" s="11">
        <v>2464.42</v>
      </c>
      <c r="AX185" s="11">
        <v>2022.89</v>
      </c>
      <c r="AY185" s="11">
        <v>2464.42</v>
      </c>
      <c r="AZ185" s="11">
        <v>2022.89</v>
      </c>
      <c r="BA185" s="12">
        <v>0</v>
      </c>
      <c r="BB185" s="12">
        <v>2541.578</v>
      </c>
      <c r="BC185" s="11">
        <v>1417.058</v>
      </c>
      <c r="BD185" s="11">
        <v>1289.954</v>
      </c>
      <c r="BE185" s="11">
        <v>1289.954</v>
      </c>
      <c r="BF185" s="11">
        <v>1289.954</v>
      </c>
      <c r="BG185" s="11">
        <v>1077.2080000000001</v>
      </c>
      <c r="BH185" s="11">
        <v>15147.092000000001</v>
      </c>
      <c r="BI185" s="11">
        <v>15147.092000000001</v>
      </c>
      <c r="BJ185" s="11">
        <v>14178.548000000001</v>
      </c>
      <c r="BK185" s="11">
        <v>15530.432000000001</v>
      </c>
      <c r="BL185" s="11">
        <v>20082.532999999999</v>
      </c>
      <c r="BM185" s="11">
        <v>0</v>
      </c>
      <c r="BN185" s="11">
        <v>27650.476999999999</v>
      </c>
      <c r="BO185" s="11">
        <v>27650.476999999999</v>
      </c>
      <c r="BP185" s="11">
        <v>28796.616000000002</v>
      </c>
      <c r="BQ185" s="11">
        <v>29972.581999999999</v>
      </c>
      <c r="BR185" s="11">
        <v>29253.664000000001</v>
      </c>
      <c r="BS185" s="11">
        <v>0</v>
      </c>
    </row>
    <row r="186" spans="2:71" s="1" customFormat="1" x14ac:dyDescent="0.2">
      <c r="B186" s="63" t="s">
        <v>58</v>
      </c>
      <c r="C186" s="6">
        <v>43327.458333333299</v>
      </c>
      <c r="D186" s="7" t="s">
        <v>0</v>
      </c>
      <c r="E186" s="68" t="s">
        <v>30</v>
      </c>
      <c r="F186" s="8" t="s">
        <v>30</v>
      </c>
      <c r="G186" s="8">
        <v>3923.654</v>
      </c>
      <c r="H186" s="8">
        <v>855.827</v>
      </c>
      <c r="I186" s="9" t="s">
        <v>30</v>
      </c>
      <c r="J186" s="64" t="s">
        <v>30</v>
      </c>
      <c r="K186" s="68" t="s">
        <v>30</v>
      </c>
      <c r="L186" s="8" t="s">
        <v>30</v>
      </c>
      <c r="M186" s="8">
        <v>442.74800000000005</v>
      </c>
      <c r="N186" s="8">
        <v>-131.274</v>
      </c>
      <c r="O186" s="9" t="s">
        <v>30</v>
      </c>
      <c r="P186" s="64" t="s">
        <v>30</v>
      </c>
      <c r="Q186" s="8" t="s">
        <v>30</v>
      </c>
      <c r="R186" s="10">
        <v>0</v>
      </c>
      <c r="S186" s="8">
        <v>-359.726</v>
      </c>
      <c r="T186" s="8">
        <v>-24.329000000000001</v>
      </c>
      <c r="U186" s="9" t="s">
        <v>30</v>
      </c>
      <c r="V186" s="64" t="s">
        <v>30</v>
      </c>
      <c r="AA186" s="11">
        <v>4186.3583637324</v>
      </c>
      <c r="AB186" s="11">
        <v>0</v>
      </c>
      <c r="AC186" s="11">
        <v>1548.471</v>
      </c>
      <c r="AD186" s="11">
        <v>995.05</v>
      </c>
      <c r="AE186" s="11">
        <v>14834.725</v>
      </c>
      <c r="AF186" s="12">
        <v>0</v>
      </c>
      <c r="AG186" s="12">
        <v>347.27800000000002</v>
      </c>
      <c r="AH186" s="11">
        <v>179.893</v>
      </c>
      <c r="AI186" s="11">
        <v>214.33500000000001</v>
      </c>
      <c r="AJ186" s="11">
        <v>5239.3450000000003</v>
      </c>
      <c r="AK186" s="11">
        <v>1236.8320000000001</v>
      </c>
      <c r="AL186" s="11">
        <v>0</v>
      </c>
      <c r="AM186" s="12">
        <v>0</v>
      </c>
      <c r="AN186" s="12">
        <v>138.90700000000001</v>
      </c>
      <c r="AO186" s="11">
        <v>72.088999999999999</v>
      </c>
      <c r="AP186" s="11">
        <v>108.79900000000001</v>
      </c>
      <c r="AQ186" s="11">
        <v>1216.8019999999999</v>
      </c>
      <c r="AR186" s="11">
        <v>162.77500000000001</v>
      </c>
      <c r="AS186" s="11">
        <v>0</v>
      </c>
      <c r="AT186" s="12">
        <v>0</v>
      </c>
      <c r="AU186" s="12">
        <v>203.90700000000001</v>
      </c>
      <c r="AV186" s="11">
        <v>-173.072</v>
      </c>
      <c r="AW186" s="11">
        <v>142.44200000000001</v>
      </c>
      <c r="AX186" s="11">
        <v>2205.9960000000001</v>
      </c>
      <c r="AY186" s="11">
        <v>142.44200000000001</v>
      </c>
      <c r="AZ186" s="11">
        <v>2205.9960000000001</v>
      </c>
      <c r="BA186" s="12">
        <v>0</v>
      </c>
      <c r="BB186" s="12">
        <v>228.80099999999999</v>
      </c>
      <c r="BC186" s="11">
        <v>-24.329000000000001</v>
      </c>
      <c r="BD186" s="11">
        <v>-25.588999999999999</v>
      </c>
      <c r="BE186" s="11">
        <v>-25.588999999999999</v>
      </c>
      <c r="BF186" s="11">
        <v>-25.588999999999999</v>
      </c>
      <c r="BG186" s="11">
        <v>-333.262</v>
      </c>
      <c r="BH186" s="11">
        <v>4497.7939999999999</v>
      </c>
      <c r="BI186" s="11">
        <v>4497.7939999999999</v>
      </c>
      <c r="BJ186" s="11">
        <v>4650.3450000000003</v>
      </c>
      <c r="BK186" s="11">
        <v>8204.259</v>
      </c>
      <c r="BL186" s="11">
        <v>9593.2489999999998</v>
      </c>
      <c r="BM186" s="11">
        <v>0</v>
      </c>
      <c r="BN186" s="11">
        <v>3912.3380000000002</v>
      </c>
      <c r="BO186" s="11">
        <v>3912.3380000000002</v>
      </c>
      <c r="BP186" s="11">
        <v>3909.788</v>
      </c>
      <c r="BQ186" s="11">
        <v>5751.1480000000001</v>
      </c>
      <c r="BR186" s="11">
        <v>5915.3860000000004</v>
      </c>
      <c r="BS186" s="11">
        <v>0</v>
      </c>
    </row>
    <row r="187" spans="2:71" s="1" customFormat="1" x14ac:dyDescent="0.2">
      <c r="B187" s="63" t="s">
        <v>99</v>
      </c>
      <c r="C187" s="6">
        <v>43327.458333333299</v>
      </c>
      <c r="D187" s="7" t="s">
        <v>0</v>
      </c>
      <c r="E187" s="68" t="s">
        <v>30</v>
      </c>
      <c r="F187" s="8" t="s">
        <v>30</v>
      </c>
      <c r="G187" s="8">
        <v>285.558404</v>
      </c>
      <c r="H187" s="8">
        <v>216.240309</v>
      </c>
      <c r="I187" s="9" t="s">
        <v>30</v>
      </c>
      <c r="J187" s="64" t="s">
        <v>30</v>
      </c>
      <c r="K187" s="68" t="s">
        <v>30</v>
      </c>
      <c r="L187" s="8" t="s">
        <v>30</v>
      </c>
      <c r="M187" s="8">
        <v>42.552641999999999</v>
      </c>
      <c r="N187" s="8">
        <v>36.000045999999998</v>
      </c>
      <c r="O187" s="9" t="s">
        <v>30</v>
      </c>
      <c r="P187" s="64" t="s">
        <v>30</v>
      </c>
      <c r="Q187" s="8" t="s">
        <v>30</v>
      </c>
      <c r="R187" s="10">
        <v>0</v>
      </c>
      <c r="S187" s="8">
        <v>25.479862000000001</v>
      </c>
      <c r="T187" s="8">
        <v>17.490210999999999</v>
      </c>
      <c r="U187" s="9" t="s">
        <v>30</v>
      </c>
      <c r="V187" s="64" t="s">
        <v>30</v>
      </c>
      <c r="AA187" s="11">
        <v>547.06772736000005</v>
      </c>
      <c r="AB187" s="11">
        <v>0</v>
      </c>
      <c r="AC187" s="11">
        <v>398.21213299999999</v>
      </c>
      <c r="AD187" s="11">
        <v>236.66822199999999</v>
      </c>
      <c r="AE187" s="11">
        <v>287.13289900000001</v>
      </c>
      <c r="AF187" s="12">
        <v>0</v>
      </c>
      <c r="AG187" s="12">
        <v>89.724350000000001</v>
      </c>
      <c r="AH187" s="11">
        <v>50.705356999999999</v>
      </c>
      <c r="AI187" s="11">
        <v>49.503788999999998</v>
      </c>
      <c r="AJ187" s="11">
        <v>62.167183999999999</v>
      </c>
      <c r="AK187" s="11">
        <v>59.494267999999998</v>
      </c>
      <c r="AL187" s="11">
        <v>0</v>
      </c>
      <c r="AM187" s="12">
        <v>0</v>
      </c>
      <c r="AN187" s="12">
        <v>48.706691999999997</v>
      </c>
      <c r="AO187" s="11">
        <v>28.810193999999999</v>
      </c>
      <c r="AP187" s="11">
        <v>24.573688000000001</v>
      </c>
      <c r="AQ187" s="11">
        <v>36.446415999999999</v>
      </c>
      <c r="AR187" s="11">
        <v>34.693871000000001</v>
      </c>
      <c r="AS187" s="11">
        <v>0</v>
      </c>
      <c r="AT187" s="12">
        <v>0</v>
      </c>
      <c r="AU187" s="12">
        <v>62.739797000000003</v>
      </c>
      <c r="AV187" s="11">
        <v>36.000045999999998</v>
      </c>
      <c r="AW187" s="11">
        <v>32.035845999999999</v>
      </c>
      <c r="AX187" s="11">
        <v>44.027907999999996</v>
      </c>
      <c r="AY187" s="11">
        <v>32.035845999999999</v>
      </c>
      <c r="AZ187" s="11">
        <v>44.027907999999996</v>
      </c>
      <c r="BA187" s="12">
        <v>0</v>
      </c>
      <c r="BB187" s="12">
        <v>30.891743000000002</v>
      </c>
      <c r="BC187" s="11">
        <v>17.490210999999999</v>
      </c>
      <c r="BD187" s="11">
        <v>20.549429</v>
      </c>
      <c r="BE187" s="11">
        <v>20.549429</v>
      </c>
      <c r="BF187" s="11">
        <v>20.549429</v>
      </c>
      <c r="BG187" s="11">
        <v>19.780601000000001</v>
      </c>
      <c r="BH187" s="11">
        <v>17.428007999999998</v>
      </c>
      <c r="BI187" s="11">
        <v>17.428007999999998</v>
      </c>
      <c r="BJ187" s="11">
        <v>29.926373000000002</v>
      </c>
      <c r="BK187" s="11">
        <v>70.653631000000004</v>
      </c>
      <c r="BL187" s="11">
        <v>97.339151000000001</v>
      </c>
      <c r="BM187" s="11">
        <v>0</v>
      </c>
      <c r="BN187" s="11">
        <v>408.33665200000002</v>
      </c>
      <c r="BO187" s="11">
        <v>408.33665200000002</v>
      </c>
      <c r="BP187" s="11">
        <v>435.33699000000001</v>
      </c>
      <c r="BQ187" s="11">
        <v>436.98649599999999</v>
      </c>
      <c r="BR187" s="11">
        <v>438.74917099999999</v>
      </c>
      <c r="BS187" s="11">
        <v>0</v>
      </c>
    </row>
    <row r="188" spans="2:71" s="1" customFormat="1" x14ac:dyDescent="0.2">
      <c r="B188" s="63" t="s">
        <v>237</v>
      </c>
      <c r="C188" s="6">
        <v>43327.458333333299</v>
      </c>
      <c r="D188" s="7" t="s">
        <v>0</v>
      </c>
      <c r="E188" s="68" t="s">
        <v>30</v>
      </c>
      <c r="F188" s="8" t="s">
        <v>30</v>
      </c>
      <c r="G188" s="8">
        <v>109.120215</v>
      </c>
      <c r="H188" s="8">
        <v>152.34755000000001</v>
      </c>
      <c r="I188" s="9" t="s">
        <v>30</v>
      </c>
      <c r="J188" s="64" t="s">
        <v>30</v>
      </c>
      <c r="K188" s="68" t="s">
        <v>30</v>
      </c>
      <c r="L188" s="8" t="s">
        <v>30</v>
      </c>
      <c r="M188" s="8">
        <v>-2.8268379999999986</v>
      </c>
      <c r="N188" s="8">
        <v>39.961126999999998</v>
      </c>
      <c r="O188" s="9" t="s">
        <v>30</v>
      </c>
      <c r="P188" s="64" t="s">
        <v>30</v>
      </c>
      <c r="Q188" s="8" t="s">
        <v>30</v>
      </c>
      <c r="R188" s="10">
        <v>0</v>
      </c>
      <c r="S188" s="8">
        <v>-80.323391999999998</v>
      </c>
      <c r="T188" s="8">
        <v>12.846322000000001</v>
      </c>
      <c r="U188" s="9" t="s">
        <v>30</v>
      </c>
      <c r="V188" s="64" t="s">
        <v>30</v>
      </c>
      <c r="AA188" s="11">
        <v>1003.69916786</v>
      </c>
      <c r="AB188" s="11">
        <v>0</v>
      </c>
      <c r="AC188" s="11">
        <v>242.76782499999999</v>
      </c>
      <c r="AD188" s="11">
        <v>185.46509699999999</v>
      </c>
      <c r="AE188" s="11">
        <v>223.63673800000001</v>
      </c>
      <c r="AF188" s="12">
        <v>0</v>
      </c>
      <c r="AG188" s="12">
        <v>60.657800000000002</v>
      </c>
      <c r="AH188" s="11">
        <v>56.164558</v>
      </c>
      <c r="AI188" s="11">
        <v>72.279627000000005</v>
      </c>
      <c r="AJ188" s="11">
        <v>119.097594</v>
      </c>
      <c r="AK188" s="11">
        <v>8.5983800000000006</v>
      </c>
      <c r="AL188" s="11">
        <v>0</v>
      </c>
      <c r="AM188" s="12">
        <v>0</v>
      </c>
      <c r="AN188" s="12">
        <v>-3.0246219999999999</v>
      </c>
      <c r="AO188" s="11">
        <v>22.623553999999999</v>
      </c>
      <c r="AP188" s="11">
        <v>36.624917000000003</v>
      </c>
      <c r="AQ188" s="11">
        <v>81.311690999999996</v>
      </c>
      <c r="AR188" s="11">
        <v>-27.161118999999999</v>
      </c>
      <c r="AS188" s="11">
        <v>0</v>
      </c>
      <c r="AT188" s="12">
        <v>0</v>
      </c>
      <c r="AU188" s="12">
        <v>31.349394</v>
      </c>
      <c r="AV188" s="11">
        <v>39.961126999999998</v>
      </c>
      <c r="AW188" s="11">
        <v>54.620128999999999</v>
      </c>
      <c r="AX188" s="11">
        <v>102.108147</v>
      </c>
      <c r="AY188" s="11">
        <v>54.620128999999999</v>
      </c>
      <c r="AZ188" s="11">
        <v>102.108147</v>
      </c>
      <c r="BA188" s="12">
        <v>0</v>
      </c>
      <c r="BB188" s="12">
        <v>-16.692367000000001</v>
      </c>
      <c r="BC188" s="11">
        <v>12.846322000000001</v>
      </c>
      <c r="BD188" s="11">
        <v>18.222549000000001</v>
      </c>
      <c r="BE188" s="11">
        <v>18.222549000000001</v>
      </c>
      <c r="BF188" s="11">
        <v>18.222549000000001</v>
      </c>
      <c r="BG188" s="11">
        <v>310.61347599999999</v>
      </c>
      <c r="BH188" s="11">
        <v>152.80218300000001</v>
      </c>
      <c r="BI188" s="11">
        <v>152.80218300000001</v>
      </c>
      <c r="BJ188" s="11">
        <v>191.79598799999999</v>
      </c>
      <c r="BK188" s="11">
        <v>479.49733400000002</v>
      </c>
      <c r="BL188" s="11">
        <v>576.84813499999996</v>
      </c>
      <c r="BM188" s="11">
        <v>0</v>
      </c>
      <c r="BN188" s="11">
        <v>1025.890895</v>
      </c>
      <c r="BO188" s="11">
        <v>1025.890895</v>
      </c>
      <c r="BP188" s="11">
        <v>2051.404074</v>
      </c>
      <c r="BQ188" s="11">
        <v>2861.6697589999999</v>
      </c>
      <c r="BR188" s="11">
        <v>2792.7000400000002</v>
      </c>
      <c r="BS188" s="11">
        <v>0</v>
      </c>
    </row>
    <row r="189" spans="2:71" s="1" customFormat="1" x14ac:dyDescent="0.2">
      <c r="B189" s="63" t="s">
        <v>142</v>
      </c>
      <c r="C189" s="6">
        <v>43327.458333333336</v>
      </c>
      <c r="D189" s="7" t="s">
        <v>0</v>
      </c>
      <c r="E189" s="68">
        <v>2657.7777777777778</v>
      </c>
      <c r="F189" s="8" t="s">
        <v>30</v>
      </c>
      <c r="G189" s="8">
        <v>2097.2089999999998</v>
      </c>
      <c r="H189" s="8">
        <v>2504.31</v>
      </c>
      <c r="I189" s="9" t="s">
        <v>30</v>
      </c>
      <c r="J189" s="64" t="s">
        <v>30</v>
      </c>
      <c r="K189" s="68">
        <v>747</v>
      </c>
      <c r="L189" s="8" t="s">
        <v>30</v>
      </c>
      <c r="M189" s="8">
        <v>730.29300000000001</v>
      </c>
      <c r="N189" s="8">
        <v>572.35400000000004</v>
      </c>
      <c r="O189" s="9" t="s">
        <v>30</v>
      </c>
      <c r="P189" s="64" t="s">
        <v>30</v>
      </c>
      <c r="Q189" s="8">
        <v>544.66666666666663</v>
      </c>
      <c r="R189" s="10">
        <v>0</v>
      </c>
      <c r="S189" s="8">
        <v>496.59199999999998</v>
      </c>
      <c r="T189" s="8">
        <v>727.53800000000001</v>
      </c>
      <c r="U189" s="9" t="s">
        <v>30</v>
      </c>
      <c r="V189" s="64" t="s">
        <v>30</v>
      </c>
      <c r="AA189" s="11">
        <v>23900</v>
      </c>
      <c r="AB189" s="11">
        <v>0</v>
      </c>
      <c r="AC189" s="11">
        <v>4949.3530000000001</v>
      </c>
      <c r="AD189" s="11">
        <v>2971.145</v>
      </c>
      <c r="AE189" s="11">
        <v>2646.9229999999998</v>
      </c>
      <c r="AF189" s="12">
        <v>0</v>
      </c>
      <c r="AG189" s="12">
        <v>1205.9290000000001</v>
      </c>
      <c r="AH189" s="11">
        <v>616.86199999999997</v>
      </c>
      <c r="AI189" s="11">
        <v>724.74300000000005</v>
      </c>
      <c r="AJ189" s="11">
        <v>804.89599999999996</v>
      </c>
      <c r="AK189" s="11">
        <v>728.16</v>
      </c>
      <c r="AL189" s="11">
        <v>0</v>
      </c>
      <c r="AM189" s="12">
        <v>0</v>
      </c>
      <c r="AN189" s="12">
        <v>983.15</v>
      </c>
      <c r="AO189" s="11">
        <v>486.863</v>
      </c>
      <c r="AP189" s="11">
        <v>594.27300000000002</v>
      </c>
      <c r="AQ189" s="11">
        <v>690.82299999999998</v>
      </c>
      <c r="AR189" s="11">
        <v>625.303</v>
      </c>
      <c r="AS189" s="11">
        <v>0</v>
      </c>
      <c r="AT189" s="12">
        <v>0</v>
      </c>
      <c r="AU189" s="12">
        <v>1161.759</v>
      </c>
      <c r="AV189" s="11">
        <v>572.35400000000004</v>
      </c>
      <c r="AW189" s="11">
        <v>688.45399999999995</v>
      </c>
      <c r="AX189" s="11">
        <v>818.37099999999998</v>
      </c>
      <c r="AY189" s="11">
        <v>688.45399999999995</v>
      </c>
      <c r="AZ189" s="11">
        <v>818.37099999999998</v>
      </c>
      <c r="BA189" s="12">
        <v>0</v>
      </c>
      <c r="BB189" s="12">
        <v>1353.15</v>
      </c>
      <c r="BC189" s="11">
        <v>727.53800000000001</v>
      </c>
      <c r="BD189" s="11">
        <v>625.57799999999997</v>
      </c>
      <c r="BE189" s="11">
        <v>625.57799999999997</v>
      </c>
      <c r="BF189" s="11">
        <v>625.57799999999997</v>
      </c>
      <c r="BG189" s="11">
        <v>589.00800000000004</v>
      </c>
      <c r="BH189" s="11">
        <v>-4805.8959999999997</v>
      </c>
      <c r="BI189" s="11">
        <v>-4805.8959999999997</v>
      </c>
      <c r="BJ189" s="11">
        <v>-3949.0569999999998</v>
      </c>
      <c r="BK189" s="11">
        <v>-3957.076</v>
      </c>
      <c r="BL189" s="11">
        <v>-4829.0919999999996</v>
      </c>
      <c r="BM189" s="11">
        <v>0</v>
      </c>
      <c r="BN189" s="11">
        <v>20821.960999999999</v>
      </c>
      <c r="BO189" s="11">
        <v>20821.960999999999</v>
      </c>
      <c r="BP189" s="11">
        <v>21683.366000000002</v>
      </c>
      <c r="BQ189" s="11">
        <v>23414.042000000001</v>
      </c>
      <c r="BR189" s="11">
        <v>25064.15</v>
      </c>
      <c r="BS189" s="11">
        <v>0</v>
      </c>
    </row>
    <row r="190" spans="2:71" s="1" customFormat="1" x14ac:dyDescent="0.2">
      <c r="B190" s="63" t="s">
        <v>274</v>
      </c>
      <c r="C190" s="6">
        <v>43327.458333333336</v>
      </c>
      <c r="D190" s="7" t="s">
        <v>0</v>
      </c>
      <c r="E190" s="68" t="s">
        <v>379</v>
      </c>
      <c r="F190" s="8" t="s">
        <v>30</v>
      </c>
      <c r="G190" s="8">
        <v>11321.815000000001</v>
      </c>
      <c r="H190" s="8">
        <v>10072.964</v>
      </c>
      <c r="I190" s="9" t="s">
        <v>30</v>
      </c>
      <c r="J190" s="64" t="s">
        <v>30</v>
      </c>
      <c r="K190" s="68" t="s">
        <v>379</v>
      </c>
      <c r="L190" s="8" t="s">
        <v>30</v>
      </c>
      <c r="M190" s="8">
        <v>2536.2349999999997</v>
      </c>
      <c r="N190" s="8">
        <v>2287.9749999999999</v>
      </c>
      <c r="O190" s="9" t="s">
        <v>30</v>
      </c>
      <c r="P190" s="64" t="s">
        <v>30</v>
      </c>
      <c r="Q190" s="8">
        <v>830.83333333333337</v>
      </c>
      <c r="R190" s="10">
        <v>0</v>
      </c>
      <c r="S190" s="8">
        <v>1066.3879999999999</v>
      </c>
      <c r="T190" s="8">
        <v>790.16800000000001</v>
      </c>
      <c r="U190" s="9" t="s">
        <v>30</v>
      </c>
      <c r="V190" s="64" t="s">
        <v>30</v>
      </c>
      <c r="AA190" s="11">
        <v>16017.170858349999</v>
      </c>
      <c r="AB190" s="11">
        <v>0</v>
      </c>
      <c r="AC190" s="11">
        <v>19172.991000000002</v>
      </c>
      <c r="AD190" s="11">
        <v>10534.307000000001</v>
      </c>
      <c r="AE190" s="11">
        <v>11428.967000000001</v>
      </c>
      <c r="AF190" s="12">
        <v>0</v>
      </c>
      <c r="AG190" s="12">
        <v>7464.0420000000004</v>
      </c>
      <c r="AH190" s="11">
        <v>3830.2779999999998</v>
      </c>
      <c r="AI190" s="11">
        <v>3904.74</v>
      </c>
      <c r="AJ190" s="11">
        <v>4160.09</v>
      </c>
      <c r="AK190" s="11">
        <v>4291.5540000000001</v>
      </c>
      <c r="AL190" s="11">
        <v>0</v>
      </c>
      <c r="AM190" s="12">
        <v>0</v>
      </c>
      <c r="AN190" s="12">
        <v>4102.4179999999997</v>
      </c>
      <c r="AO190" s="11">
        <v>2130.13</v>
      </c>
      <c r="AP190" s="11">
        <v>2156.0639999999999</v>
      </c>
      <c r="AQ190" s="11">
        <v>2182.4989999999998</v>
      </c>
      <c r="AR190" s="11">
        <v>2343.7959999999998</v>
      </c>
      <c r="AS190" s="11">
        <v>0</v>
      </c>
      <c r="AT190" s="12">
        <v>0</v>
      </c>
      <c r="AU190" s="12">
        <v>4416.4880000000003</v>
      </c>
      <c r="AV190" s="11">
        <v>2287.9749999999999</v>
      </c>
      <c r="AW190" s="11">
        <v>2320.1239999999998</v>
      </c>
      <c r="AX190" s="11">
        <v>2425.761</v>
      </c>
      <c r="AY190" s="11">
        <v>2320.1239999999998</v>
      </c>
      <c r="AZ190" s="11">
        <v>2425.761</v>
      </c>
      <c r="BA190" s="12">
        <v>0</v>
      </c>
      <c r="BB190" s="12">
        <v>1459.57</v>
      </c>
      <c r="BC190" s="11">
        <v>790.16800000000001</v>
      </c>
      <c r="BD190" s="11">
        <v>880.52200000000005</v>
      </c>
      <c r="BE190" s="11">
        <v>880.52200000000005</v>
      </c>
      <c r="BF190" s="11">
        <v>880.52200000000005</v>
      </c>
      <c r="BG190" s="11">
        <v>1140.9939999999999</v>
      </c>
      <c r="BH190" s="11">
        <v>32989.851999999999</v>
      </c>
      <c r="BI190" s="11">
        <v>32989.851999999999</v>
      </c>
      <c r="BJ190" s="11">
        <v>35824.997000000003</v>
      </c>
      <c r="BK190" s="11">
        <v>31906.368999999999</v>
      </c>
      <c r="BL190" s="11">
        <v>34116.540999999997</v>
      </c>
      <c r="BM190" s="11">
        <v>0</v>
      </c>
      <c r="BN190" s="11">
        <v>24564.345000000001</v>
      </c>
      <c r="BO190" s="11">
        <v>24564.345000000001</v>
      </c>
      <c r="BP190" s="11">
        <v>25412.116000000002</v>
      </c>
      <c r="BQ190" s="11">
        <v>26591.788</v>
      </c>
      <c r="BR190" s="11">
        <v>27048.81</v>
      </c>
      <c r="BS190" s="11">
        <v>0</v>
      </c>
    </row>
    <row r="191" spans="2:71" s="1" customFormat="1" x14ac:dyDescent="0.2">
      <c r="B191" s="63" t="s">
        <v>38</v>
      </c>
      <c r="C191" s="6">
        <v>43328.458333333299</v>
      </c>
      <c r="D191" s="7" t="s">
        <v>0</v>
      </c>
      <c r="E191" s="68">
        <v>462.5</v>
      </c>
      <c r="F191" s="8" t="s">
        <v>30</v>
      </c>
      <c r="G191" s="8">
        <v>387.62225599999999</v>
      </c>
      <c r="H191" s="8">
        <v>391.39233899999999</v>
      </c>
      <c r="I191" s="9" t="s">
        <v>30</v>
      </c>
      <c r="J191" s="64" t="s">
        <v>30</v>
      </c>
      <c r="K191" s="68">
        <v>101.5</v>
      </c>
      <c r="L191" s="8" t="s">
        <v>30</v>
      </c>
      <c r="M191" s="8">
        <v>70.079102000000006</v>
      </c>
      <c r="N191" s="8">
        <v>71.302675000000008</v>
      </c>
      <c r="O191" s="9" t="s">
        <v>30</v>
      </c>
      <c r="P191" s="64" t="s">
        <v>30</v>
      </c>
      <c r="Q191" s="8">
        <v>53.75</v>
      </c>
      <c r="R191" s="10">
        <v>0</v>
      </c>
      <c r="S191" s="8">
        <v>41.428643999999998</v>
      </c>
      <c r="T191" s="8">
        <v>21.922908</v>
      </c>
      <c r="U191" s="9" t="s">
        <v>30</v>
      </c>
      <c r="V191" s="64" t="s">
        <v>30</v>
      </c>
      <c r="AA191" s="11">
        <v>1688.5631419650001</v>
      </c>
      <c r="AB191" s="11">
        <v>0</v>
      </c>
      <c r="AC191" s="11">
        <v>689.52229699999998</v>
      </c>
      <c r="AD191" s="11">
        <v>401.55302799999998</v>
      </c>
      <c r="AE191" s="11">
        <v>427.92538999999999</v>
      </c>
      <c r="AF191" s="12">
        <v>0</v>
      </c>
      <c r="AG191" s="12">
        <v>119.611349</v>
      </c>
      <c r="AH191" s="11">
        <v>72.049594999999997</v>
      </c>
      <c r="AI191" s="11">
        <v>92.593279999999993</v>
      </c>
      <c r="AJ191" s="11">
        <v>93.599672999999996</v>
      </c>
      <c r="AK191" s="11">
        <v>69.813540000000003</v>
      </c>
      <c r="AL191" s="11">
        <v>0</v>
      </c>
      <c r="AM191" s="12">
        <v>0</v>
      </c>
      <c r="AN191" s="12">
        <v>78.466010999999995</v>
      </c>
      <c r="AO191" s="11">
        <v>50.863702000000004</v>
      </c>
      <c r="AP191" s="11">
        <v>73.867542999999998</v>
      </c>
      <c r="AQ191" s="11">
        <v>73.161615999999995</v>
      </c>
      <c r="AR191" s="11">
        <v>49.105240999999999</v>
      </c>
      <c r="AS191" s="11">
        <v>0</v>
      </c>
      <c r="AT191" s="12">
        <v>0</v>
      </c>
      <c r="AU191" s="12">
        <v>118.900729</v>
      </c>
      <c r="AV191" s="11">
        <v>71.302674999999994</v>
      </c>
      <c r="AW191" s="11">
        <v>94.917002999999994</v>
      </c>
      <c r="AX191" s="11">
        <v>94.637068999999997</v>
      </c>
      <c r="AY191" s="11">
        <v>94.917002999999994</v>
      </c>
      <c r="AZ191" s="11">
        <v>94.637068999999997</v>
      </c>
      <c r="BA191" s="12">
        <v>0</v>
      </c>
      <c r="BB191" s="12">
        <v>56.695993999999999</v>
      </c>
      <c r="BC191" s="11">
        <v>21.922908</v>
      </c>
      <c r="BD191" s="11">
        <v>46.155985000000001</v>
      </c>
      <c r="BE191" s="11">
        <v>46.155985000000001</v>
      </c>
      <c r="BF191" s="11">
        <v>46.155985000000001</v>
      </c>
      <c r="BG191" s="11">
        <v>45.841695999999999</v>
      </c>
      <c r="BH191" s="11">
        <v>455.10979500000002</v>
      </c>
      <c r="BI191" s="11">
        <v>455.10979500000002</v>
      </c>
      <c r="BJ191" s="11">
        <v>423.11553300000003</v>
      </c>
      <c r="BK191" s="11">
        <v>332.67255299999999</v>
      </c>
      <c r="BL191" s="11">
        <v>383.81036999999998</v>
      </c>
      <c r="BM191" s="11">
        <v>0</v>
      </c>
      <c r="BN191" s="11">
        <v>1027.008707</v>
      </c>
      <c r="BO191" s="11">
        <v>1027.008707</v>
      </c>
      <c r="BP191" s="11">
        <v>1061.871142</v>
      </c>
      <c r="BQ191" s="11">
        <v>1096.9407470000001</v>
      </c>
      <c r="BR191" s="11">
        <v>1038.8208320000001</v>
      </c>
      <c r="BS191" s="11">
        <v>0</v>
      </c>
    </row>
    <row r="192" spans="2:71" s="1" customFormat="1" x14ac:dyDescent="0.2">
      <c r="B192" s="63" t="s">
        <v>105</v>
      </c>
      <c r="C192" s="6">
        <v>43328.458333333299</v>
      </c>
      <c r="D192" s="7" t="s">
        <v>0</v>
      </c>
      <c r="E192" s="68" t="s">
        <v>30</v>
      </c>
      <c r="F192" s="8" t="s">
        <v>30</v>
      </c>
      <c r="G192" s="8">
        <v>44.830289999999998</v>
      </c>
      <c r="H192" s="8">
        <v>38.742097000000001</v>
      </c>
      <c r="I192" s="9" t="s">
        <v>30</v>
      </c>
      <c r="J192" s="64" t="s">
        <v>30</v>
      </c>
      <c r="K192" s="68" t="s">
        <v>30</v>
      </c>
      <c r="L192" s="8" t="s">
        <v>30</v>
      </c>
      <c r="M192" s="8">
        <v>1.669802</v>
      </c>
      <c r="N192" s="8">
        <v>3.1720420000000003</v>
      </c>
      <c r="O192" s="9" t="s">
        <v>30</v>
      </c>
      <c r="P192" s="64" t="s">
        <v>30</v>
      </c>
      <c r="Q192" s="8" t="s">
        <v>30</v>
      </c>
      <c r="R192" s="10">
        <v>0</v>
      </c>
      <c r="S192" s="8">
        <v>-4.2948250000000003</v>
      </c>
      <c r="T192" s="8">
        <v>6.7924800000000003</v>
      </c>
      <c r="U192" s="9" t="s">
        <v>30</v>
      </c>
      <c r="V192" s="64" t="s">
        <v>30</v>
      </c>
      <c r="AA192" s="11">
        <v>604.35</v>
      </c>
      <c r="AB192" s="11">
        <v>0</v>
      </c>
      <c r="AC192" s="11">
        <v>69.778569000000005</v>
      </c>
      <c r="AD192" s="11">
        <v>27.002200999999999</v>
      </c>
      <c r="AE192" s="11">
        <v>50.471806999999998</v>
      </c>
      <c r="AF192" s="12">
        <v>0</v>
      </c>
      <c r="AG192" s="12">
        <v>9.0493330000000007</v>
      </c>
      <c r="AH192" s="11">
        <v>5.8605359999999997</v>
      </c>
      <c r="AI192" s="11">
        <v>0.26257999999999998</v>
      </c>
      <c r="AJ192" s="11">
        <v>5.0141109999999998</v>
      </c>
      <c r="AK192" s="11">
        <v>5.6296660000000003</v>
      </c>
      <c r="AL192" s="11">
        <v>0</v>
      </c>
      <c r="AM192" s="12">
        <v>0</v>
      </c>
      <c r="AN192" s="12">
        <v>0.62607400000000002</v>
      </c>
      <c r="AO192" s="11">
        <v>1.3652820000000001</v>
      </c>
      <c r="AP192" s="11">
        <v>-4.1478599999999997</v>
      </c>
      <c r="AQ192" s="11">
        <v>-0.64893400000000001</v>
      </c>
      <c r="AR192" s="11">
        <v>-0.25348199999999999</v>
      </c>
      <c r="AS192" s="11">
        <v>0</v>
      </c>
      <c r="AT192" s="12">
        <v>0</v>
      </c>
      <c r="AU192" s="12">
        <v>4.2551399999999999</v>
      </c>
      <c r="AV192" s="11">
        <v>3.1720419999999998</v>
      </c>
      <c r="AW192" s="11">
        <v>-2.3505449999999999</v>
      </c>
      <c r="AX192" s="11">
        <v>1.3817470000000001</v>
      </c>
      <c r="AY192" s="11">
        <v>-2.3505449999999999</v>
      </c>
      <c r="AZ192" s="11">
        <v>1.3817470000000001</v>
      </c>
      <c r="BA192" s="12">
        <v>0</v>
      </c>
      <c r="BB192" s="12">
        <v>2.1472850000000001</v>
      </c>
      <c r="BC192" s="11">
        <v>6.7924800000000003</v>
      </c>
      <c r="BD192" s="11">
        <v>-3.149044</v>
      </c>
      <c r="BE192" s="11">
        <v>-3.149044</v>
      </c>
      <c r="BF192" s="11">
        <v>-3.149044</v>
      </c>
      <c r="BG192" s="11">
        <v>-34.556843999999998</v>
      </c>
      <c r="BH192" s="11">
        <v>84.658349999999999</v>
      </c>
      <c r="BI192" s="11">
        <v>84.658349999999999</v>
      </c>
      <c r="BJ192" s="11">
        <v>89.108624000000006</v>
      </c>
      <c r="BK192" s="11">
        <v>94.375559999999993</v>
      </c>
      <c r="BL192" s="11">
        <v>95.133831999999998</v>
      </c>
      <c r="BM192" s="11">
        <v>0</v>
      </c>
      <c r="BN192" s="11">
        <v>165.19840300000001</v>
      </c>
      <c r="BO192" s="11">
        <v>165.19840300000001</v>
      </c>
      <c r="BP192" s="11">
        <v>161.081819</v>
      </c>
      <c r="BQ192" s="11">
        <v>80.790597000000005</v>
      </c>
      <c r="BR192" s="11">
        <v>76.398408000000003</v>
      </c>
      <c r="BS192" s="11">
        <v>0</v>
      </c>
    </row>
    <row r="193" spans="2:71" s="1" customFormat="1" x14ac:dyDescent="0.2">
      <c r="B193" s="63" t="s">
        <v>109</v>
      </c>
      <c r="C193" s="6">
        <v>43328.458333333299</v>
      </c>
      <c r="D193" s="7" t="s">
        <v>0</v>
      </c>
      <c r="E193" s="68">
        <v>478.625</v>
      </c>
      <c r="F193" s="8" t="s">
        <v>30</v>
      </c>
      <c r="G193" s="8">
        <v>360.735275</v>
      </c>
      <c r="H193" s="8">
        <v>381.69653</v>
      </c>
      <c r="I193" s="9" t="s">
        <v>30</v>
      </c>
      <c r="J193" s="64" t="s">
        <v>30</v>
      </c>
      <c r="K193" s="68">
        <v>125.125</v>
      </c>
      <c r="L193" s="8" t="s">
        <v>30</v>
      </c>
      <c r="M193" s="8">
        <v>93.198173999999995</v>
      </c>
      <c r="N193" s="8">
        <v>91.999689000000004</v>
      </c>
      <c r="O193" s="9" t="s">
        <v>30</v>
      </c>
      <c r="P193" s="64" t="s">
        <v>30</v>
      </c>
      <c r="Q193" s="8">
        <v>56.375</v>
      </c>
      <c r="R193" s="10">
        <v>0</v>
      </c>
      <c r="S193" s="8">
        <v>37.143175999999997</v>
      </c>
      <c r="T193" s="8">
        <v>49.960199000000003</v>
      </c>
      <c r="U193" s="9" t="s">
        <v>30</v>
      </c>
      <c r="V193" s="64" t="s">
        <v>30</v>
      </c>
      <c r="AA193" s="11">
        <v>1303.5648653000001</v>
      </c>
      <c r="AB193" s="11">
        <v>0</v>
      </c>
      <c r="AC193" s="11">
        <v>630.18904299999997</v>
      </c>
      <c r="AD193" s="11">
        <v>424.26848100000001</v>
      </c>
      <c r="AE193" s="11">
        <v>436.12234999999998</v>
      </c>
      <c r="AF193" s="12">
        <v>0</v>
      </c>
      <c r="AG193" s="12">
        <v>150.774182</v>
      </c>
      <c r="AH193" s="11">
        <v>93.586740000000006</v>
      </c>
      <c r="AI193" s="11">
        <v>124.943004</v>
      </c>
      <c r="AJ193" s="11">
        <v>119.172663</v>
      </c>
      <c r="AK193" s="11">
        <v>94.189401000000004</v>
      </c>
      <c r="AL193" s="11">
        <v>0</v>
      </c>
      <c r="AM193" s="12">
        <v>0</v>
      </c>
      <c r="AN193" s="12">
        <v>112.06798999999999</v>
      </c>
      <c r="AO193" s="11">
        <v>73.551995000000005</v>
      </c>
      <c r="AP193" s="11">
        <v>103.392079</v>
      </c>
      <c r="AQ193" s="11">
        <v>87.061248000000006</v>
      </c>
      <c r="AR193" s="11">
        <v>68.619287999999997</v>
      </c>
      <c r="AS193" s="11">
        <v>0</v>
      </c>
      <c r="AT193" s="12">
        <v>0</v>
      </c>
      <c r="AU193" s="12">
        <v>147.633385</v>
      </c>
      <c r="AV193" s="11">
        <v>91.999689000000004</v>
      </c>
      <c r="AW193" s="11">
        <v>124.408412</v>
      </c>
      <c r="AX193" s="11">
        <v>112.037363</v>
      </c>
      <c r="AY193" s="11">
        <v>124.408412</v>
      </c>
      <c r="AZ193" s="11">
        <v>112.037363</v>
      </c>
      <c r="BA193" s="12">
        <v>0</v>
      </c>
      <c r="BB193" s="12">
        <v>81.334625000000003</v>
      </c>
      <c r="BC193" s="11">
        <v>49.960199000000003</v>
      </c>
      <c r="BD193" s="11">
        <v>72.089500999999998</v>
      </c>
      <c r="BE193" s="11">
        <v>72.089500999999998</v>
      </c>
      <c r="BF193" s="11">
        <v>72.089500999999998</v>
      </c>
      <c r="BG193" s="11">
        <v>74.927816000000007</v>
      </c>
      <c r="BH193" s="11">
        <v>1305.0859519999999</v>
      </c>
      <c r="BI193" s="11">
        <v>1305.0859519999999</v>
      </c>
      <c r="BJ193" s="11">
        <v>1268.077127</v>
      </c>
      <c r="BK193" s="11">
        <v>1172.534024</v>
      </c>
      <c r="BL193" s="11">
        <v>1367.367888</v>
      </c>
      <c r="BM193" s="11">
        <v>0</v>
      </c>
      <c r="BN193" s="11">
        <v>1149.8802949999999</v>
      </c>
      <c r="BO193" s="11">
        <v>1149.8802949999999</v>
      </c>
      <c r="BP193" s="11">
        <v>1219.1698389999999</v>
      </c>
      <c r="BQ193" s="11">
        <v>1294.841813</v>
      </c>
      <c r="BR193" s="11">
        <v>1253.0194530000001</v>
      </c>
      <c r="BS193" s="11">
        <v>0</v>
      </c>
    </row>
    <row r="194" spans="2:71" s="1" customFormat="1" x14ac:dyDescent="0.2">
      <c r="B194" s="63" t="s">
        <v>129</v>
      </c>
      <c r="C194" s="6">
        <v>43328.458333333299</v>
      </c>
      <c r="D194" s="7" t="s">
        <v>0</v>
      </c>
      <c r="E194" s="68" t="s">
        <v>30</v>
      </c>
      <c r="F194" s="8" t="s">
        <v>30</v>
      </c>
      <c r="G194" s="8">
        <v>268.82411300000001</v>
      </c>
      <c r="H194" s="8">
        <v>283.97527500000001</v>
      </c>
      <c r="I194" s="9" t="s">
        <v>30</v>
      </c>
      <c r="J194" s="64" t="s">
        <v>30</v>
      </c>
      <c r="K194" s="68" t="s">
        <v>30</v>
      </c>
      <c r="L194" s="8" t="s">
        <v>30</v>
      </c>
      <c r="M194" s="8">
        <v>28.036733999999996</v>
      </c>
      <c r="N194" s="8">
        <v>43.006067000000002</v>
      </c>
      <c r="O194" s="9" t="s">
        <v>30</v>
      </c>
      <c r="P194" s="64" t="s">
        <v>30</v>
      </c>
      <c r="Q194" s="8" t="s">
        <v>30</v>
      </c>
      <c r="R194" s="10">
        <v>0</v>
      </c>
      <c r="S194" s="8">
        <v>11.803429</v>
      </c>
      <c r="T194" s="8">
        <v>30.361874</v>
      </c>
      <c r="U194" s="9" t="s">
        <v>30</v>
      </c>
      <c r="V194" s="64" t="s">
        <v>30</v>
      </c>
      <c r="AA194" s="11">
        <v>717.91315199999997</v>
      </c>
      <c r="AB194" s="11">
        <v>0</v>
      </c>
      <c r="AC194" s="11">
        <v>497.09996699999999</v>
      </c>
      <c r="AD194" s="11">
        <v>264.075852</v>
      </c>
      <c r="AE194" s="11">
        <v>305.15495700000002</v>
      </c>
      <c r="AF194" s="12">
        <v>0</v>
      </c>
      <c r="AG194" s="12">
        <v>98.500135</v>
      </c>
      <c r="AH194" s="11">
        <v>55.406551</v>
      </c>
      <c r="AI194" s="11">
        <v>55.701635000000003</v>
      </c>
      <c r="AJ194" s="11">
        <v>104.6555</v>
      </c>
      <c r="AK194" s="11">
        <v>47.999896</v>
      </c>
      <c r="AL194" s="11">
        <v>0</v>
      </c>
      <c r="AM194" s="12">
        <v>0</v>
      </c>
      <c r="AN194" s="12">
        <v>49.521223999999997</v>
      </c>
      <c r="AO194" s="11">
        <v>33.664045999999999</v>
      </c>
      <c r="AP194" s="11">
        <v>28.953524999999999</v>
      </c>
      <c r="AQ194" s="11">
        <v>65.693533000000002</v>
      </c>
      <c r="AR194" s="11">
        <v>19.708970999999998</v>
      </c>
      <c r="AS194" s="11">
        <v>0</v>
      </c>
      <c r="AT194" s="12">
        <v>0</v>
      </c>
      <c r="AU194" s="12">
        <v>66.645285000000001</v>
      </c>
      <c r="AV194" s="11">
        <v>43.006067000000002</v>
      </c>
      <c r="AW194" s="11">
        <v>36.872624000000002</v>
      </c>
      <c r="AX194" s="11">
        <v>77.172554000000005</v>
      </c>
      <c r="AY194" s="11">
        <v>36.872624000000002</v>
      </c>
      <c r="AZ194" s="11">
        <v>77.172554000000005</v>
      </c>
      <c r="BA194" s="12">
        <v>0</v>
      </c>
      <c r="BB194" s="12">
        <v>37.258853999999999</v>
      </c>
      <c r="BC194" s="11">
        <v>30.361874</v>
      </c>
      <c r="BD194" s="11">
        <v>18.851348999999999</v>
      </c>
      <c r="BE194" s="11">
        <v>18.851348999999999</v>
      </c>
      <c r="BF194" s="11">
        <v>18.851348999999999</v>
      </c>
      <c r="BG194" s="11">
        <v>12.017571</v>
      </c>
      <c r="BH194" s="11">
        <v>664.06553599999995</v>
      </c>
      <c r="BI194" s="11">
        <v>664.06553599999995</v>
      </c>
      <c r="BJ194" s="11">
        <v>689.43130399999995</v>
      </c>
      <c r="BK194" s="11">
        <v>789.88563199999999</v>
      </c>
      <c r="BL194" s="11">
        <v>843.40295500000002</v>
      </c>
      <c r="BM194" s="11">
        <v>0</v>
      </c>
      <c r="BN194" s="11">
        <v>76.755683000000005</v>
      </c>
      <c r="BO194" s="11">
        <v>76.755683000000005</v>
      </c>
      <c r="BP194" s="11">
        <v>97.940776999999997</v>
      </c>
      <c r="BQ194" s="11">
        <v>47.639757000000003</v>
      </c>
      <c r="BR194" s="11">
        <v>71.444557000000003</v>
      </c>
      <c r="BS194" s="11">
        <v>0</v>
      </c>
    </row>
    <row r="195" spans="2:71" s="1" customFormat="1" x14ac:dyDescent="0.2">
      <c r="B195" s="63" t="s">
        <v>173</v>
      </c>
      <c r="C195" s="6">
        <v>43328.458333333299</v>
      </c>
      <c r="D195" s="7" t="s">
        <v>0</v>
      </c>
      <c r="E195" s="68" t="s">
        <v>30</v>
      </c>
      <c r="F195" s="8" t="s">
        <v>30</v>
      </c>
      <c r="G195" s="8">
        <v>109.481728</v>
      </c>
      <c r="H195" s="8">
        <v>143.01947799999999</v>
      </c>
      <c r="I195" s="9" t="s">
        <v>30</v>
      </c>
      <c r="J195" s="64" t="s">
        <v>30</v>
      </c>
      <c r="K195" s="68" t="s">
        <v>30</v>
      </c>
      <c r="L195" s="8" t="s">
        <v>30</v>
      </c>
      <c r="M195" s="8">
        <v>6.1231590000000002</v>
      </c>
      <c r="N195" s="8">
        <v>13.59559</v>
      </c>
      <c r="O195" s="9" t="s">
        <v>30</v>
      </c>
      <c r="P195" s="64" t="s">
        <v>30</v>
      </c>
      <c r="Q195" s="8" t="s">
        <v>30</v>
      </c>
      <c r="R195" s="10">
        <v>0</v>
      </c>
      <c r="S195" s="8">
        <v>-4.9596660000000004</v>
      </c>
      <c r="T195" s="8">
        <v>-48.054138999999999</v>
      </c>
      <c r="U195" s="9" t="s">
        <v>30</v>
      </c>
      <c r="V195" s="64" t="s">
        <v>30</v>
      </c>
      <c r="AA195" s="11">
        <v>734.16</v>
      </c>
      <c r="AB195" s="11">
        <v>0</v>
      </c>
      <c r="AC195" s="11">
        <v>274.39829800000001</v>
      </c>
      <c r="AD195" s="11">
        <v>127.47413</v>
      </c>
      <c r="AE195" s="11">
        <v>136.368842</v>
      </c>
      <c r="AF195" s="12">
        <v>0</v>
      </c>
      <c r="AG195" s="12">
        <v>114.019502</v>
      </c>
      <c r="AH195" s="11">
        <v>61.783563999999998</v>
      </c>
      <c r="AI195" s="11">
        <v>51.658042000000002</v>
      </c>
      <c r="AJ195" s="11">
        <v>60.481358999999998</v>
      </c>
      <c r="AK195" s="11">
        <v>41.63655</v>
      </c>
      <c r="AL195" s="11">
        <v>0</v>
      </c>
      <c r="AM195" s="12">
        <v>0</v>
      </c>
      <c r="AN195" s="12">
        <v>-1.3184670000000001</v>
      </c>
      <c r="AO195" s="11">
        <v>4.8092170000000003</v>
      </c>
      <c r="AP195" s="11">
        <v>-1.1613910000000001</v>
      </c>
      <c r="AQ195" s="11">
        <v>23.470027999999999</v>
      </c>
      <c r="AR195" s="11">
        <v>0.823492</v>
      </c>
      <c r="AS195" s="11">
        <v>0</v>
      </c>
      <c r="AT195" s="12">
        <v>0</v>
      </c>
      <c r="AU195" s="12">
        <v>16.326180999999998</v>
      </c>
      <c r="AV195" s="11">
        <v>5.987266</v>
      </c>
      <c r="AW195" s="11">
        <v>6.2045589999999997</v>
      </c>
      <c r="AX195" s="11">
        <v>30.623035999999999</v>
      </c>
      <c r="AY195" s="11">
        <v>6.2045589999999997</v>
      </c>
      <c r="AZ195" s="11">
        <v>30.623035999999999</v>
      </c>
      <c r="BA195" s="12">
        <v>0</v>
      </c>
      <c r="BB195" s="12">
        <v>-67.559015000000002</v>
      </c>
      <c r="BC195" s="11">
        <v>-48.054138999999999</v>
      </c>
      <c r="BD195" s="11">
        <v>-49.373576</v>
      </c>
      <c r="BE195" s="11">
        <v>-49.373576</v>
      </c>
      <c r="BF195" s="11">
        <v>-49.373576</v>
      </c>
      <c r="BG195" s="11">
        <v>-147.57278700000001</v>
      </c>
      <c r="BH195" s="11">
        <v>279.95561600000002</v>
      </c>
      <c r="BI195" s="11">
        <v>279.95561600000002</v>
      </c>
      <c r="BJ195" s="11">
        <v>258.61814199999998</v>
      </c>
      <c r="BK195" s="11">
        <v>196.15329800000001</v>
      </c>
      <c r="BL195" s="11">
        <v>217.285584</v>
      </c>
      <c r="BM195" s="11">
        <v>0</v>
      </c>
      <c r="BN195" s="11">
        <v>351.94901199999998</v>
      </c>
      <c r="BO195" s="11">
        <v>351.94901199999998</v>
      </c>
      <c r="BP195" s="11">
        <v>306.10407800000002</v>
      </c>
      <c r="BQ195" s="11">
        <v>302.06663500000002</v>
      </c>
      <c r="BR195" s="11">
        <v>297.64120200000002</v>
      </c>
      <c r="BS195" s="11">
        <v>0</v>
      </c>
    </row>
    <row r="196" spans="2:71" s="1" customFormat="1" x14ac:dyDescent="0.2">
      <c r="B196" s="63" t="s">
        <v>174</v>
      </c>
      <c r="C196" s="6">
        <v>43328.458333333299</v>
      </c>
      <c r="D196" s="7" t="s">
        <v>1</v>
      </c>
      <c r="E196" s="68" t="s">
        <v>30</v>
      </c>
      <c r="F196" s="8" t="s">
        <v>30</v>
      </c>
      <c r="G196" s="8">
        <v>106.395</v>
      </c>
      <c r="H196" s="8">
        <v>174.35599999999999</v>
      </c>
      <c r="I196" s="9" t="s">
        <v>30</v>
      </c>
      <c r="J196" s="64" t="s">
        <v>30</v>
      </c>
      <c r="K196" s="68" t="s">
        <v>30</v>
      </c>
      <c r="L196" s="8" t="s">
        <v>30</v>
      </c>
      <c r="M196" s="8">
        <v>38.985999999999997</v>
      </c>
      <c r="N196" s="8">
        <v>58.902000000000001</v>
      </c>
      <c r="O196" s="9" t="s">
        <v>30</v>
      </c>
      <c r="P196" s="64" t="s">
        <v>30</v>
      </c>
      <c r="Q196" s="8" t="s">
        <v>30</v>
      </c>
      <c r="R196" s="10">
        <v>0</v>
      </c>
      <c r="S196" s="8">
        <v>33.561999999999998</v>
      </c>
      <c r="T196" s="8">
        <v>9.6449999999999996</v>
      </c>
      <c r="U196" s="9" t="s">
        <v>30</v>
      </c>
      <c r="V196" s="64" t="s">
        <v>30</v>
      </c>
      <c r="AA196" s="11">
        <v>4850.3999999999996</v>
      </c>
      <c r="AB196" s="11">
        <v>0</v>
      </c>
      <c r="AC196" s="11">
        <v>174.35599999999999</v>
      </c>
      <c r="AD196" s="11">
        <v>70.162000000000006</v>
      </c>
      <c r="AE196" s="11">
        <v>107.809</v>
      </c>
      <c r="AF196" s="12">
        <v>0</v>
      </c>
      <c r="AG196" s="12"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2">
        <v>0</v>
      </c>
      <c r="AN196" s="12">
        <v>0</v>
      </c>
      <c r="AO196" s="11">
        <v>25</v>
      </c>
      <c r="AP196" s="11">
        <v>25</v>
      </c>
      <c r="AQ196" s="11">
        <v>75.998000000000005</v>
      </c>
      <c r="AR196" s="11">
        <v>75.998000000000005</v>
      </c>
      <c r="AS196" s="11">
        <v>0</v>
      </c>
      <c r="AT196" s="12">
        <v>0</v>
      </c>
      <c r="AU196" s="12">
        <v>0</v>
      </c>
      <c r="AV196" s="11">
        <v>1.462</v>
      </c>
      <c r="AW196" s="11">
        <v>1.468</v>
      </c>
      <c r="AX196" s="11">
        <v>3.0539999999999998</v>
      </c>
      <c r="AY196" s="11">
        <v>1.468</v>
      </c>
      <c r="AZ196" s="11">
        <v>3.0539999999999998</v>
      </c>
      <c r="BA196" s="12">
        <v>0</v>
      </c>
      <c r="BB196" s="12">
        <v>41.884</v>
      </c>
      <c r="BC196" s="11">
        <v>8.2739999999999991</v>
      </c>
      <c r="BD196" s="11">
        <v>4.6719999999999997</v>
      </c>
      <c r="BE196" s="11">
        <v>4.6719999999999997</v>
      </c>
      <c r="BF196" s="11">
        <v>4.6719999999999997</v>
      </c>
      <c r="BG196" s="11">
        <v>10.073</v>
      </c>
      <c r="BH196" s="11">
        <v>0</v>
      </c>
      <c r="BI196" s="11">
        <v>0</v>
      </c>
      <c r="BJ196" s="11">
        <v>0</v>
      </c>
      <c r="BK196" s="11">
        <v>0</v>
      </c>
      <c r="BL196" s="11">
        <v>0</v>
      </c>
      <c r="BM196" s="11">
        <v>0</v>
      </c>
      <c r="BN196" s="11">
        <v>1095.7829999999999</v>
      </c>
      <c r="BO196" s="11">
        <v>1095.7829999999999</v>
      </c>
      <c r="BP196" s="11">
        <v>1103.03</v>
      </c>
      <c r="BQ196" s="11">
        <v>1093.7239999999999</v>
      </c>
      <c r="BR196" s="11">
        <v>1156.105</v>
      </c>
      <c r="BS196" s="11">
        <v>0</v>
      </c>
    </row>
    <row r="197" spans="2:71" s="1" customFormat="1" x14ac:dyDescent="0.2">
      <c r="B197" s="63" t="s">
        <v>198</v>
      </c>
      <c r="C197" s="6">
        <v>43328.458333333299</v>
      </c>
      <c r="D197" s="7" t="s">
        <v>0</v>
      </c>
      <c r="E197" s="68" t="s">
        <v>30</v>
      </c>
      <c r="F197" s="8" t="s">
        <v>30</v>
      </c>
      <c r="G197" s="8">
        <v>441.23193300000003</v>
      </c>
      <c r="H197" s="8">
        <v>277.30253800000003</v>
      </c>
      <c r="I197" s="9" t="s">
        <v>30</v>
      </c>
      <c r="J197" s="64" t="s">
        <v>30</v>
      </c>
      <c r="K197" s="68" t="s">
        <v>30</v>
      </c>
      <c r="L197" s="8" t="s">
        <v>30</v>
      </c>
      <c r="M197" s="8">
        <v>31.54684</v>
      </c>
      <c r="N197" s="8">
        <v>53.002921999999998</v>
      </c>
      <c r="O197" s="9" t="s">
        <v>30</v>
      </c>
      <c r="P197" s="64" t="s">
        <v>30</v>
      </c>
      <c r="Q197" s="8" t="s">
        <v>30</v>
      </c>
      <c r="R197" s="10">
        <v>0</v>
      </c>
      <c r="S197" s="8">
        <v>-12.914418</v>
      </c>
      <c r="T197" s="8">
        <v>4.6799540000000004</v>
      </c>
      <c r="U197" s="9" t="s">
        <v>30</v>
      </c>
      <c r="V197" s="64" t="s">
        <v>30</v>
      </c>
      <c r="AA197" s="11">
        <v>930</v>
      </c>
      <c r="AB197" s="11">
        <v>0</v>
      </c>
      <c r="AC197" s="11">
        <v>502.37483600000002</v>
      </c>
      <c r="AD197" s="11">
        <v>291.23053499999997</v>
      </c>
      <c r="AE197" s="11">
        <v>358.22657299999997</v>
      </c>
      <c r="AF197" s="12">
        <v>0</v>
      </c>
      <c r="AG197" s="12">
        <v>49.570495000000001</v>
      </c>
      <c r="AH197" s="11">
        <v>58.348388999999997</v>
      </c>
      <c r="AI197" s="11">
        <v>57.199084999999997</v>
      </c>
      <c r="AJ197" s="11">
        <v>49.754511000000001</v>
      </c>
      <c r="AK197" s="11">
        <v>41.050350999999999</v>
      </c>
      <c r="AL197" s="11">
        <v>0</v>
      </c>
      <c r="AM197" s="12">
        <v>0</v>
      </c>
      <c r="AN197" s="12">
        <v>18.398340000000001</v>
      </c>
      <c r="AO197" s="11">
        <v>41.615141999999999</v>
      </c>
      <c r="AP197" s="11">
        <v>33.664473000000001</v>
      </c>
      <c r="AQ197" s="11">
        <v>18.029257999999999</v>
      </c>
      <c r="AR197" s="11">
        <v>17.78772</v>
      </c>
      <c r="AS197" s="11">
        <v>0</v>
      </c>
      <c r="AT197" s="12">
        <v>0</v>
      </c>
      <c r="AU197" s="12">
        <v>42.308684</v>
      </c>
      <c r="AV197" s="11">
        <v>26.80564</v>
      </c>
      <c r="AW197" s="11">
        <v>32.816366000000002</v>
      </c>
      <c r="AX197" s="11">
        <v>33.535198999999999</v>
      </c>
      <c r="AY197" s="11">
        <v>32.816366000000002</v>
      </c>
      <c r="AZ197" s="11">
        <v>33.535198999999999</v>
      </c>
      <c r="BA197" s="12">
        <v>0</v>
      </c>
      <c r="BB197" s="12">
        <v>-11.794706</v>
      </c>
      <c r="BC197" s="11">
        <v>4.6799540000000004</v>
      </c>
      <c r="BD197" s="11">
        <v>7.7063309999999996</v>
      </c>
      <c r="BE197" s="11">
        <v>7.7063309999999996</v>
      </c>
      <c r="BF197" s="11">
        <v>7.7063309999999996</v>
      </c>
      <c r="BG197" s="11">
        <v>10.995240000000001</v>
      </c>
      <c r="BH197" s="11">
        <v>1091.7419190000001</v>
      </c>
      <c r="BI197" s="11">
        <v>1091.7419190000001</v>
      </c>
      <c r="BJ197" s="11">
        <v>1195.0856980000001</v>
      </c>
      <c r="BK197" s="11">
        <v>1139.4730050000001</v>
      </c>
      <c r="BL197" s="11">
        <v>1249.632744</v>
      </c>
      <c r="BM197" s="11">
        <v>0</v>
      </c>
      <c r="BN197" s="11">
        <v>335.98699699999997</v>
      </c>
      <c r="BO197" s="11">
        <v>335.98699699999997</v>
      </c>
      <c r="BP197" s="11">
        <v>353.48927600000002</v>
      </c>
      <c r="BQ197" s="11">
        <v>355.004434</v>
      </c>
      <c r="BR197" s="11">
        <v>333.20737000000003</v>
      </c>
      <c r="BS197" s="11">
        <v>0</v>
      </c>
    </row>
    <row r="198" spans="2:71" s="1" customFormat="1" x14ac:dyDescent="0.2">
      <c r="B198" s="84" t="s">
        <v>203</v>
      </c>
      <c r="C198" s="6">
        <v>43328.458333333299</v>
      </c>
      <c r="D198" s="7" t="s">
        <v>0</v>
      </c>
      <c r="E198" s="68" t="s">
        <v>30</v>
      </c>
      <c r="F198" s="8" t="s">
        <v>30</v>
      </c>
      <c r="G198" s="8">
        <v>655.554573</v>
      </c>
      <c r="H198" s="8">
        <v>161.03109599999999</v>
      </c>
      <c r="I198" s="9" t="s">
        <v>30</v>
      </c>
      <c r="J198" s="64" t="s">
        <v>30</v>
      </c>
      <c r="K198" s="68" t="s">
        <v>30</v>
      </c>
      <c r="L198" s="8" t="s">
        <v>30</v>
      </c>
      <c r="M198" s="8">
        <v>65.193099000000004</v>
      </c>
      <c r="N198" s="8">
        <v>3.6537630000000001</v>
      </c>
      <c r="O198" s="9" t="s">
        <v>30</v>
      </c>
      <c r="P198" s="64" t="s">
        <v>30</v>
      </c>
      <c r="Q198" s="8" t="s">
        <v>30</v>
      </c>
      <c r="R198" s="10">
        <v>0</v>
      </c>
      <c r="S198" s="8">
        <v>-12.984336000000001</v>
      </c>
      <c r="T198" s="8">
        <v>-24.577038000000002</v>
      </c>
      <c r="U198" s="9" t="s">
        <v>30</v>
      </c>
      <c r="V198" s="64" t="s">
        <v>30</v>
      </c>
      <c r="AA198" s="11">
        <v>1449.78</v>
      </c>
      <c r="AB198" s="11">
        <v>0</v>
      </c>
      <c r="AC198" s="11">
        <v>288.82877200000001</v>
      </c>
      <c r="AD198" s="11">
        <v>160.35600700000001</v>
      </c>
      <c r="AE198" s="11">
        <v>1971.523486</v>
      </c>
      <c r="AF198" s="12">
        <v>0</v>
      </c>
      <c r="AG198" s="12">
        <v>69.872405999999998</v>
      </c>
      <c r="AH198" s="11">
        <v>38.432417999999998</v>
      </c>
      <c r="AI198" s="11">
        <v>49.908408000000001</v>
      </c>
      <c r="AJ198" s="11">
        <v>308.411452</v>
      </c>
      <c r="AK198" s="11">
        <v>133.793004</v>
      </c>
      <c r="AL198" s="11">
        <v>0</v>
      </c>
      <c r="AM198" s="12">
        <v>0</v>
      </c>
      <c r="AN198" s="12">
        <v>-1.1526970000000001</v>
      </c>
      <c r="AO198" s="11">
        <v>2.5651380000000001</v>
      </c>
      <c r="AP198" s="11">
        <v>10.809673999999999</v>
      </c>
      <c r="AQ198" s="11">
        <v>137.189637</v>
      </c>
      <c r="AR198" s="11">
        <v>54.950062000000003</v>
      </c>
      <c r="AS198" s="11">
        <v>0</v>
      </c>
      <c r="AT198" s="12">
        <v>0</v>
      </c>
      <c r="AU198" s="12">
        <v>9.5865419999999997</v>
      </c>
      <c r="AV198" s="11">
        <v>-37.10577</v>
      </c>
      <c r="AW198" s="11">
        <v>18.370556000000001</v>
      </c>
      <c r="AX198" s="11">
        <v>157.571763</v>
      </c>
      <c r="AY198" s="11">
        <v>18.370556000000001</v>
      </c>
      <c r="AZ198" s="11">
        <v>157.571763</v>
      </c>
      <c r="BA198" s="12">
        <v>0</v>
      </c>
      <c r="BB198" s="12">
        <v>-46.953268999999999</v>
      </c>
      <c r="BC198" s="11">
        <v>-24.577038000000002</v>
      </c>
      <c r="BD198" s="11">
        <v>-15.278883</v>
      </c>
      <c r="BE198" s="11">
        <v>-15.278883</v>
      </c>
      <c r="BF198" s="11">
        <v>-15.278883</v>
      </c>
      <c r="BG198" s="11">
        <v>116.093805</v>
      </c>
      <c r="BH198" s="11">
        <v>375.085981</v>
      </c>
      <c r="BI198" s="11">
        <v>375.085981</v>
      </c>
      <c r="BJ198" s="11">
        <v>382.819299</v>
      </c>
      <c r="BK198" s="11">
        <v>955.18005900000003</v>
      </c>
      <c r="BL198" s="11">
        <v>1423.7341879999999</v>
      </c>
      <c r="BM198" s="11">
        <v>0</v>
      </c>
      <c r="BN198" s="11">
        <v>-99.196349999999995</v>
      </c>
      <c r="BO198" s="11">
        <v>-99.196349999999995</v>
      </c>
      <c r="BP198" s="11">
        <v>-114.475233</v>
      </c>
      <c r="BQ198" s="11">
        <v>593.17942700000003</v>
      </c>
      <c r="BR198" s="11">
        <v>591.69112600000005</v>
      </c>
      <c r="BS198" s="11">
        <v>0</v>
      </c>
    </row>
    <row r="199" spans="2:71" s="1" customFormat="1" x14ac:dyDescent="0.2">
      <c r="B199" s="63" t="s">
        <v>229</v>
      </c>
      <c r="C199" s="6">
        <v>43328.458333333299</v>
      </c>
      <c r="D199" s="7" t="s">
        <v>0</v>
      </c>
      <c r="E199" s="68" t="s">
        <v>30</v>
      </c>
      <c r="F199" s="8" t="s">
        <v>30</v>
      </c>
      <c r="G199" s="8">
        <v>0.369919</v>
      </c>
      <c r="H199" s="8">
        <v>0.49504999999999999</v>
      </c>
      <c r="I199" s="9" t="s">
        <v>30</v>
      </c>
      <c r="J199" s="64" t="s">
        <v>30</v>
      </c>
      <c r="K199" s="68" t="s">
        <v>30</v>
      </c>
      <c r="L199" s="8" t="s">
        <v>30</v>
      </c>
      <c r="M199" s="8">
        <v>-0.18075299999999994</v>
      </c>
      <c r="N199" s="8">
        <v>-0.144507</v>
      </c>
      <c r="O199" s="9" t="s">
        <v>30</v>
      </c>
      <c r="P199" s="64" t="s">
        <v>30</v>
      </c>
      <c r="Q199" s="8" t="s">
        <v>30</v>
      </c>
      <c r="R199" s="10">
        <v>0</v>
      </c>
      <c r="S199" s="8">
        <v>-2.1743260000000002</v>
      </c>
      <c r="T199" s="8">
        <v>-0.149089</v>
      </c>
      <c r="U199" s="9" t="s">
        <v>30</v>
      </c>
      <c r="V199" s="64" t="s">
        <v>30</v>
      </c>
      <c r="AA199" s="11">
        <v>23.94</v>
      </c>
      <c r="AB199" s="11">
        <v>0</v>
      </c>
      <c r="AC199" s="11">
        <v>0.49504999999999999</v>
      </c>
      <c r="AD199" s="11">
        <v>3.28</v>
      </c>
      <c r="AE199" s="11">
        <v>0</v>
      </c>
      <c r="AF199" s="12">
        <v>0</v>
      </c>
      <c r="AG199" s="12">
        <v>0.27629100000000001</v>
      </c>
      <c r="AH199" s="11">
        <v>0.27629100000000001</v>
      </c>
      <c r="AI199" s="11">
        <v>1.772823</v>
      </c>
      <c r="AJ199" s="11">
        <v>0.11516700000000001</v>
      </c>
      <c r="AK199" s="11">
        <v>0.369919</v>
      </c>
      <c r="AL199" s="11">
        <v>0</v>
      </c>
      <c r="AM199" s="12">
        <v>0</v>
      </c>
      <c r="AN199" s="12">
        <v>-0.62370300000000001</v>
      </c>
      <c r="AO199" s="11">
        <v>-0.14589299999999999</v>
      </c>
      <c r="AP199" s="11">
        <v>1.2397130000000001</v>
      </c>
      <c r="AQ199" s="11">
        <v>-0.34291899999999997</v>
      </c>
      <c r="AR199" s="11">
        <v>-0.72239399999999998</v>
      </c>
      <c r="AS199" s="11">
        <v>0</v>
      </c>
      <c r="AT199" s="12">
        <v>0</v>
      </c>
      <c r="AU199" s="12">
        <v>-0.62104499999999996</v>
      </c>
      <c r="AV199" s="11">
        <v>-0.144507</v>
      </c>
      <c r="AW199" s="11">
        <v>1.241209</v>
      </c>
      <c r="AX199" s="11">
        <v>-0.34142099999999997</v>
      </c>
      <c r="AY199" s="11">
        <v>1.241209</v>
      </c>
      <c r="AZ199" s="11">
        <v>-0.34142099999999997</v>
      </c>
      <c r="BA199" s="12">
        <v>0</v>
      </c>
      <c r="BB199" s="12">
        <v>-0.47673100000000002</v>
      </c>
      <c r="BC199" s="11">
        <v>-0.149089</v>
      </c>
      <c r="BD199" s="11">
        <v>0.103759</v>
      </c>
      <c r="BE199" s="11">
        <v>0.103759</v>
      </c>
      <c r="BF199" s="11">
        <v>0.103759</v>
      </c>
      <c r="BG199" s="11">
        <v>-1.4587410000000001</v>
      </c>
      <c r="BH199" s="11">
        <v>9.4211609999999997</v>
      </c>
      <c r="BI199" s="11">
        <v>9.4211609999999997</v>
      </c>
      <c r="BJ199" s="11">
        <v>17.072679000000001</v>
      </c>
      <c r="BK199" s="11">
        <v>20.048736999999999</v>
      </c>
      <c r="BL199" s="11">
        <v>21.774519999999999</v>
      </c>
      <c r="BM199" s="11">
        <v>0</v>
      </c>
      <c r="BN199" s="11">
        <v>14.949903000000001</v>
      </c>
      <c r="BO199" s="11">
        <v>14.949903000000001</v>
      </c>
      <c r="BP199" s="11">
        <v>15.04105</v>
      </c>
      <c r="BQ199" s="11">
        <v>13.57701</v>
      </c>
      <c r="BR199" s="11">
        <v>11.405593</v>
      </c>
      <c r="BS199" s="11">
        <v>0</v>
      </c>
    </row>
    <row r="200" spans="2:71" s="1" customFormat="1" x14ac:dyDescent="0.2">
      <c r="B200" s="63" t="s">
        <v>252</v>
      </c>
      <c r="C200" s="6">
        <v>43328.458333333299</v>
      </c>
      <c r="D200" s="7" t="s">
        <v>0</v>
      </c>
      <c r="E200" s="68" t="s">
        <v>30</v>
      </c>
      <c r="F200" s="8" t="s">
        <v>30</v>
      </c>
      <c r="G200" s="8">
        <v>15.582019000000001</v>
      </c>
      <c r="H200" s="8">
        <v>13.763331000000001</v>
      </c>
      <c r="I200" s="9" t="s">
        <v>30</v>
      </c>
      <c r="J200" s="64" t="s">
        <v>30</v>
      </c>
      <c r="K200" s="68" t="s">
        <v>30</v>
      </c>
      <c r="L200" s="8" t="s">
        <v>30</v>
      </c>
      <c r="M200" s="8">
        <v>13.252803</v>
      </c>
      <c r="N200" s="8">
        <v>11.224314</v>
      </c>
      <c r="O200" s="9" t="s">
        <v>30</v>
      </c>
      <c r="P200" s="64" t="s">
        <v>30</v>
      </c>
      <c r="Q200" s="8" t="s">
        <v>30</v>
      </c>
      <c r="R200" s="10">
        <v>0</v>
      </c>
      <c r="S200" s="8">
        <v>14.254797999999999</v>
      </c>
      <c r="T200" s="8">
        <v>11.35188</v>
      </c>
      <c r="U200" s="9" t="s">
        <v>30</v>
      </c>
      <c r="V200" s="64" t="s">
        <v>30</v>
      </c>
      <c r="AA200" s="11">
        <v>385.41</v>
      </c>
      <c r="AB200" s="11">
        <v>0</v>
      </c>
      <c r="AC200" s="11">
        <v>27.234072000000001</v>
      </c>
      <c r="AD200" s="11">
        <v>13.866528000000001</v>
      </c>
      <c r="AE200" s="11">
        <v>16.425719999999998</v>
      </c>
      <c r="AF200" s="12">
        <v>0</v>
      </c>
      <c r="AG200" s="12">
        <v>23.558458000000002</v>
      </c>
      <c r="AH200" s="11">
        <v>11.567943</v>
      </c>
      <c r="AI200" s="11">
        <v>12.277282</v>
      </c>
      <c r="AJ200" s="11">
        <v>14.754151</v>
      </c>
      <c r="AK200" s="11">
        <v>14.160102</v>
      </c>
      <c r="AL200" s="11">
        <v>0</v>
      </c>
      <c r="AM200" s="12">
        <v>0</v>
      </c>
      <c r="AN200" s="12">
        <v>22.727357000000001</v>
      </c>
      <c r="AO200" s="11">
        <v>11.213264000000001</v>
      </c>
      <c r="AP200" s="11">
        <v>9.6553439999999995</v>
      </c>
      <c r="AQ200" s="11">
        <v>13.814799000000001</v>
      </c>
      <c r="AR200" s="11">
        <v>13.242017000000001</v>
      </c>
      <c r="AS200" s="11">
        <v>0</v>
      </c>
      <c r="AT200" s="12">
        <v>0</v>
      </c>
      <c r="AU200" s="12">
        <v>22.748996999999999</v>
      </c>
      <c r="AV200" s="11">
        <v>11.224314</v>
      </c>
      <c r="AW200" s="11">
        <v>9.6663150000000009</v>
      </c>
      <c r="AX200" s="11">
        <v>13.825471</v>
      </c>
      <c r="AY200" s="11">
        <v>9.6663150000000009</v>
      </c>
      <c r="AZ200" s="11">
        <v>13.825471</v>
      </c>
      <c r="BA200" s="12">
        <v>0</v>
      </c>
      <c r="BB200" s="12">
        <v>23.667043</v>
      </c>
      <c r="BC200" s="11">
        <v>11.35188</v>
      </c>
      <c r="BD200" s="11">
        <v>10.204093</v>
      </c>
      <c r="BE200" s="11">
        <v>10.204093</v>
      </c>
      <c r="BF200" s="11">
        <v>10.204093</v>
      </c>
      <c r="BG200" s="11">
        <v>158.16258500000001</v>
      </c>
      <c r="BH200" s="11">
        <v>-13.111095000000001</v>
      </c>
      <c r="BI200" s="11">
        <v>-13.111095000000001</v>
      </c>
      <c r="BJ200" s="11">
        <v>-17.063876</v>
      </c>
      <c r="BK200" s="11">
        <v>-21.360510999999999</v>
      </c>
      <c r="BL200" s="11">
        <v>-1.3662620000000001</v>
      </c>
      <c r="BM200" s="11">
        <v>0</v>
      </c>
      <c r="BN200" s="11">
        <v>755.06022299999995</v>
      </c>
      <c r="BO200" s="11">
        <v>755.06022299999995</v>
      </c>
      <c r="BP200" s="11">
        <v>765.26431600000001</v>
      </c>
      <c r="BQ200" s="11">
        <v>923.42690100000004</v>
      </c>
      <c r="BR200" s="11">
        <v>903.36019899999997</v>
      </c>
      <c r="BS200" s="11">
        <v>0</v>
      </c>
    </row>
    <row r="201" spans="2:71" s="1" customFormat="1" x14ac:dyDescent="0.2">
      <c r="B201" s="63" t="s">
        <v>128</v>
      </c>
      <c r="C201" s="6">
        <v>43328.458333333336</v>
      </c>
      <c r="D201" s="7" t="s">
        <v>0</v>
      </c>
      <c r="E201" s="68">
        <v>3332.6923076923076</v>
      </c>
      <c r="F201" s="8" t="s">
        <v>30</v>
      </c>
      <c r="G201" s="8">
        <v>2719.2750000000001</v>
      </c>
      <c r="H201" s="8">
        <v>3130.3739999999998</v>
      </c>
      <c r="I201" s="9" t="s">
        <v>30</v>
      </c>
      <c r="J201" s="64" t="s">
        <v>30</v>
      </c>
      <c r="K201" s="68">
        <v>154.92307692307693</v>
      </c>
      <c r="L201" s="8" t="s">
        <v>30</v>
      </c>
      <c r="M201" s="8">
        <v>156.32900000000001</v>
      </c>
      <c r="N201" s="8">
        <v>116.619</v>
      </c>
      <c r="O201" s="9" t="s">
        <v>30</v>
      </c>
      <c r="P201" s="64" t="s">
        <v>30</v>
      </c>
      <c r="Q201" s="8">
        <v>61.230769230769234</v>
      </c>
      <c r="R201" s="10">
        <v>0</v>
      </c>
      <c r="S201" s="8">
        <v>81.275000000000006</v>
      </c>
      <c r="T201" s="8">
        <v>41.451000000000001</v>
      </c>
      <c r="U201" s="9" t="s">
        <v>30</v>
      </c>
      <c r="V201" s="64" t="s">
        <v>30</v>
      </c>
      <c r="AA201" s="11">
        <v>1375</v>
      </c>
      <c r="AB201" s="11">
        <v>0</v>
      </c>
      <c r="AC201" s="11">
        <v>5215.259</v>
      </c>
      <c r="AD201" s="11">
        <v>3287.4580000000001</v>
      </c>
      <c r="AE201" s="11">
        <v>4717.6440000000002</v>
      </c>
      <c r="AF201" s="12">
        <v>0</v>
      </c>
      <c r="AG201" s="12">
        <v>537.76099999999997</v>
      </c>
      <c r="AH201" s="11">
        <v>305.161</v>
      </c>
      <c r="AI201" s="11">
        <v>349.25400000000002</v>
      </c>
      <c r="AJ201" s="11">
        <v>413.96899999999999</v>
      </c>
      <c r="AK201" s="11">
        <v>324.22399999999999</v>
      </c>
      <c r="AL201" s="11">
        <v>0</v>
      </c>
      <c r="AM201" s="12">
        <v>0</v>
      </c>
      <c r="AN201" s="12">
        <v>156.66200000000001</v>
      </c>
      <c r="AO201" s="11">
        <v>97.802000000000007</v>
      </c>
      <c r="AP201" s="11">
        <v>141.83199999999999</v>
      </c>
      <c r="AQ201" s="11">
        <v>154.44300000000001</v>
      </c>
      <c r="AR201" s="11">
        <v>135.316</v>
      </c>
      <c r="AS201" s="11">
        <v>0</v>
      </c>
      <c r="AT201" s="12">
        <v>0</v>
      </c>
      <c r="AU201" s="12">
        <v>196.303</v>
      </c>
      <c r="AV201" s="11">
        <v>116.619</v>
      </c>
      <c r="AW201" s="11">
        <v>163.935</v>
      </c>
      <c r="AX201" s="11">
        <v>174.94800000000001</v>
      </c>
      <c r="AY201" s="11">
        <v>163.935</v>
      </c>
      <c r="AZ201" s="11">
        <v>174.94800000000001</v>
      </c>
      <c r="BA201" s="12">
        <v>0</v>
      </c>
      <c r="BB201" s="12">
        <v>69.739000000000004</v>
      </c>
      <c r="BC201" s="11">
        <v>41.451000000000001</v>
      </c>
      <c r="BD201" s="11">
        <v>72.507000000000005</v>
      </c>
      <c r="BE201" s="11">
        <v>72.507000000000005</v>
      </c>
      <c r="BF201" s="11">
        <v>72.507000000000005</v>
      </c>
      <c r="BG201" s="11">
        <v>40.985999999999997</v>
      </c>
      <c r="BH201" s="11">
        <v>2512.442</v>
      </c>
      <c r="BI201" s="11">
        <v>2512.442</v>
      </c>
      <c r="BJ201" s="11">
        <v>2490.3539999999998</v>
      </c>
      <c r="BK201" s="11">
        <v>2818.5720000000001</v>
      </c>
      <c r="BL201" s="11">
        <v>2308.2399999999998</v>
      </c>
      <c r="BM201" s="11">
        <v>0</v>
      </c>
      <c r="BN201" s="11">
        <v>1182.269</v>
      </c>
      <c r="BO201" s="11">
        <v>1182.269</v>
      </c>
      <c r="BP201" s="11">
        <v>1248.55</v>
      </c>
      <c r="BQ201" s="11">
        <v>1322.336</v>
      </c>
      <c r="BR201" s="11">
        <v>1259.808</v>
      </c>
      <c r="BS201" s="11">
        <v>0</v>
      </c>
    </row>
    <row r="202" spans="2:71" s="1" customFormat="1" x14ac:dyDescent="0.2">
      <c r="B202" s="63" t="s">
        <v>29</v>
      </c>
      <c r="C202" s="6">
        <v>43329.458333333299</v>
      </c>
      <c r="D202" s="7" t="s">
        <v>0</v>
      </c>
      <c r="E202" s="68" t="s">
        <v>30</v>
      </c>
      <c r="F202" s="8" t="s">
        <v>30</v>
      </c>
      <c r="G202" s="8">
        <v>30.937252000000001</v>
      </c>
      <c r="H202" s="8">
        <v>28.043219000000001</v>
      </c>
      <c r="I202" s="9" t="s">
        <v>30</v>
      </c>
      <c r="J202" s="64" t="s">
        <v>30</v>
      </c>
      <c r="K202" s="68" t="s">
        <v>30</v>
      </c>
      <c r="L202" s="8" t="s">
        <v>30</v>
      </c>
      <c r="M202" s="8">
        <v>1.055701</v>
      </c>
      <c r="N202" s="8">
        <v>1.6080130000000001</v>
      </c>
      <c r="O202" s="9" t="s">
        <v>30</v>
      </c>
      <c r="P202" s="64" t="s">
        <v>30</v>
      </c>
      <c r="Q202" s="8" t="s">
        <v>30</v>
      </c>
      <c r="R202" s="83">
        <v>0</v>
      </c>
      <c r="S202" s="8">
        <v>-0.76748799999999995</v>
      </c>
      <c r="T202" s="8">
        <v>1.2486619999999999</v>
      </c>
      <c r="U202" s="9" t="s">
        <v>30</v>
      </c>
      <c r="V202" s="64" t="s">
        <v>30</v>
      </c>
      <c r="AA202" s="11">
        <v>46.8</v>
      </c>
      <c r="AB202" s="11">
        <v>0</v>
      </c>
      <c r="AC202" s="11">
        <v>54.550100999999998</v>
      </c>
      <c r="AD202" s="11">
        <v>25.852212999999999</v>
      </c>
      <c r="AE202" s="11">
        <v>32.704180000000001</v>
      </c>
      <c r="AF202" s="12">
        <v>0</v>
      </c>
      <c r="AG202" s="12">
        <v>8.9496690000000001</v>
      </c>
      <c r="AH202" s="11">
        <v>4.4253999999999998</v>
      </c>
      <c r="AI202" s="11">
        <v>5.3617600000000003</v>
      </c>
      <c r="AJ202" s="11">
        <v>5.3749010000000004</v>
      </c>
      <c r="AK202" s="11">
        <v>4.550116</v>
      </c>
      <c r="AL202" s="11">
        <v>0</v>
      </c>
      <c r="AM202" s="12">
        <v>0</v>
      </c>
      <c r="AN202" s="12">
        <v>2.4668770000000002</v>
      </c>
      <c r="AO202" s="11">
        <v>1.0747850000000001</v>
      </c>
      <c r="AP202" s="11">
        <v>2.1748639999999999</v>
      </c>
      <c r="AQ202" s="11">
        <v>2.1394890000000002</v>
      </c>
      <c r="AR202" s="11">
        <v>0.52992899999999998</v>
      </c>
      <c r="AS202" s="11">
        <v>0</v>
      </c>
      <c r="AT202" s="12">
        <v>0</v>
      </c>
      <c r="AU202" s="12">
        <v>3.543587</v>
      </c>
      <c r="AV202" s="11">
        <v>1.6080129999999999</v>
      </c>
      <c r="AW202" s="11">
        <v>2.7032289999999999</v>
      </c>
      <c r="AX202" s="11">
        <v>2.6775869999999999</v>
      </c>
      <c r="AY202" s="11">
        <v>2.7032289999999999</v>
      </c>
      <c r="AZ202" s="11">
        <v>2.6775869999999999</v>
      </c>
      <c r="BA202" s="12">
        <v>0</v>
      </c>
      <c r="BB202" s="12">
        <v>5.0999000000000003E-2</v>
      </c>
      <c r="BC202" s="11">
        <v>1.2486619999999999</v>
      </c>
      <c r="BD202" s="11">
        <v>0.77318600000000004</v>
      </c>
      <c r="BE202" s="11">
        <v>0.77318600000000004</v>
      </c>
      <c r="BF202" s="11">
        <v>0.77318600000000004</v>
      </c>
      <c r="BG202" s="11">
        <v>-1.2144889999999999</v>
      </c>
      <c r="BH202" s="11">
        <v>33.918737999999998</v>
      </c>
      <c r="BI202" s="11">
        <v>33.918737999999998</v>
      </c>
      <c r="BJ202" s="11">
        <v>42.874240999999998</v>
      </c>
      <c r="BK202" s="11">
        <v>52.243087000000003</v>
      </c>
      <c r="BL202" s="11">
        <v>57.574247999999997</v>
      </c>
      <c r="BM202" s="11">
        <v>0</v>
      </c>
      <c r="BN202" s="11">
        <v>63.821939</v>
      </c>
      <c r="BO202" s="11">
        <v>63.821939</v>
      </c>
      <c r="BP202" s="11">
        <v>64.568023999999994</v>
      </c>
      <c r="BQ202" s="11">
        <v>63.652926000000001</v>
      </c>
      <c r="BR202" s="11">
        <v>61.964475</v>
      </c>
      <c r="BS202" s="11">
        <v>0</v>
      </c>
    </row>
    <row r="203" spans="2:71" s="1" customFormat="1" x14ac:dyDescent="0.2">
      <c r="B203" s="63" t="s">
        <v>34</v>
      </c>
      <c r="C203" s="6">
        <v>43329.458333333299</v>
      </c>
      <c r="D203" s="7" t="s">
        <v>0</v>
      </c>
      <c r="E203" s="68" t="s">
        <v>30</v>
      </c>
      <c r="F203" s="8" t="s">
        <v>30</v>
      </c>
      <c r="G203" s="8">
        <v>152.56826799999999</v>
      </c>
      <c r="H203" s="8">
        <v>198.06921500000001</v>
      </c>
      <c r="I203" s="9" t="s">
        <v>30</v>
      </c>
      <c r="J203" s="64" t="s">
        <v>30</v>
      </c>
      <c r="K203" s="68" t="s">
        <v>30</v>
      </c>
      <c r="L203" s="8" t="s">
        <v>30</v>
      </c>
      <c r="M203" s="8">
        <v>5.0933229999999998</v>
      </c>
      <c r="N203" s="8">
        <v>11.147414999999999</v>
      </c>
      <c r="O203" s="9" t="s">
        <v>30</v>
      </c>
      <c r="P203" s="64" t="s">
        <v>30</v>
      </c>
      <c r="Q203" s="8" t="s">
        <v>30</v>
      </c>
      <c r="R203" s="83">
        <v>0</v>
      </c>
      <c r="S203" s="8">
        <v>-4.6390180000000001</v>
      </c>
      <c r="T203" s="8">
        <v>8.6513580000000001</v>
      </c>
      <c r="U203" s="9" t="s">
        <v>30</v>
      </c>
      <c r="V203" s="64" t="s">
        <v>30</v>
      </c>
      <c r="AA203" s="11">
        <v>252</v>
      </c>
      <c r="AB203" s="11">
        <v>0</v>
      </c>
      <c r="AC203" s="11">
        <v>350.54816299999999</v>
      </c>
      <c r="AD203" s="11">
        <v>178.45415600000001</v>
      </c>
      <c r="AE203" s="11">
        <v>164.49827999999999</v>
      </c>
      <c r="AF203" s="12">
        <v>0</v>
      </c>
      <c r="AG203" s="12">
        <v>84.256192999999996</v>
      </c>
      <c r="AH203" s="11">
        <v>45.257579</v>
      </c>
      <c r="AI203" s="11">
        <v>41.467097000000003</v>
      </c>
      <c r="AJ203" s="11">
        <v>34.072966000000001</v>
      </c>
      <c r="AK203" s="11">
        <v>38.224871</v>
      </c>
      <c r="AL203" s="11">
        <v>0</v>
      </c>
      <c r="AM203" s="12">
        <v>0</v>
      </c>
      <c r="AN203" s="12">
        <v>12.740555000000001</v>
      </c>
      <c r="AO203" s="11">
        <v>8.2558699999999998</v>
      </c>
      <c r="AP203" s="11">
        <v>2.9002210000000002</v>
      </c>
      <c r="AQ203" s="11">
        <v>1.22296</v>
      </c>
      <c r="AR203" s="11">
        <v>1.6318969999999999</v>
      </c>
      <c r="AS203" s="11">
        <v>0</v>
      </c>
      <c r="AT203" s="12">
        <v>0</v>
      </c>
      <c r="AU203" s="12">
        <v>18.837419000000001</v>
      </c>
      <c r="AV203" s="11">
        <v>11.330933</v>
      </c>
      <c r="AW203" s="11">
        <v>6.132066</v>
      </c>
      <c r="AX203" s="11">
        <v>5.2122029999999997</v>
      </c>
      <c r="AY203" s="11">
        <v>6.132066</v>
      </c>
      <c r="AZ203" s="11">
        <v>5.2122029999999997</v>
      </c>
      <c r="BA203" s="12">
        <v>0</v>
      </c>
      <c r="BB203" s="12">
        <v>10.735908999999999</v>
      </c>
      <c r="BC203" s="11">
        <v>8.6513580000000001</v>
      </c>
      <c r="BD203" s="11">
        <v>2.6674319999999998</v>
      </c>
      <c r="BE203" s="11">
        <v>2.6674319999999998</v>
      </c>
      <c r="BF203" s="11">
        <v>2.6674319999999998</v>
      </c>
      <c r="BG203" s="11">
        <v>30.519625000000001</v>
      </c>
      <c r="BH203" s="11">
        <v>157.58169599999999</v>
      </c>
      <c r="BI203" s="11">
        <v>157.58169599999999</v>
      </c>
      <c r="BJ203" s="11">
        <v>141.67720800000001</v>
      </c>
      <c r="BK203" s="11">
        <v>161.30527599999999</v>
      </c>
      <c r="BL203" s="11">
        <v>153.15195499999999</v>
      </c>
      <c r="BM203" s="11">
        <v>0</v>
      </c>
      <c r="BN203" s="11">
        <v>476.67268999999999</v>
      </c>
      <c r="BO203" s="11">
        <v>476.67268999999999</v>
      </c>
      <c r="BP203" s="11">
        <v>478.169985</v>
      </c>
      <c r="BQ203" s="11">
        <v>562.87443299999995</v>
      </c>
      <c r="BR203" s="11">
        <v>559.235547</v>
      </c>
      <c r="BS203" s="11">
        <v>0</v>
      </c>
    </row>
    <row r="204" spans="2:71" s="1" customFormat="1" x14ac:dyDescent="0.2">
      <c r="B204" s="63" t="s">
        <v>39</v>
      </c>
      <c r="C204" s="6">
        <v>43329.458333333299</v>
      </c>
      <c r="D204" s="7" t="s">
        <v>0</v>
      </c>
      <c r="E204" s="68" t="s">
        <v>30</v>
      </c>
      <c r="F204" s="8" t="s">
        <v>30</v>
      </c>
      <c r="G204" s="8">
        <v>91.747998999999993</v>
      </c>
      <c r="H204" s="8">
        <v>77.648048000000003</v>
      </c>
      <c r="I204" s="9" t="s">
        <v>30</v>
      </c>
      <c r="J204" s="64" t="s">
        <v>30</v>
      </c>
      <c r="K204" s="68" t="s">
        <v>30</v>
      </c>
      <c r="L204" s="8" t="s">
        <v>30</v>
      </c>
      <c r="M204" s="8">
        <v>3.1374940000000002</v>
      </c>
      <c r="N204" s="8">
        <v>1.782394</v>
      </c>
      <c r="O204" s="9" t="s">
        <v>30</v>
      </c>
      <c r="P204" s="64" t="s">
        <v>30</v>
      </c>
      <c r="Q204" s="8" t="s">
        <v>30</v>
      </c>
      <c r="R204" s="10">
        <v>0</v>
      </c>
      <c r="S204" s="8">
        <v>3.6520450000000002</v>
      </c>
      <c r="T204" s="8">
        <v>1.5979080000000001</v>
      </c>
      <c r="U204" s="9" t="s">
        <v>30</v>
      </c>
      <c r="V204" s="64" t="s">
        <v>30</v>
      </c>
      <c r="AA204" s="11">
        <v>95.46</v>
      </c>
      <c r="AB204" s="11">
        <v>0</v>
      </c>
      <c r="AC204" s="11">
        <v>146.91996700000001</v>
      </c>
      <c r="AD204" s="11">
        <v>76.782484999999994</v>
      </c>
      <c r="AE204" s="11">
        <v>77.247619</v>
      </c>
      <c r="AF204" s="12">
        <v>0</v>
      </c>
      <c r="AG204" s="12">
        <v>5.8273820000000001</v>
      </c>
      <c r="AH204" s="11">
        <v>3.074443</v>
      </c>
      <c r="AI204" s="11">
        <v>3.205416</v>
      </c>
      <c r="AJ204" s="11">
        <v>1.197818</v>
      </c>
      <c r="AK204" s="11">
        <v>5.4206570000000003</v>
      </c>
      <c r="AL204" s="11">
        <v>0</v>
      </c>
      <c r="AM204" s="12">
        <v>0</v>
      </c>
      <c r="AN204" s="12">
        <v>1.4146609999999999</v>
      </c>
      <c r="AO204" s="11">
        <v>0.67176599999999997</v>
      </c>
      <c r="AP204" s="11">
        <v>0.33400999999999997</v>
      </c>
      <c r="AQ204" s="11">
        <v>-1.30227</v>
      </c>
      <c r="AR204" s="11">
        <v>1.7848520000000001</v>
      </c>
      <c r="AS204" s="11">
        <v>0</v>
      </c>
      <c r="AT204" s="12">
        <v>0</v>
      </c>
      <c r="AU204" s="12">
        <v>3.8628499999999999</v>
      </c>
      <c r="AV204" s="11">
        <v>1.782394</v>
      </c>
      <c r="AW204" s="11">
        <v>1.377804</v>
      </c>
      <c r="AX204" s="11">
        <v>-3.5795E-2</v>
      </c>
      <c r="AY204" s="11">
        <v>1.377804</v>
      </c>
      <c r="AZ204" s="11">
        <v>-3.5795E-2</v>
      </c>
      <c r="BA204" s="12">
        <v>0</v>
      </c>
      <c r="BB204" s="12">
        <v>3.6172979999999999</v>
      </c>
      <c r="BC204" s="11">
        <v>1.5979080000000001</v>
      </c>
      <c r="BD204" s="11">
        <v>2.1026609999999999</v>
      </c>
      <c r="BE204" s="11">
        <v>2.1026609999999999</v>
      </c>
      <c r="BF204" s="11">
        <v>2.1026609999999999</v>
      </c>
      <c r="BG204" s="11">
        <v>0.801346</v>
      </c>
      <c r="BH204" s="11">
        <v>19.449048999999999</v>
      </c>
      <c r="BI204" s="11">
        <v>19.449048999999999</v>
      </c>
      <c r="BJ204" s="11">
        <v>12.69326</v>
      </c>
      <c r="BK204" s="11">
        <v>4.3984300000000003</v>
      </c>
      <c r="BL204" s="11">
        <v>21.005288</v>
      </c>
      <c r="BM204" s="11">
        <v>0</v>
      </c>
      <c r="BN204" s="11">
        <v>62.991483000000002</v>
      </c>
      <c r="BO204" s="11">
        <v>62.991483000000002</v>
      </c>
      <c r="BP204" s="11">
        <v>65.094142000000005</v>
      </c>
      <c r="BQ204" s="11">
        <v>96.285397000000003</v>
      </c>
      <c r="BR204" s="11">
        <v>98.113985</v>
      </c>
      <c r="BS204" s="11">
        <v>0</v>
      </c>
    </row>
    <row r="205" spans="2:71" s="1" customFormat="1" x14ac:dyDescent="0.2">
      <c r="B205" s="63" t="s">
        <v>41</v>
      </c>
      <c r="C205" s="6">
        <v>43329.458333333299</v>
      </c>
      <c r="D205" s="7" t="s">
        <v>0</v>
      </c>
      <c r="E205" s="68" t="s">
        <v>30</v>
      </c>
      <c r="F205" s="8" t="s">
        <v>30</v>
      </c>
      <c r="G205" s="8">
        <v>68.685670999999999</v>
      </c>
      <c r="H205" s="8">
        <v>57.155540000000002</v>
      </c>
      <c r="I205" s="9" t="s">
        <v>30</v>
      </c>
      <c r="J205" s="64" t="s">
        <v>30</v>
      </c>
      <c r="K205" s="68" t="s">
        <v>30</v>
      </c>
      <c r="L205" s="8" t="s">
        <v>30</v>
      </c>
      <c r="M205" s="8">
        <v>-0.24445799999999984</v>
      </c>
      <c r="N205" s="8">
        <v>0.348638</v>
      </c>
      <c r="O205" s="9" t="s">
        <v>30</v>
      </c>
      <c r="P205" s="64" t="s">
        <v>30</v>
      </c>
      <c r="Q205" s="8" t="s">
        <v>30</v>
      </c>
      <c r="R205" s="10">
        <v>0</v>
      </c>
      <c r="S205" s="8">
        <v>-2.4809809999999999</v>
      </c>
      <c r="T205" s="8">
        <v>-2.8253339999999998</v>
      </c>
      <c r="U205" s="9" t="s">
        <v>30</v>
      </c>
      <c r="V205" s="64" t="s">
        <v>30</v>
      </c>
      <c r="AA205" s="11">
        <v>218.232</v>
      </c>
      <c r="AB205" s="11">
        <v>0</v>
      </c>
      <c r="AC205" s="11">
        <v>106.537459</v>
      </c>
      <c r="AD205" s="11">
        <v>46.763655999999997</v>
      </c>
      <c r="AE205" s="11">
        <v>66.008369999999999</v>
      </c>
      <c r="AF205" s="12">
        <v>0</v>
      </c>
      <c r="AG205" s="12">
        <v>19.817608</v>
      </c>
      <c r="AH205" s="11">
        <v>9.3388639999999992</v>
      </c>
      <c r="AI205" s="11">
        <v>9.2798149999999993</v>
      </c>
      <c r="AJ205" s="11">
        <v>12.31354</v>
      </c>
      <c r="AK205" s="11">
        <v>9.8144329999999993</v>
      </c>
      <c r="AL205" s="11">
        <v>0</v>
      </c>
      <c r="AM205" s="12">
        <v>0</v>
      </c>
      <c r="AN205" s="12">
        <v>-0.25396400000000002</v>
      </c>
      <c r="AO205" s="11">
        <v>-1.1742220000000001</v>
      </c>
      <c r="AP205" s="11">
        <v>0.242003</v>
      </c>
      <c r="AQ205" s="11">
        <v>1.1628860000000001</v>
      </c>
      <c r="AR205" s="11">
        <v>-1.9856149999999999</v>
      </c>
      <c r="AS205" s="11">
        <v>0</v>
      </c>
      <c r="AT205" s="12">
        <v>0</v>
      </c>
      <c r="AU205" s="12">
        <v>2.6006119999999999</v>
      </c>
      <c r="AV205" s="11">
        <v>0.348638</v>
      </c>
      <c r="AW205" s="11">
        <v>0.25850400000000001</v>
      </c>
      <c r="AX205" s="11">
        <v>5.624962</v>
      </c>
      <c r="AY205" s="11">
        <v>0.25850400000000001</v>
      </c>
      <c r="AZ205" s="11">
        <v>5.624962</v>
      </c>
      <c r="BA205" s="12">
        <v>0</v>
      </c>
      <c r="BB205" s="12">
        <v>-1.631189</v>
      </c>
      <c r="BC205" s="11">
        <v>-2.8253339999999998</v>
      </c>
      <c r="BD205" s="11">
        <v>0.409107</v>
      </c>
      <c r="BE205" s="11">
        <v>0.409107</v>
      </c>
      <c r="BF205" s="11">
        <v>0.409107</v>
      </c>
      <c r="BG205" s="11">
        <v>8.2699859999999994</v>
      </c>
      <c r="BH205" s="11">
        <v>5.3943779999999997</v>
      </c>
      <c r="BI205" s="11">
        <v>5.3943779999999997</v>
      </c>
      <c r="BJ205" s="11">
        <v>18.872696000000001</v>
      </c>
      <c r="BK205" s="11">
        <v>24.337880999999999</v>
      </c>
      <c r="BL205" s="11">
        <v>26.027947999999999</v>
      </c>
      <c r="BM205" s="11">
        <v>0</v>
      </c>
      <c r="BN205" s="11">
        <v>397.78530699999999</v>
      </c>
      <c r="BO205" s="11">
        <v>397.78530699999999</v>
      </c>
      <c r="BP205" s="11">
        <v>397.202944</v>
      </c>
      <c r="BQ205" s="11">
        <v>427.74796900000001</v>
      </c>
      <c r="BR205" s="11">
        <v>425.17231800000002</v>
      </c>
      <c r="BS205" s="11">
        <v>0</v>
      </c>
    </row>
    <row r="206" spans="2:71" s="1" customFormat="1" x14ac:dyDescent="0.2">
      <c r="B206" s="63" t="s">
        <v>45</v>
      </c>
      <c r="C206" s="6">
        <v>43329.458333333299</v>
      </c>
      <c r="D206" s="7" t="s">
        <v>0</v>
      </c>
      <c r="E206" s="68">
        <v>1078.125</v>
      </c>
      <c r="F206" s="8" t="s">
        <v>30</v>
      </c>
      <c r="G206" s="8">
        <v>1022.120075</v>
      </c>
      <c r="H206" s="8">
        <v>874.60068999999999</v>
      </c>
      <c r="I206" s="9" t="s">
        <v>30</v>
      </c>
      <c r="J206" s="64" t="s">
        <v>30</v>
      </c>
      <c r="K206" s="68">
        <v>225.25</v>
      </c>
      <c r="L206" s="8" t="s">
        <v>30</v>
      </c>
      <c r="M206" s="8">
        <v>218.696932</v>
      </c>
      <c r="N206" s="8">
        <v>94.078794000000002</v>
      </c>
      <c r="O206" s="9" t="s">
        <v>30</v>
      </c>
      <c r="P206" s="64" t="s">
        <v>30</v>
      </c>
      <c r="Q206" s="8">
        <v>-72.75</v>
      </c>
      <c r="R206" s="10">
        <v>0</v>
      </c>
      <c r="S206" s="8">
        <v>58.190251000000004</v>
      </c>
      <c r="T206" s="8">
        <v>-4.6661339999999996</v>
      </c>
      <c r="U206" s="9" t="s">
        <v>30</v>
      </c>
      <c r="V206" s="64" t="s">
        <v>30</v>
      </c>
      <c r="AA206" s="11">
        <v>2458.8081631799996</v>
      </c>
      <c r="AB206" s="11">
        <v>0</v>
      </c>
      <c r="AC206" s="11">
        <v>1612.9973239999999</v>
      </c>
      <c r="AD206" s="11">
        <v>952.38217499999996</v>
      </c>
      <c r="AE206" s="11">
        <v>1033.9323690000001</v>
      </c>
      <c r="AF206" s="12">
        <v>0</v>
      </c>
      <c r="AG206" s="12">
        <v>77.143180000000001</v>
      </c>
      <c r="AH206" s="11">
        <v>52.016322000000002</v>
      </c>
      <c r="AI206" s="11">
        <v>135.024114</v>
      </c>
      <c r="AJ206" s="11">
        <v>103.161906</v>
      </c>
      <c r="AK206" s="11">
        <v>165.01293999999999</v>
      </c>
      <c r="AL206" s="11">
        <v>0</v>
      </c>
      <c r="AM206" s="12">
        <v>0</v>
      </c>
      <c r="AN206" s="12">
        <v>45.819623</v>
      </c>
      <c r="AO206" s="11">
        <v>33.781019000000001</v>
      </c>
      <c r="AP206" s="11">
        <v>121.542541</v>
      </c>
      <c r="AQ206" s="11">
        <v>91.660684000000003</v>
      </c>
      <c r="AR206" s="11">
        <v>153.69475299999999</v>
      </c>
      <c r="AS206" s="11">
        <v>0</v>
      </c>
      <c r="AT206" s="12">
        <v>0</v>
      </c>
      <c r="AU206" s="12">
        <v>149.51068000000001</v>
      </c>
      <c r="AV206" s="11">
        <v>94.078794000000002</v>
      </c>
      <c r="AW206" s="11">
        <v>181.219719</v>
      </c>
      <c r="AX206" s="11">
        <v>153.29271499999999</v>
      </c>
      <c r="AY206" s="11">
        <v>181.219719</v>
      </c>
      <c r="AZ206" s="11">
        <v>153.29271499999999</v>
      </c>
      <c r="BA206" s="12">
        <v>0</v>
      </c>
      <c r="BB206" s="12">
        <v>-87.808021999999994</v>
      </c>
      <c r="BC206" s="11">
        <v>-4.6661339999999996</v>
      </c>
      <c r="BD206" s="11">
        <v>163.92207300000001</v>
      </c>
      <c r="BE206" s="11">
        <v>163.92207300000001</v>
      </c>
      <c r="BF206" s="11">
        <v>163.92207300000001</v>
      </c>
      <c r="BG206" s="11">
        <v>281.19671299999999</v>
      </c>
      <c r="BH206" s="11">
        <v>2203.773643</v>
      </c>
      <c r="BI206" s="11">
        <v>2203.773643</v>
      </c>
      <c r="BJ206" s="11">
        <v>2237.7635700000001</v>
      </c>
      <c r="BK206" s="11">
        <v>2380.8336960000001</v>
      </c>
      <c r="BL206" s="11">
        <v>2497.0161560000001</v>
      </c>
      <c r="BM206" s="11">
        <v>0</v>
      </c>
      <c r="BN206" s="11">
        <v>268.729265</v>
      </c>
      <c r="BO206" s="11">
        <v>268.729265</v>
      </c>
      <c r="BP206" s="11">
        <v>365.40319099999999</v>
      </c>
      <c r="BQ206" s="11">
        <v>1608.8599059999999</v>
      </c>
      <c r="BR206" s="11">
        <v>1694.797413</v>
      </c>
      <c r="BS206" s="11">
        <v>0</v>
      </c>
    </row>
    <row r="207" spans="2:71" s="1" customFormat="1" x14ac:dyDescent="0.2">
      <c r="B207" s="63" t="s">
        <v>50</v>
      </c>
      <c r="C207" s="6">
        <v>43329.458333333299</v>
      </c>
      <c r="D207" s="7" t="s">
        <v>0</v>
      </c>
      <c r="E207" s="68" t="s">
        <v>30</v>
      </c>
      <c r="F207" s="8" t="s">
        <v>30</v>
      </c>
      <c r="G207" s="8">
        <v>159.882653</v>
      </c>
      <c r="H207" s="8">
        <v>193.705952</v>
      </c>
      <c r="I207" s="9" t="s">
        <v>30</v>
      </c>
      <c r="J207" s="64" t="s">
        <v>30</v>
      </c>
      <c r="K207" s="68" t="s">
        <v>30</v>
      </c>
      <c r="L207" s="8" t="s">
        <v>30</v>
      </c>
      <c r="M207" s="8">
        <v>0.61807800000000057</v>
      </c>
      <c r="N207" s="8">
        <v>22.357624000000001</v>
      </c>
      <c r="O207" s="9" t="s">
        <v>30</v>
      </c>
      <c r="P207" s="64" t="s">
        <v>30</v>
      </c>
      <c r="Q207" s="8" t="s">
        <v>30</v>
      </c>
      <c r="R207" s="10">
        <v>0</v>
      </c>
      <c r="S207" s="8">
        <v>-17.128995</v>
      </c>
      <c r="T207" s="8">
        <v>63.073931999999999</v>
      </c>
      <c r="U207" s="9" t="s">
        <v>30</v>
      </c>
      <c r="V207" s="64" t="s">
        <v>30</v>
      </c>
      <c r="AA207" s="11">
        <v>1072.6415999999999</v>
      </c>
      <c r="AB207" s="11">
        <v>0</v>
      </c>
      <c r="AC207" s="11">
        <v>334.26500700000003</v>
      </c>
      <c r="AD207" s="11">
        <v>205.280137</v>
      </c>
      <c r="AE207" s="11">
        <v>141.078417</v>
      </c>
      <c r="AF207" s="12">
        <v>0</v>
      </c>
      <c r="AG207" s="12">
        <v>62.647294000000002</v>
      </c>
      <c r="AH207" s="11">
        <v>39.333657000000002</v>
      </c>
      <c r="AI207" s="11">
        <v>48.529328</v>
      </c>
      <c r="AJ207" s="11">
        <v>9.4453309999999995</v>
      </c>
      <c r="AK207" s="11">
        <v>12.041074</v>
      </c>
      <c r="AL207" s="11">
        <v>0</v>
      </c>
      <c r="AM207" s="12">
        <v>0</v>
      </c>
      <c r="AN207" s="12">
        <v>13.305897999999999</v>
      </c>
      <c r="AO207" s="11">
        <v>10.973176</v>
      </c>
      <c r="AP207" s="11">
        <v>24.282957</v>
      </c>
      <c r="AQ207" s="11">
        <v>-18.759494</v>
      </c>
      <c r="AR207" s="11">
        <v>-9.8704129999999992</v>
      </c>
      <c r="AS207" s="11">
        <v>0</v>
      </c>
      <c r="AT207" s="12">
        <v>0</v>
      </c>
      <c r="AU207" s="12">
        <v>35.612499999999997</v>
      </c>
      <c r="AV207" s="11">
        <v>22.357624000000001</v>
      </c>
      <c r="AW207" s="11">
        <v>35.178375000000003</v>
      </c>
      <c r="AX207" s="11">
        <v>-3.2105739999999998</v>
      </c>
      <c r="AY207" s="11">
        <v>35.178375000000003</v>
      </c>
      <c r="AZ207" s="11">
        <v>-3.2105739999999998</v>
      </c>
      <c r="BA207" s="12">
        <v>0</v>
      </c>
      <c r="BB207" s="12">
        <v>80.159493999999995</v>
      </c>
      <c r="BC207" s="11">
        <v>63.073931999999999</v>
      </c>
      <c r="BD207" s="11">
        <v>85.976516000000004</v>
      </c>
      <c r="BE207" s="11">
        <v>85.976516000000004</v>
      </c>
      <c r="BF207" s="11">
        <v>85.976516000000004</v>
      </c>
      <c r="BG207" s="11">
        <v>31.745009</v>
      </c>
      <c r="BH207" s="11">
        <v>-357.38231000000002</v>
      </c>
      <c r="BI207" s="11">
        <v>-357.38231000000002</v>
      </c>
      <c r="BJ207" s="11">
        <v>-361.52902699999999</v>
      </c>
      <c r="BK207" s="11">
        <v>-410.47521499999999</v>
      </c>
      <c r="BL207" s="11">
        <v>-433.07333999999997</v>
      </c>
      <c r="BM207" s="11">
        <v>0</v>
      </c>
      <c r="BN207" s="11">
        <v>1147.0675189999999</v>
      </c>
      <c r="BO207" s="11">
        <v>1147.0675189999999</v>
      </c>
      <c r="BP207" s="11">
        <v>1231.021039</v>
      </c>
      <c r="BQ207" s="11">
        <v>1255.1966190000001</v>
      </c>
      <c r="BR207" s="11">
        <v>1254.9953149999999</v>
      </c>
      <c r="BS207" s="11">
        <v>0</v>
      </c>
    </row>
    <row r="208" spans="2:71" s="1" customFormat="1" x14ac:dyDescent="0.2">
      <c r="B208" s="63" t="s">
        <v>52</v>
      </c>
      <c r="C208" s="6">
        <v>43329.458333333299</v>
      </c>
      <c r="D208" s="7" t="s">
        <v>0</v>
      </c>
      <c r="E208" s="68" t="s">
        <v>30</v>
      </c>
      <c r="F208" s="8" t="s">
        <v>30</v>
      </c>
      <c r="G208" s="8">
        <v>77.206484000000003</v>
      </c>
      <c r="H208" s="8">
        <v>99.372417999999996</v>
      </c>
      <c r="I208" s="9" t="s">
        <v>30</v>
      </c>
      <c r="J208" s="64" t="s">
        <v>30</v>
      </c>
      <c r="K208" s="68" t="s">
        <v>30</v>
      </c>
      <c r="L208" s="8" t="s">
        <v>30</v>
      </c>
      <c r="M208" s="8">
        <v>-3.6764789999999996</v>
      </c>
      <c r="N208" s="8">
        <v>15.493869</v>
      </c>
      <c r="O208" s="9" t="s">
        <v>30</v>
      </c>
      <c r="P208" s="64" t="s">
        <v>30</v>
      </c>
      <c r="Q208" s="8" t="s">
        <v>30</v>
      </c>
      <c r="R208" s="10">
        <v>0</v>
      </c>
      <c r="S208" s="8">
        <v>-7.6653229999999999</v>
      </c>
      <c r="T208" s="8">
        <v>3.270966</v>
      </c>
      <c r="U208" s="9" t="s">
        <v>30</v>
      </c>
      <c r="V208" s="64" t="s">
        <v>30</v>
      </c>
      <c r="AA208" s="11">
        <v>210.9192074</v>
      </c>
      <c r="AB208" s="11">
        <v>0</v>
      </c>
      <c r="AC208" s="11">
        <v>193.51084599999999</v>
      </c>
      <c r="AD208" s="11">
        <v>107.036653</v>
      </c>
      <c r="AE208" s="11">
        <v>194.37628699999999</v>
      </c>
      <c r="AF208" s="12">
        <v>0</v>
      </c>
      <c r="AG208" s="12">
        <v>33.117215000000002</v>
      </c>
      <c r="AH208" s="11">
        <v>22.190353000000002</v>
      </c>
      <c r="AI208" s="11">
        <v>10.927167000000001</v>
      </c>
      <c r="AJ208" s="11">
        <v>27.128468000000002</v>
      </c>
      <c r="AK208" s="11">
        <v>4.724424</v>
      </c>
      <c r="AL208" s="11">
        <v>0</v>
      </c>
      <c r="AM208" s="12">
        <v>0</v>
      </c>
      <c r="AN208" s="12">
        <v>14.496188999999999</v>
      </c>
      <c r="AO208" s="11">
        <v>13.725742</v>
      </c>
      <c r="AP208" s="11">
        <v>2.2405620000000002</v>
      </c>
      <c r="AQ208" s="11">
        <v>12.284720999999999</v>
      </c>
      <c r="AR208" s="11">
        <v>-4.1308299999999996</v>
      </c>
      <c r="AS208" s="11">
        <v>0</v>
      </c>
      <c r="AT208" s="12">
        <v>0</v>
      </c>
      <c r="AU208" s="12">
        <v>16.975360999999999</v>
      </c>
      <c r="AV208" s="11">
        <v>15.493869</v>
      </c>
      <c r="AW208" s="11">
        <v>2.3802120000000002</v>
      </c>
      <c r="AX208" s="11">
        <v>14.626075</v>
      </c>
      <c r="AY208" s="11">
        <v>2.3802120000000002</v>
      </c>
      <c r="AZ208" s="11">
        <v>14.626075</v>
      </c>
      <c r="BA208" s="12">
        <v>0</v>
      </c>
      <c r="BB208" s="12">
        <v>2.192882</v>
      </c>
      <c r="BC208" s="11">
        <v>3.270966</v>
      </c>
      <c r="BD208" s="11">
        <v>-8.5607330000000008</v>
      </c>
      <c r="BE208" s="11">
        <v>-8.5607330000000008</v>
      </c>
      <c r="BF208" s="11">
        <v>-8.5607330000000008</v>
      </c>
      <c r="BG208" s="11">
        <v>29.577162000000001</v>
      </c>
      <c r="BH208" s="11">
        <v>-33.864286999999997</v>
      </c>
      <c r="BI208" s="11">
        <v>-33.864286999999997</v>
      </c>
      <c r="BJ208" s="11">
        <v>-55.457619000000001</v>
      </c>
      <c r="BK208" s="11">
        <v>-64.757945000000007</v>
      </c>
      <c r="BL208" s="11">
        <v>-142.07419400000001</v>
      </c>
      <c r="BM208" s="11">
        <v>0</v>
      </c>
      <c r="BN208" s="11">
        <v>148.65532099999999</v>
      </c>
      <c r="BO208" s="11">
        <v>148.65532099999999</v>
      </c>
      <c r="BP208" s="11">
        <v>146.74023299999999</v>
      </c>
      <c r="BQ208" s="11">
        <v>191.74768900000001</v>
      </c>
      <c r="BR208" s="11">
        <v>181.78657999999999</v>
      </c>
      <c r="BS208" s="11">
        <v>0</v>
      </c>
    </row>
    <row r="209" spans="2:71" s="1" customFormat="1" x14ac:dyDescent="0.2">
      <c r="B209" s="63" t="s">
        <v>54</v>
      </c>
      <c r="C209" s="6">
        <v>43329.458333333299</v>
      </c>
      <c r="D209" s="7" t="s">
        <v>0</v>
      </c>
      <c r="E209" s="68" t="s">
        <v>30</v>
      </c>
      <c r="F209" s="8" t="s">
        <v>30</v>
      </c>
      <c r="G209" s="8">
        <v>116.609106</v>
      </c>
      <c r="H209" s="8">
        <v>99.346783000000002</v>
      </c>
      <c r="I209" s="9" t="s">
        <v>30</v>
      </c>
      <c r="J209" s="64" t="s">
        <v>30</v>
      </c>
      <c r="K209" s="68" t="s">
        <v>30</v>
      </c>
      <c r="L209" s="8" t="s">
        <v>30</v>
      </c>
      <c r="M209" s="8">
        <v>20.746690999999998</v>
      </c>
      <c r="N209" s="8">
        <v>19.458230999999998</v>
      </c>
      <c r="O209" s="9" t="s">
        <v>30</v>
      </c>
      <c r="P209" s="64" t="s">
        <v>30</v>
      </c>
      <c r="Q209" s="8" t="s">
        <v>30</v>
      </c>
      <c r="R209" s="10">
        <v>0</v>
      </c>
      <c r="S209" s="8">
        <v>11.457463000000001</v>
      </c>
      <c r="T209" s="8">
        <v>22.762604</v>
      </c>
      <c r="U209" s="9" t="s">
        <v>30</v>
      </c>
      <c r="V209" s="64" t="s">
        <v>30</v>
      </c>
      <c r="AA209" s="11">
        <v>504.38999999999993</v>
      </c>
      <c r="AB209" s="11">
        <v>0</v>
      </c>
      <c r="AC209" s="11">
        <v>185.42483999999999</v>
      </c>
      <c r="AD209" s="11">
        <v>102.094859</v>
      </c>
      <c r="AE209" s="11">
        <v>107.73714</v>
      </c>
      <c r="AF209" s="12">
        <v>0</v>
      </c>
      <c r="AG209" s="12">
        <v>44.718904000000002</v>
      </c>
      <c r="AH209" s="11">
        <v>22.441445000000002</v>
      </c>
      <c r="AI209" s="11">
        <v>25.837748999999999</v>
      </c>
      <c r="AJ209" s="11">
        <v>21.889811000000002</v>
      </c>
      <c r="AK209" s="11">
        <v>24.029036999999999</v>
      </c>
      <c r="AL209" s="11">
        <v>0</v>
      </c>
      <c r="AM209" s="12">
        <v>0</v>
      </c>
      <c r="AN209" s="12">
        <v>31.461984999999999</v>
      </c>
      <c r="AO209" s="11">
        <v>15.918678999999999</v>
      </c>
      <c r="AP209" s="11">
        <v>16.388487000000001</v>
      </c>
      <c r="AQ209" s="11">
        <v>13.90634</v>
      </c>
      <c r="AR209" s="11">
        <v>14.485967</v>
      </c>
      <c r="AS209" s="11">
        <v>0</v>
      </c>
      <c r="AT209" s="12">
        <v>0</v>
      </c>
      <c r="AU209" s="12">
        <v>38.780240999999997</v>
      </c>
      <c r="AV209" s="11">
        <v>19.458231000000001</v>
      </c>
      <c r="AW209" s="11">
        <v>20.363883999999999</v>
      </c>
      <c r="AX209" s="11">
        <v>20.378546</v>
      </c>
      <c r="AY209" s="11">
        <v>20.363883999999999</v>
      </c>
      <c r="AZ209" s="11">
        <v>20.378546</v>
      </c>
      <c r="BA209" s="12">
        <v>0</v>
      </c>
      <c r="BB209" s="12">
        <v>36.691260999999997</v>
      </c>
      <c r="BC209" s="11">
        <v>22.762604</v>
      </c>
      <c r="BD209" s="11">
        <v>11.479347000000001</v>
      </c>
      <c r="BE209" s="11">
        <v>11.479347000000001</v>
      </c>
      <c r="BF209" s="11">
        <v>11.479347000000001</v>
      </c>
      <c r="BG209" s="11">
        <v>15.427773999999999</v>
      </c>
      <c r="BH209" s="11">
        <v>30.781713</v>
      </c>
      <c r="BI209" s="11">
        <v>30.781713</v>
      </c>
      <c r="BJ209" s="11">
        <v>45.839381000000003</v>
      </c>
      <c r="BK209" s="11">
        <v>-12.146400999999999</v>
      </c>
      <c r="BL209" s="11">
        <v>1.0129889999999999</v>
      </c>
      <c r="BM209" s="11">
        <v>0</v>
      </c>
      <c r="BN209" s="11">
        <v>236.11041</v>
      </c>
      <c r="BO209" s="11">
        <v>236.11041</v>
      </c>
      <c r="BP209" s="11">
        <v>247.71061700000001</v>
      </c>
      <c r="BQ209" s="11">
        <v>261.76122299999997</v>
      </c>
      <c r="BR209" s="11">
        <v>244.35421299999999</v>
      </c>
      <c r="BS209" s="11">
        <v>0</v>
      </c>
    </row>
    <row r="210" spans="2:71" s="1" customFormat="1" x14ac:dyDescent="0.2">
      <c r="B210" s="63" t="s">
        <v>55</v>
      </c>
      <c r="C210" s="6">
        <v>43329.458333333299</v>
      </c>
      <c r="D210" s="7" t="s">
        <v>0</v>
      </c>
      <c r="E210" s="68" t="s">
        <v>30</v>
      </c>
      <c r="F210" s="8" t="s">
        <v>30</v>
      </c>
      <c r="G210" s="8">
        <v>51.123569000000003</v>
      </c>
      <c r="H210" s="8">
        <v>37.874248000000001</v>
      </c>
      <c r="I210" s="9" t="s">
        <v>30</v>
      </c>
      <c r="J210" s="64" t="s">
        <v>30</v>
      </c>
      <c r="K210" s="68" t="s">
        <v>30</v>
      </c>
      <c r="L210" s="8" t="s">
        <v>30</v>
      </c>
      <c r="M210" s="8">
        <v>-4.3238539999999999</v>
      </c>
      <c r="N210" s="8">
        <v>2.3267920000000002</v>
      </c>
      <c r="O210" s="9" t="s">
        <v>30</v>
      </c>
      <c r="P210" s="64" t="s">
        <v>30</v>
      </c>
      <c r="Q210" s="8" t="s">
        <v>30</v>
      </c>
      <c r="R210" s="10">
        <v>0</v>
      </c>
      <c r="S210" s="8">
        <v>-5.994866</v>
      </c>
      <c r="T210" s="8">
        <v>1.5020709999999999</v>
      </c>
      <c r="U210" s="9" t="s">
        <v>30</v>
      </c>
      <c r="V210" s="64" t="s">
        <v>30</v>
      </c>
      <c r="AA210" s="11">
        <v>89.25</v>
      </c>
      <c r="AB210" s="11">
        <v>0</v>
      </c>
      <c r="AC210" s="11">
        <v>68.963858000000002</v>
      </c>
      <c r="AD210" s="11">
        <v>50.373218000000001</v>
      </c>
      <c r="AE210" s="11">
        <v>56.446376999999998</v>
      </c>
      <c r="AF210" s="12">
        <v>0</v>
      </c>
      <c r="AG210" s="12">
        <v>6.8395219999999997</v>
      </c>
      <c r="AH210" s="11">
        <v>3.1751809999999998</v>
      </c>
      <c r="AI210" s="11">
        <v>3.8219880000000002</v>
      </c>
      <c r="AJ210" s="11">
        <v>2.6047090000000002</v>
      </c>
      <c r="AK210" s="11">
        <v>-1.5705439999999999</v>
      </c>
      <c r="AL210" s="11">
        <v>0</v>
      </c>
      <c r="AM210" s="12">
        <v>0</v>
      </c>
      <c r="AN210" s="12">
        <v>2.4671880000000002</v>
      </c>
      <c r="AO210" s="11">
        <v>1.344757</v>
      </c>
      <c r="AP210" s="11">
        <v>1.745304</v>
      </c>
      <c r="AQ210" s="11">
        <v>0.35149599999999998</v>
      </c>
      <c r="AR210" s="11">
        <v>-4.3977279999999999</v>
      </c>
      <c r="AS210" s="11">
        <v>0</v>
      </c>
      <c r="AT210" s="12">
        <v>0</v>
      </c>
      <c r="AU210" s="12">
        <v>4.3566019999999996</v>
      </c>
      <c r="AV210" s="11">
        <v>2.3267920000000002</v>
      </c>
      <c r="AW210" s="11">
        <v>2.8992140000000002</v>
      </c>
      <c r="AX210" s="11">
        <v>1.4253210000000001</v>
      </c>
      <c r="AY210" s="11">
        <v>2.8992140000000002</v>
      </c>
      <c r="AZ210" s="11">
        <v>1.4253210000000001</v>
      </c>
      <c r="BA210" s="12">
        <v>0</v>
      </c>
      <c r="BB210" s="12">
        <v>1.004972</v>
      </c>
      <c r="BC210" s="11">
        <v>1.5020709999999999</v>
      </c>
      <c r="BD210" s="11">
        <v>0.69334200000000001</v>
      </c>
      <c r="BE210" s="11">
        <v>0.69334200000000001</v>
      </c>
      <c r="BF210" s="11">
        <v>0.69334200000000001</v>
      </c>
      <c r="BG210" s="11">
        <v>-6.7977270000000001</v>
      </c>
      <c r="BH210" s="11">
        <v>37.177767000000003</v>
      </c>
      <c r="BI210" s="11">
        <v>37.177767000000003</v>
      </c>
      <c r="BJ210" s="11">
        <v>35.221094000000001</v>
      </c>
      <c r="BK210" s="11">
        <v>37.914973000000003</v>
      </c>
      <c r="BL210" s="11">
        <v>37.544730999999999</v>
      </c>
      <c r="BM210" s="11">
        <v>0</v>
      </c>
      <c r="BN210" s="11">
        <v>31.159935999999998</v>
      </c>
      <c r="BO210" s="11">
        <v>31.159935999999998</v>
      </c>
      <c r="BP210" s="11">
        <v>31.628488999999998</v>
      </c>
      <c r="BQ210" s="11">
        <v>6.6609769999999999</v>
      </c>
      <c r="BR210" s="11">
        <v>43.427916000000003</v>
      </c>
      <c r="BS210" s="11">
        <v>0</v>
      </c>
    </row>
    <row r="211" spans="2:71" s="1" customFormat="1" x14ac:dyDescent="0.2">
      <c r="B211" s="63" t="s">
        <v>66</v>
      </c>
      <c r="C211" s="6">
        <v>43329.458333333299</v>
      </c>
      <c r="D211" s="7" t="s">
        <v>0</v>
      </c>
      <c r="E211" s="68" t="s">
        <v>30</v>
      </c>
      <c r="F211" s="8" t="s">
        <v>30</v>
      </c>
      <c r="G211" s="8">
        <v>51.134323000000002</v>
      </c>
      <c r="H211" s="8">
        <v>42.524138999999998</v>
      </c>
      <c r="I211" s="9" t="s">
        <v>30</v>
      </c>
      <c r="J211" s="64" t="s">
        <v>30</v>
      </c>
      <c r="K211" s="68" t="s">
        <v>30</v>
      </c>
      <c r="L211" s="8" t="s">
        <v>30</v>
      </c>
      <c r="M211" s="8">
        <v>5.2638550000000004</v>
      </c>
      <c r="N211" s="8">
        <v>1.281277</v>
      </c>
      <c r="O211" s="9" t="s">
        <v>30</v>
      </c>
      <c r="P211" s="64" t="s">
        <v>30</v>
      </c>
      <c r="Q211" s="8" t="s">
        <v>30</v>
      </c>
      <c r="R211" s="10">
        <v>0</v>
      </c>
      <c r="S211" s="8">
        <v>10.128095999999999</v>
      </c>
      <c r="T211" s="8">
        <v>13.927</v>
      </c>
      <c r="U211" s="9" t="s">
        <v>30</v>
      </c>
      <c r="V211" s="64" t="s">
        <v>30</v>
      </c>
      <c r="AA211" s="11">
        <v>160.911</v>
      </c>
      <c r="AB211" s="11">
        <v>0</v>
      </c>
      <c r="AC211" s="11">
        <v>75.542334999999994</v>
      </c>
      <c r="AD211" s="11">
        <v>44.543194</v>
      </c>
      <c r="AE211" s="11">
        <v>53.641064999999998</v>
      </c>
      <c r="AF211" s="12">
        <v>0</v>
      </c>
      <c r="AG211" s="12">
        <v>9.7946840000000002</v>
      </c>
      <c r="AH211" s="11">
        <v>4.1288359999999997</v>
      </c>
      <c r="AI211" s="11">
        <v>1.710874</v>
      </c>
      <c r="AJ211" s="11">
        <v>15.010065000000001</v>
      </c>
      <c r="AK211" s="11">
        <v>7.6558390000000003</v>
      </c>
      <c r="AL211" s="11">
        <v>0</v>
      </c>
      <c r="AM211" s="12">
        <v>0</v>
      </c>
      <c r="AN211" s="12">
        <v>2.825828</v>
      </c>
      <c r="AO211" s="11">
        <v>3.5489E-2</v>
      </c>
      <c r="AP211" s="11">
        <v>-1.2511099999999999</v>
      </c>
      <c r="AQ211" s="11">
        <v>11.445183</v>
      </c>
      <c r="AR211" s="11">
        <v>1.952828</v>
      </c>
      <c r="AS211" s="11">
        <v>0</v>
      </c>
      <c r="AT211" s="12">
        <v>0</v>
      </c>
      <c r="AU211" s="12">
        <v>5.306616</v>
      </c>
      <c r="AV211" s="11">
        <v>1.2812779999999999</v>
      </c>
      <c r="AW211" s="11">
        <v>-1.1185E-2</v>
      </c>
      <c r="AX211" s="11">
        <v>12.278689</v>
      </c>
      <c r="AY211" s="11">
        <v>-1.1185E-2</v>
      </c>
      <c r="AZ211" s="11">
        <v>12.278689</v>
      </c>
      <c r="BA211" s="12">
        <v>0</v>
      </c>
      <c r="BB211" s="12">
        <v>15.380412</v>
      </c>
      <c r="BC211" s="11">
        <v>13.927</v>
      </c>
      <c r="BD211" s="11">
        <v>3.5948570000000002</v>
      </c>
      <c r="BE211" s="11">
        <v>3.5948570000000002</v>
      </c>
      <c r="BF211" s="11">
        <v>3.5948570000000002</v>
      </c>
      <c r="BG211" s="11">
        <v>12.946414000000001</v>
      </c>
      <c r="BH211" s="11">
        <v>80.402101000000002</v>
      </c>
      <c r="BI211" s="11">
        <v>80.402101000000002</v>
      </c>
      <c r="BJ211" s="11">
        <v>74.707284999999999</v>
      </c>
      <c r="BK211" s="11">
        <v>73.173771000000002</v>
      </c>
      <c r="BL211" s="11">
        <v>85.435933000000006</v>
      </c>
      <c r="BM211" s="11">
        <v>0</v>
      </c>
      <c r="BN211" s="11">
        <v>199.05722499999999</v>
      </c>
      <c r="BO211" s="11">
        <v>199.05722499999999</v>
      </c>
      <c r="BP211" s="11">
        <v>202.536541</v>
      </c>
      <c r="BQ211" s="11">
        <v>217.53663800000001</v>
      </c>
      <c r="BR211" s="11">
        <v>229.99059199999999</v>
      </c>
      <c r="BS211" s="11">
        <v>0</v>
      </c>
    </row>
    <row r="212" spans="2:71" s="1" customFormat="1" x14ac:dyDescent="0.2">
      <c r="B212" s="84" t="s">
        <v>75</v>
      </c>
      <c r="C212" s="6">
        <v>43329.458333333299</v>
      </c>
      <c r="D212" s="7" t="s">
        <v>0</v>
      </c>
      <c r="E212" s="68" t="s">
        <v>30</v>
      </c>
      <c r="F212" s="8" t="s">
        <v>30</v>
      </c>
      <c r="G212" s="8">
        <v>201.87900200000001</v>
      </c>
      <c r="H212" s="8">
        <v>120.27947</v>
      </c>
      <c r="I212" s="9" t="s">
        <v>30</v>
      </c>
      <c r="J212" s="64" t="s">
        <v>30</v>
      </c>
      <c r="K212" s="68" t="s">
        <v>30</v>
      </c>
      <c r="L212" s="8" t="s">
        <v>30</v>
      </c>
      <c r="M212" s="8">
        <v>69.200127000000009</v>
      </c>
      <c r="N212" s="8">
        <v>43.633615999999996</v>
      </c>
      <c r="O212" s="9" t="s">
        <v>30</v>
      </c>
      <c r="P212" s="64" t="s">
        <v>30</v>
      </c>
      <c r="Q212" s="8" t="s">
        <v>30</v>
      </c>
      <c r="R212" s="85">
        <v>0</v>
      </c>
      <c r="S212" s="8">
        <v>4.4805640000000002</v>
      </c>
      <c r="T212" s="8">
        <v>17.714079000000002</v>
      </c>
      <c r="U212" s="9" t="s">
        <v>30</v>
      </c>
      <c r="V212" s="64" t="s">
        <v>30</v>
      </c>
      <c r="AA212" s="11">
        <v>603.77931899999999</v>
      </c>
      <c r="AB212" s="11">
        <v>0</v>
      </c>
      <c r="AC212" s="11">
        <v>231.84101100000001</v>
      </c>
      <c r="AD212" s="11">
        <v>106.465186</v>
      </c>
      <c r="AE212" s="11">
        <v>138.09458900000001</v>
      </c>
      <c r="AF212" s="12">
        <v>0</v>
      </c>
      <c r="AG212" s="12">
        <v>64.939384000000004</v>
      </c>
      <c r="AH212" s="11">
        <v>37.915993999999998</v>
      </c>
      <c r="AI212" s="11">
        <v>6.8169709999999997</v>
      </c>
      <c r="AJ212" s="11">
        <v>18.339212</v>
      </c>
      <c r="AK212" s="11">
        <v>58.320808</v>
      </c>
      <c r="AL212" s="11">
        <v>0</v>
      </c>
      <c r="AM212" s="12">
        <v>0</v>
      </c>
      <c r="AN212" s="12">
        <v>59.517408000000003</v>
      </c>
      <c r="AO212" s="11">
        <v>35.943432999999999</v>
      </c>
      <c r="AP212" s="11">
        <v>4.0620029999999998</v>
      </c>
      <c r="AQ212" s="11">
        <v>14.968146000000001</v>
      </c>
      <c r="AR212" s="11">
        <v>55.250525000000003</v>
      </c>
      <c r="AS212" s="11">
        <v>0</v>
      </c>
      <c r="AT212" s="12">
        <v>0</v>
      </c>
      <c r="AU212" s="12">
        <v>77.117948999999996</v>
      </c>
      <c r="AV212" s="11">
        <v>43.633616000000004</v>
      </c>
      <c r="AW212" s="11">
        <v>13.723922</v>
      </c>
      <c r="AX212" s="11">
        <v>18.445598</v>
      </c>
      <c r="AY212" s="11">
        <v>13.723922</v>
      </c>
      <c r="AZ212" s="11">
        <v>18.445598</v>
      </c>
      <c r="BA212" s="12">
        <v>0</v>
      </c>
      <c r="BB212" s="12">
        <v>-9.5171709999999994</v>
      </c>
      <c r="BC212" s="11">
        <v>17.714079000000002</v>
      </c>
      <c r="BD212" s="11">
        <v>-30.153582</v>
      </c>
      <c r="BE212" s="11">
        <v>-30.153582</v>
      </c>
      <c r="BF212" s="11">
        <v>-30.153582</v>
      </c>
      <c r="BG212" s="11">
        <v>74.756636</v>
      </c>
      <c r="BH212" s="11">
        <v>1435.1418880000001</v>
      </c>
      <c r="BI212" s="11">
        <v>1435.1418880000001</v>
      </c>
      <c r="BJ212" s="11">
        <v>1499.9636780000001</v>
      </c>
      <c r="BK212" s="11">
        <v>1205.1437960000001</v>
      </c>
      <c r="BL212" s="11">
        <v>1503.527932</v>
      </c>
      <c r="BM212" s="11">
        <v>0</v>
      </c>
      <c r="BN212" s="11">
        <v>243.46242599999999</v>
      </c>
      <c r="BO212" s="11">
        <v>243.46242599999999</v>
      </c>
      <c r="BP212" s="11">
        <v>225.291708</v>
      </c>
      <c r="BQ212" s="11">
        <v>368.71995900000002</v>
      </c>
      <c r="BR212" s="11">
        <v>411.464178</v>
      </c>
      <c r="BS212" s="11">
        <v>0</v>
      </c>
    </row>
    <row r="213" spans="2:71" s="1" customFormat="1" x14ac:dyDescent="0.2">
      <c r="B213" s="63" t="s">
        <v>78</v>
      </c>
      <c r="C213" s="6">
        <v>43329.458333333299</v>
      </c>
      <c r="D213" s="7" t="s">
        <v>0</v>
      </c>
      <c r="E213" s="68" t="s">
        <v>30</v>
      </c>
      <c r="F213" s="8" t="s">
        <v>30</v>
      </c>
      <c r="G213" s="8">
        <v>107.568765</v>
      </c>
      <c r="H213" s="8">
        <v>85.834433000000004</v>
      </c>
      <c r="I213" s="9" t="s">
        <v>30</v>
      </c>
      <c r="J213" s="64" t="s">
        <v>30</v>
      </c>
      <c r="K213" s="68" t="s">
        <v>30</v>
      </c>
      <c r="L213" s="8" t="s">
        <v>30</v>
      </c>
      <c r="M213" s="8">
        <v>19.305349</v>
      </c>
      <c r="N213" s="8">
        <v>11.922153999999999</v>
      </c>
      <c r="O213" s="9" t="s">
        <v>30</v>
      </c>
      <c r="P213" s="64" t="s">
        <v>30</v>
      </c>
      <c r="Q213" s="8" t="s">
        <v>30</v>
      </c>
      <c r="R213" s="10">
        <v>0</v>
      </c>
      <c r="S213" s="8">
        <v>7.6197809999999997</v>
      </c>
      <c r="T213" s="8">
        <v>6.7390639999999999</v>
      </c>
      <c r="U213" s="9" t="s">
        <v>30</v>
      </c>
      <c r="V213" s="64" t="s">
        <v>30</v>
      </c>
      <c r="AA213" s="11">
        <v>212.4</v>
      </c>
      <c r="AB213" s="11">
        <v>0</v>
      </c>
      <c r="AC213" s="11">
        <v>168.68958900000001</v>
      </c>
      <c r="AD213" s="11">
        <v>84.553252999999998</v>
      </c>
      <c r="AE213" s="11">
        <v>97.623028000000005</v>
      </c>
      <c r="AF213" s="12">
        <v>0</v>
      </c>
      <c r="AG213" s="12">
        <v>36.737067000000003</v>
      </c>
      <c r="AH213" s="11">
        <v>18.113837</v>
      </c>
      <c r="AI213" s="11">
        <v>19.050764999999998</v>
      </c>
      <c r="AJ213" s="11">
        <v>27.187469</v>
      </c>
      <c r="AK213" s="11">
        <v>25.076142999999998</v>
      </c>
      <c r="AL213" s="11">
        <v>0</v>
      </c>
      <c r="AM213" s="12">
        <v>0</v>
      </c>
      <c r="AN213" s="12">
        <v>19.891438000000001</v>
      </c>
      <c r="AO213" s="11">
        <v>9.3355759999999997</v>
      </c>
      <c r="AP213" s="11">
        <v>10.133608000000001</v>
      </c>
      <c r="AQ213" s="11">
        <v>15.068156</v>
      </c>
      <c r="AR213" s="11">
        <v>15.871185000000001</v>
      </c>
      <c r="AS213" s="11">
        <v>0</v>
      </c>
      <c r="AT213" s="12">
        <v>0</v>
      </c>
      <c r="AU213" s="12">
        <v>25.697263</v>
      </c>
      <c r="AV213" s="11">
        <v>11.922154000000001</v>
      </c>
      <c r="AW213" s="11">
        <v>12.824711000000001</v>
      </c>
      <c r="AX213" s="11">
        <v>17.918168000000001</v>
      </c>
      <c r="AY213" s="11">
        <v>12.824711000000001</v>
      </c>
      <c r="AZ213" s="11">
        <v>17.918168000000001</v>
      </c>
      <c r="BA213" s="12">
        <v>0</v>
      </c>
      <c r="BB213" s="12">
        <v>12.908371000000001</v>
      </c>
      <c r="BC213" s="11">
        <v>6.7390639999999999</v>
      </c>
      <c r="BD213" s="11">
        <v>6.6633389999999997</v>
      </c>
      <c r="BE213" s="11">
        <v>6.6633389999999997</v>
      </c>
      <c r="BF213" s="11">
        <v>6.6633389999999997</v>
      </c>
      <c r="BG213" s="11">
        <v>11.764761999999999</v>
      </c>
      <c r="BH213" s="11">
        <v>80.337057999999999</v>
      </c>
      <c r="BI213" s="11">
        <v>80.337057999999999</v>
      </c>
      <c r="BJ213" s="11">
        <v>96.601521000000005</v>
      </c>
      <c r="BK213" s="11">
        <v>94.735591999999997</v>
      </c>
      <c r="BL213" s="11">
        <v>83.915668999999994</v>
      </c>
      <c r="BM213" s="11">
        <v>0</v>
      </c>
      <c r="BN213" s="11">
        <v>127.35086200000001</v>
      </c>
      <c r="BO213" s="11">
        <v>127.35086200000001</v>
      </c>
      <c r="BP213" s="11">
        <v>133.33146600000001</v>
      </c>
      <c r="BQ213" s="11">
        <v>142.01044300000001</v>
      </c>
      <c r="BR213" s="11">
        <v>151.559088</v>
      </c>
      <c r="BS213" s="11">
        <v>0</v>
      </c>
    </row>
    <row r="214" spans="2:71" s="1" customFormat="1" x14ac:dyDescent="0.2">
      <c r="B214" s="63" t="s">
        <v>80</v>
      </c>
      <c r="C214" s="6">
        <v>43329.458333333299</v>
      </c>
      <c r="D214" s="7" t="s">
        <v>0</v>
      </c>
      <c r="E214" s="68" t="s">
        <v>30</v>
      </c>
      <c r="F214" s="8" t="s">
        <v>30</v>
      </c>
      <c r="G214" s="8">
        <v>595.76410299999998</v>
      </c>
      <c r="H214" s="8">
        <v>674.54384200000004</v>
      </c>
      <c r="I214" s="9" t="s">
        <v>30</v>
      </c>
      <c r="J214" s="64" t="s">
        <v>30</v>
      </c>
      <c r="K214" s="68" t="s">
        <v>30</v>
      </c>
      <c r="L214" s="8" t="s">
        <v>30</v>
      </c>
      <c r="M214" s="8">
        <v>56.467839999999995</v>
      </c>
      <c r="N214" s="8">
        <v>143.83599899999999</v>
      </c>
      <c r="O214" s="9" t="s">
        <v>30</v>
      </c>
      <c r="P214" s="64" t="s">
        <v>30</v>
      </c>
      <c r="Q214" s="8" t="s">
        <v>30</v>
      </c>
      <c r="R214" s="10">
        <v>0</v>
      </c>
      <c r="S214" s="8">
        <v>10.133888000000001</v>
      </c>
      <c r="T214" s="8">
        <v>73.410039999999995</v>
      </c>
      <c r="U214" s="9" t="s">
        <v>30</v>
      </c>
      <c r="V214" s="64" t="s">
        <v>30</v>
      </c>
      <c r="AA214" s="11">
        <v>1349.31808071</v>
      </c>
      <c r="AB214" s="11">
        <v>0</v>
      </c>
      <c r="AC214" s="11">
        <v>1244.86519</v>
      </c>
      <c r="AD214" s="11">
        <v>641.54829400000006</v>
      </c>
      <c r="AE214" s="11">
        <v>644.67238099999997</v>
      </c>
      <c r="AF214" s="12">
        <v>0</v>
      </c>
      <c r="AG214" s="12">
        <v>291.648866</v>
      </c>
      <c r="AH214" s="11">
        <v>173.01172099999999</v>
      </c>
      <c r="AI214" s="11">
        <v>175.98452900000001</v>
      </c>
      <c r="AJ214" s="11">
        <v>124.887162</v>
      </c>
      <c r="AK214" s="11">
        <v>79.706367</v>
      </c>
      <c r="AL214" s="11">
        <v>0</v>
      </c>
      <c r="AM214" s="12">
        <v>0</v>
      </c>
      <c r="AN214" s="12">
        <v>179.49219299999999</v>
      </c>
      <c r="AO214" s="11">
        <v>116.28504</v>
      </c>
      <c r="AP214" s="11">
        <v>119.68937200000001</v>
      </c>
      <c r="AQ214" s="11">
        <v>59.040958000000003</v>
      </c>
      <c r="AR214" s="11">
        <v>25.477415000000001</v>
      </c>
      <c r="AS214" s="11">
        <v>0</v>
      </c>
      <c r="AT214" s="12">
        <v>0</v>
      </c>
      <c r="AU214" s="12">
        <v>227.95902000000001</v>
      </c>
      <c r="AV214" s="11">
        <v>143.83599899999999</v>
      </c>
      <c r="AW214" s="11">
        <v>144.14624499999999</v>
      </c>
      <c r="AX214" s="11">
        <v>98.264881000000003</v>
      </c>
      <c r="AY214" s="11">
        <v>144.14624499999999</v>
      </c>
      <c r="AZ214" s="11">
        <v>98.264881000000003</v>
      </c>
      <c r="BA214" s="12">
        <v>0</v>
      </c>
      <c r="BB214" s="12">
        <v>106.291658</v>
      </c>
      <c r="BC214" s="11">
        <v>73.410039999999995</v>
      </c>
      <c r="BD214" s="11">
        <v>111.530162</v>
      </c>
      <c r="BE214" s="11">
        <v>111.530162</v>
      </c>
      <c r="BF214" s="11">
        <v>111.530162</v>
      </c>
      <c r="BG214" s="11">
        <v>36.276558999999999</v>
      </c>
      <c r="BH214" s="11">
        <v>279.69061799999997</v>
      </c>
      <c r="BI214" s="11">
        <v>279.69061799999997</v>
      </c>
      <c r="BJ214" s="11">
        <v>190.92155199999999</v>
      </c>
      <c r="BK214" s="11">
        <v>229.098491</v>
      </c>
      <c r="BL214" s="11">
        <v>205.93666300000001</v>
      </c>
      <c r="BM214" s="11">
        <v>0</v>
      </c>
      <c r="BN214" s="11">
        <v>443.174937</v>
      </c>
      <c r="BO214" s="11">
        <v>443.174937</v>
      </c>
      <c r="BP214" s="11">
        <v>560.63641700000005</v>
      </c>
      <c r="BQ214" s="11">
        <v>613.65747599999997</v>
      </c>
      <c r="BR214" s="11">
        <v>633.39507900000001</v>
      </c>
      <c r="BS214" s="11">
        <v>0</v>
      </c>
    </row>
    <row r="215" spans="2:71" s="1" customFormat="1" x14ac:dyDescent="0.2">
      <c r="B215" s="63" t="s">
        <v>81</v>
      </c>
      <c r="C215" s="6">
        <v>43329.458333333299</v>
      </c>
      <c r="D215" s="7" t="s">
        <v>0</v>
      </c>
      <c r="E215" s="68" t="s">
        <v>30</v>
      </c>
      <c r="F215" s="8" t="s">
        <v>30</v>
      </c>
      <c r="G215" s="8">
        <v>221.50767300000001</v>
      </c>
      <c r="H215" s="8">
        <v>168.205018</v>
      </c>
      <c r="I215" s="9" t="s">
        <v>30</v>
      </c>
      <c r="J215" s="64" t="s">
        <v>30</v>
      </c>
      <c r="K215" s="68" t="s">
        <v>30</v>
      </c>
      <c r="L215" s="8" t="s">
        <v>30</v>
      </c>
      <c r="M215" s="8">
        <v>63.493091999999997</v>
      </c>
      <c r="N215" s="8">
        <v>23.522503</v>
      </c>
      <c r="O215" s="9" t="s">
        <v>30</v>
      </c>
      <c r="P215" s="64" t="s">
        <v>30</v>
      </c>
      <c r="Q215" s="8" t="s">
        <v>30</v>
      </c>
      <c r="R215" s="83">
        <v>0</v>
      </c>
      <c r="S215" s="8">
        <v>18.206823</v>
      </c>
      <c r="T215" s="8">
        <v>6.4427320000000003</v>
      </c>
      <c r="U215" s="9" t="s">
        <v>30</v>
      </c>
      <c r="V215" s="64" t="s">
        <v>30</v>
      </c>
      <c r="AA215" s="11">
        <v>624.6</v>
      </c>
      <c r="AB215" s="11">
        <v>0</v>
      </c>
      <c r="AC215" s="11">
        <v>319.52555599999999</v>
      </c>
      <c r="AD215" s="11">
        <v>162.84079500000001</v>
      </c>
      <c r="AE215" s="11">
        <v>205.15011999999999</v>
      </c>
      <c r="AF215" s="12">
        <v>0</v>
      </c>
      <c r="AG215" s="12">
        <v>37.750934000000001</v>
      </c>
      <c r="AH215" s="11">
        <v>28.817458999999999</v>
      </c>
      <c r="AI215" s="11">
        <v>36.586615999999999</v>
      </c>
      <c r="AJ215" s="11">
        <v>40.841887</v>
      </c>
      <c r="AK215" s="11">
        <v>67.892655000000005</v>
      </c>
      <c r="AL215" s="11">
        <v>0</v>
      </c>
      <c r="AM215" s="12">
        <v>0</v>
      </c>
      <c r="AN215" s="12">
        <v>7.2616440000000004</v>
      </c>
      <c r="AO215" s="11">
        <v>12.585407999999999</v>
      </c>
      <c r="AP215" s="11">
        <v>22.592652999999999</v>
      </c>
      <c r="AQ215" s="11">
        <v>23.619479999999999</v>
      </c>
      <c r="AR215" s="11">
        <v>51.981257999999997</v>
      </c>
      <c r="AS215" s="11">
        <v>0</v>
      </c>
      <c r="AT215" s="12">
        <v>0</v>
      </c>
      <c r="AU215" s="12">
        <v>28.901063000000001</v>
      </c>
      <c r="AV215" s="11">
        <v>23.522503</v>
      </c>
      <c r="AW215" s="11">
        <v>33.158096999999998</v>
      </c>
      <c r="AX215" s="11">
        <v>34.854134999999999</v>
      </c>
      <c r="AY215" s="11">
        <v>33.158096999999998</v>
      </c>
      <c r="AZ215" s="11">
        <v>34.854134999999999</v>
      </c>
      <c r="BA215" s="12">
        <v>0</v>
      </c>
      <c r="BB215" s="12">
        <v>-13.960417</v>
      </c>
      <c r="BC215" s="11">
        <v>6.4427320000000003</v>
      </c>
      <c r="BD215" s="11">
        <v>2.284538</v>
      </c>
      <c r="BE215" s="11">
        <v>2.284538</v>
      </c>
      <c r="BF215" s="11">
        <v>2.284538</v>
      </c>
      <c r="BG215" s="11">
        <v>-0.129827</v>
      </c>
      <c r="BH215" s="11">
        <v>720.23591199999998</v>
      </c>
      <c r="BI215" s="11">
        <v>720.23591199999998</v>
      </c>
      <c r="BJ215" s="11">
        <v>735.25689499999999</v>
      </c>
      <c r="BK215" s="11">
        <v>856.73290699999995</v>
      </c>
      <c r="BL215" s="11">
        <v>923.94757100000004</v>
      </c>
      <c r="BM215" s="11">
        <v>0</v>
      </c>
      <c r="BN215" s="11">
        <v>529.49939700000004</v>
      </c>
      <c r="BO215" s="11">
        <v>529.49939700000004</v>
      </c>
      <c r="BP215" s="11">
        <v>532.41695300000003</v>
      </c>
      <c r="BQ215" s="11">
        <v>872.52436599999999</v>
      </c>
      <c r="BR215" s="11">
        <v>890.26272400000005</v>
      </c>
      <c r="BS215" s="11">
        <v>0</v>
      </c>
    </row>
    <row r="216" spans="2:71" s="1" customFormat="1" x14ac:dyDescent="0.2">
      <c r="B216" s="63" t="s">
        <v>83</v>
      </c>
      <c r="C216" s="6">
        <v>43329.458333333299</v>
      </c>
      <c r="D216" s="7" t="s">
        <v>0</v>
      </c>
      <c r="E216" s="68" t="s">
        <v>30</v>
      </c>
      <c r="F216" s="8" t="s">
        <v>30</v>
      </c>
      <c r="G216" s="8">
        <v>437.157308</v>
      </c>
      <c r="H216" s="8">
        <v>418.39022199999999</v>
      </c>
      <c r="I216" s="9" t="s">
        <v>30</v>
      </c>
      <c r="J216" s="64" t="s">
        <v>30</v>
      </c>
      <c r="K216" s="68" t="s">
        <v>30</v>
      </c>
      <c r="L216" s="8" t="s">
        <v>30</v>
      </c>
      <c r="M216" s="8">
        <v>46.578443</v>
      </c>
      <c r="N216" s="8">
        <v>26.653437</v>
      </c>
      <c r="O216" s="9" t="s">
        <v>30</v>
      </c>
      <c r="P216" s="64" t="s">
        <v>30</v>
      </c>
      <c r="Q216" s="8" t="s">
        <v>30</v>
      </c>
      <c r="R216" s="10">
        <v>0</v>
      </c>
      <c r="S216" s="8">
        <v>12.349767</v>
      </c>
      <c r="T216" s="8">
        <v>24.183767</v>
      </c>
      <c r="U216" s="9" t="s">
        <v>30</v>
      </c>
      <c r="V216" s="64" t="s">
        <v>30</v>
      </c>
      <c r="AA216" s="11">
        <v>628.54399999999998</v>
      </c>
      <c r="AB216" s="11">
        <v>0</v>
      </c>
      <c r="AC216" s="11">
        <v>783.90177600000004</v>
      </c>
      <c r="AD216" s="11">
        <v>419.89637199999999</v>
      </c>
      <c r="AE216" s="11">
        <v>445.44403899999998</v>
      </c>
      <c r="AF216" s="12">
        <v>0</v>
      </c>
      <c r="AG216" s="12">
        <v>138.691756</v>
      </c>
      <c r="AH216" s="11">
        <v>69.600341</v>
      </c>
      <c r="AI216" s="11">
        <v>87.907131000000007</v>
      </c>
      <c r="AJ216" s="11">
        <v>80.611973000000006</v>
      </c>
      <c r="AK216" s="11">
        <v>84.696395999999993</v>
      </c>
      <c r="AL216" s="11">
        <v>0</v>
      </c>
      <c r="AM216" s="12">
        <v>0</v>
      </c>
      <c r="AN216" s="12">
        <v>36.472769999999997</v>
      </c>
      <c r="AO216" s="11">
        <v>11.809343</v>
      </c>
      <c r="AP216" s="11">
        <v>45.164127000000001</v>
      </c>
      <c r="AQ216" s="11">
        <v>25.799676000000002</v>
      </c>
      <c r="AR216" s="11">
        <v>31.199217999999998</v>
      </c>
      <c r="AS216" s="11">
        <v>0</v>
      </c>
      <c r="AT216" s="12">
        <v>0</v>
      </c>
      <c r="AU216" s="12">
        <v>64.276640999999998</v>
      </c>
      <c r="AV216" s="11">
        <v>26.653437</v>
      </c>
      <c r="AW216" s="11">
        <v>60.166013</v>
      </c>
      <c r="AX216" s="11">
        <v>41.399754000000001</v>
      </c>
      <c r="AY216" s="11">
        <v>60.166013</v>
      </c>
      <c r="AZ216" s="11">
        <v>41.399754000000001</v>
      </c>
      <c r="BA216" s="12">
        <v>0</v>
      </c>
      <c r="BB216" s="12">
        <v>29.464448000000001</v>
      </c>
      <c r="BC216" s="11">
        <v>24.183767</v>
      </c>
      <c r="BD216" s="11">
        <v>10.670154999999999</v>
      </c>
      <c r="BE216" s="11">
        <v>10.670154999999999</v>
      </c>
      <c r="BF216" s="11">
        <v>10.670154999999999</v>
      </c>
      <c r="BG216" s="11">
        <v>-25.639600000000002</v>
      </c>
      <c r="BH216" s="11">
        <v>683.615723</v>
      </c>
      <c r="BI216" s="11">
        <v>683.615723</v>
      </c>
      <c r="BJ216" s="11">
        <v>696.16593799999998</v>
      </c>
      <c r="BK216" s="11">
        <v>678.22127399999999</v>
      </c>
      <c r="BL216" s="11">
        <v>704.04947300000003</v>
      </c>
      <c r="BM216" s="11">
        <v>0</v>
      </c>
      <c r="BN216" s="11">
        <v>1224.071862</v>
      </c>
      <c r="BO216" s="11">
        <v>1224.071862</v>
      </c>
      <c r="BP216" s="11">
        <v>1238.0735910000001</v>
      </c>
      <c r="BQ216" s="11">
        <v>1264.7289929999999</v>
      </c>
      <c r="BR216" s="11">
        <v>1299.4094540000001</v>
      </c>
      <c r="BS216" s="11">
        <v>0</v>
      </c>
    </row>
    <row r="217" spans="2:71" s="1" customFormat="1" x14ac:dyDescent="0.2">
      <c r="B217" s="63" t="s">
        <v>84</v>
      </c>
      <c r="C217" s="6">
        <v>43329.458333333299</v>
      </c>
      <c r="D217" s="7" t="s">
        <v>0</v>
      </c>
      <c r="E217" s="68" t="s">
        <v>30</v>
      </c>
      <c r="F217" s="8" t="s">
        <v>30</v>
      </c>
      <c r="G217" s="8">
        <v>16.293105000000001</v>
      </c>
      <c r="H217" s="8">
        <v>15.312352000000001</v>
      </c>
      <c r="I217" s="9" t="s">
        <v>30</v>
      </c>
      <c r="J217" s="64" t="s">
        <v>30</v>
      </c>
      <c r="K217" s="68" t="s">
        <v>30</v>
      </c>
      <c r="L217" s="8" t="s">
        <v>30</v>
      </c>
      <c r="M217" s="8">
        <v>1.0385249999999999</v>
      </c>
      <c r="N217" s="8">
        <v>1.5250170000000001</v>
      </c>
      <c r="O217" s="9" t="s">
        <v>30</v>
      </c>
      <c r="P217" s="64" t="s">
        <v>30</v>
      </c>
      <c r="Q217" s="8" t="s">
        <v>30</v>
      </c>
      <c r="R217" s="10">
        <v>0</v>
      </c>
      <c r="S217" s="8">
        <v>0.39837600000000001</v>
      </c>
      <c r="T217" s="8">
        <v>0.28554800000000002</v>
      </c>
      <c r="U217" s="9" t="s">
        <v>30</v>
      </c>
      <c r="V217" s="64" t="s">
        <v>30</v>
      </c>
      <c r="AA217" s="11">
        <v>29.795999999999999</v>
      </c>
      <c r="AB217" s="11">
        <v>0</v>
      </c>
      <c r="AC217" s="11">
        <v>30.229351000000001</v>
      </c>
      <c r="AD217" s="11">
        <v>16.676469000000001</v>
      </c>
      <c r="AE217" s="11">
        <v>17.495847999999999</v>
      </c>
      <c r="AF217" s="12">
        <v>0</v>
      </c>
      <c r="AG217" s="12">
        <v>8.2029779999999999</v>
      </c>
      <c r="AH217" s="11">
        <v>4.1751060000000004</v>
      </c>
      <c r="AI217" s="11">
        <v>3.4182399999999999</v>
      </c>
      <c r="AJ217" s="11">
        <v>4.5589789999999999</v>
      </c>
      <c r="AK217" s="11">
        <v>3.3252769999999998</v>
      </c>
      <c r="AL217" s="11">
        <v>0</v>
      </c>
      <c r="AM217" s="12">
        <v>0</v>
      </c>
      <c r="AN217" s="12">
        <v>2.1177709999999998</v>
      </c>
      <c r="AO217" s="11">
        <v>1.1793880000000001</v>
      </c>
      <c r="AP217" s="11">
        <v>0.45315800000000001</v>
      </c>
      <c r="AQ217" s="11">
        <v>1.33362</v>
      </c>
      <c r="AR217" s="11">
        <v>0.68357900000000005</v>
      </c>
      <c r="AS217" s="11">
        <v>0</v>
      </c>
      <c r="AT217" s="12">
        <v>0</v>
      </c>
      <c r="AU217" s="12">
        <v>2.8032089999999998</v>
      </c>
      <c r="AV217" s="11">
        <v>1.5250170000000001</v>
      </c>
      <c r="AW217" s="11">
        <v>0.79615400000000003</v>
      </c>
      <c r="AX217" s="11">
        <v>1.688002</v>
      </c>
      <c r="AY217" s="11">
        <v>0.79615400000000003</v>
      </c>
      <c r="AZ217" s="11">
        <v>1.688002</v>
      </c>
      <c r="BA217" s="12">
        <v>0</v>
      </c>
      <c r="BB217" s="12">
        <v>0.63017100000000004</v>
      </c>
      <c r="BC217" s="11">
        <v>0.28554800000000002</v>
      </c>
      <c r="BD217" s="11">
        <v>0.44010899999999997</v>
      </c>
      <c r="BE217" s="11">
        <v>0.44010899999999997</v>
      </c>
      <c r="BF217" s="11">
        <v>0.44010899999999997</v>
      </c>
      <c r="BG217" s="11">
        <v>0.95072500000000004</v>
      </c>
      <c r="BH217" s="11">
        <v>12.084110000000001</v>
      </c>
      <c r="BI217" s="11">
        <v>12.084110000000001</v>
      </c>
      <c r="BJ217" s="11">
        <v>11.396458000000001</v>
      </c>
      <c r="BK217" s="11">
        <v>9.8978140000000003</v>
      </c>
      <c r="BL217" s="11">
        <v>12.002644999999999</v>
      </c>
      <c r="BM217" s="11">
        <v>0</v>
      </c>
      <c r="BN217" s="11">
        <v>24.409412</v>
      </c>
      <c r="BO217" s="11">
        <v>24.409412</v>
      </c>
      <c r="BP217" s="11">
        <v>24.944848</v>
      </c>
      <c r="BQ217" s="11">
        <v>25.860357</v>
      </c>
      <c r="BR217" s="11">
        <v>26.376802000000001</v>
      </c>
      <c r="BS217" s="11">
        <v>0</v>
      </c>
    </row>
    <row r="218" spans="2:71" s="1" customFormat="1" x14ac:dyDescent="0.2">
      <c r="B218" s="63" t="s">
        <v>89</v>
      </c>
      <c r="C218" s="6">
        <v>43329.458333333299</v>
      </c>
      <c r="D218" s="7" t="s">
        <v>0</v>
      </c>
      <c r="E218" s="68" t="s">
        <v>30</v>
      </c>
      <c r="F218" s="8" t="s">
        <v>30</v>
      </c>
      <c r="G218" s="8">
        <v>1.0924750000000001</v>
      </c>
      <c r="H218" s="8">
        <v>3.42116</v>
      </c>
      <c r="I218" s="9" t="s">
        <v>30</v>
      </c>
      <c r="J218" s="64" t="s">
        <v>30</v>
      </c>
      <c r="K218" s="68" t="s">
        <v>30</v>
      </c>
      <c r="L218" s="8" t="s">
        <v>30</v>
      </c>
      <c r="M218" s="8">
        <v>0.387185</v>
      </c>
      <c r="N218" s="8">
        <v>-0.33552799999999999</v>
      </c>
      <c r="O218" s="9" t="s">
        <v>30</v>
      </c>
      <c r="P218" s="64" t="s">
        <v>30</v>
      </c>
      <c r="Q218" s="8" t="s">
        <v>30</v>
      </c>
      <c r="R218" s="83">
        <v>0</v>
      </c>
      <c r="S218" s="8">
        <v>-0.37895000000000001</v>
      </c>
      <c r="T218" s="8">
        <v>-8.2290000000000002E-3</v>
      </c>
      <c r="U218" s="9" t="s">
        <v>30</v>
      </c>
      <c r="V218" s="64" t="s">
        <v>30</v>
      </c>
      <c r="AA218" s="11">
        <v>18.738433079999997</v>
      </c>
      <c r="AB218" s="11">
        <v>0</v>
      </c>
      <c r="AC218" s="11">
        <v>7.3978599999999997</v>
      </c>
      <c r="AD218" s="11">
        <v>4.6393310000000003</v>
      </c>
      <c r="AE218" s="11">
        <v>1.8304389999999999</v>
      </c>
      <c r="AF218" s="12">
        <v>0</v>
      </c>
      <c r="AG218" s="12">
        <v>1.924577</v>
      </c>
      <c r="AH218" s="11">
        <v>0.89862600000000004</v>
      </c>
      <c r="AI218" s="11">
        <v>0.47104299999999999</v>
      </c>
      <c r="AJ218" s="11">
        <v>-0.35250300000000001</v>
      </c>
      <c r="AK218" s="11">
        <v>0.69430899999999995</v>
      </c>
      <c r="AL218" s="11">
        <v>0</v>
      </c>
      <c r="AM218" s="12">
        <v>0</v>
      </c>
      <c r="AN218" s="12">
        <v>-0.367869</v>
      </c>
      <c r="AO218" s="11">
        <v>-0.36297499999999999</v>
      </c>
      <c r="AP218" s="11">
        <v>-0.48320999999999997</v>
      </c>
      <c r="AQ218" s="11">
        <v>-0.88068800000000003</v>
      </c>
      <c r="AR218" s="11">
        <v>0.36448999999999998</v>
      </c>
      <c r="AS218" s="11">
        <v>0</v>
      </c>
      <c r="AT218" s="12">
        <v>0</v>
      </c>
      <c r="AU218" s="12">
        <v>-0.31330200000000002</v>
      </c>
      <c r="AV218" s="11">
        <v>-0.33552799999999999</v>
      </c>
      <c r="AW218" s="11">
        <v>-0.45690599999999998</v>
      </c>
      <c r="AX218" s="11">
        <v>-0.85642700000000005</v>
      </c>
      <c r="AY218" s="11">
        <v>-0.45690599999999998</v>
      </c>
      <c r="AZ218" s="11">
        <v>-0.85642700000000005</v>
      </c>
      <c r="BA218" s="12">
        <v>0</v>
      </c>
      <c r="BB218" s="12">
        <v>0.271955</v>
      </c>
      <c r="BC218" s="11">
        <v>-8.2290000000000002E-3</v>
      </c>
      <c r="BD218" s="11">
        <v>-1.4600569999999999</v>
      </c>
      <c r="BE218" s="11">
        <v>-1.4600569999999999</v>
      </c>
      <c r="BF218" s="11">
        <v>-1.4600569999999999</v>
      </c>
      <c r="BG218" s="11">
        <v>-3.2526030000000001</v>
      </c>
      <c r="BH218" s="11">
        <v>29.375354999999999</v>
      </c>
      <c r="BI218" s="11">
        <v>29.375354999999999</v>
      </c>
      <c r="BJ218" s="11">
        <v>30.779256</v>
      </c>
      <c r="BK218" s="11">
        <v>32.723573999999999</v>
      </c>
      <c r="BL218" s="11">
        <v>34.617429999999999</v>
      </c>
      <c r="BM218" s="11">
        <v>0</v>
      </c>
      <c r="BN218" s="11">
        <v>38.896926000000001</v>
      </c>
      <c r="BO218" s="11">
        <v>38.896926000000001</v>
      </c>
      <c r="BP218" s="11">
        <v>37.425398999999999</v>
      </c>
      <c r="BQ218" s="11">
        <v>34.156979999999997</v>
      </c>
      <c r="BR218" s="11">
        <v>33.764682000000001</v>
      </c>
      <c r="BS218" s="11">
        <v>0</v>
      </c>
    </row>
    <row r="219" spans="2:71" s="1" customFormat="1" x14ac:dyDescent="0.2">
      <c r="B219" s="63" t="s">
        <v>98</v>
      </c>
      <c r="C219" s="6">
        <v>43329.458333333299</v>
      </c>
      <c r="D219" s="7" t="s">
        <v>0</v>
      </c>
      <c r="E219" s="68" t="s">
        <v>30</v>
      </c>
      <c r="F219" s="8" t="s">
        <v>30</v>
      </c>
      <c r="G219" s="8">
        <v>12.132546</v>
      </c>
      <c r="H219" s="8">
        <v>15.797828000000001</v>
      </c>
      <c r="I219" s="9" t="s">
        <v>30</v>
      </c>
      <c r="J219" s="64" t="s">
        <v>30</v>
      </c>
      <c r="K219" s="68" t="s">
        <v>30</v>
      </c>
      <c r="L219" s="8" t="s">
        <v>30</v>
      </c>
      <c r="M219" s="8">
        <v>-3.4125000000000016E-2</v>
      </c>
      <c r="N219" s="8">
        <v>0.92463000000000006</v>
      </c>
      <c r="O219" s="9" t="s">
        <v>30</v>
      </c>
      <c r="P219" s="64" t="s">
        <v>30</v>
      </c>
      <c r="Q219" s="8" t="s">
        <v>30</v>
      </c>
      <c r="R219" s="10">
        <v>0</v>
      </c>
      <c r="S219" s="8">
        <v>-1.1630689999999999</v>
      </c>
      <c r="T219" s="8">
        <v>4.9023999999999998E-2</v>
      </c>
      <c r="U219" s="9" t="s">
        <v>30</v>
      </c>
      <c r="V219" s="64" t="s">
        <v>30</v>
      </c>
      <c r="AA219" s="11">
        <v>26.030159999999999</v>
      </c>
      <c r="AB219" s="11">
        <v>0</v>
      </c>
      <c r="AC219" s="11">
        <v>24.231206</v>
      </c>
      <c r="AD219" s="11">
        <v>11.789915000000001</v>
      </c>
      <c r="AE219" s="11">
        <v>17.683727000000001</v>
      </c>
      <c r="AF219" s="12">
        <v>0</v>
      </c>
      <c r="AG219" s="12">
        <v>3.7674439999999998</v>
      </c>
      <c r="AH219" s="11">
        <v>2.6203940000000001</v>
      </c>
      <c r="AI219" s="11">
        <v>1.372323</v>
      </c>
      <c r="AJ219" s="11">
        <v>4.9259760000000004</v>
      </c>
      <c r="AK219" s="11">
        <v>1.5815539999999999</v>
      </c>
      <c r="AL219" s="11">
        <v>0</v>
      </c>
      <c r="AM219" s="12">
        <v>0</v>
      </c>
      <c r="AN219" s="12">
        <v>0.450484</v>
      </c>
      <c r="AO219" s="11">
        <v>0.70969000000000004</v>
      </c>
      <c r="AP219" s="11">
        <v>-0.30026799999999998</v>
      </c>
      <c r="AQ219" s="11">
        <v>2.7343000000000002</v>
      </c>
      <c r="AR219" s="11">
        <v>-0.278756</v>
      </c>
      <c r="AS219" s="11">
        <v>0</v>
      </c>
      <c r="AT219" s="12">
        <v>0</v>
      </c>
      <c r="AU219" s="12">
        <v>0.88012699999999999</v>
      </c>
      <c r="AV219" s="11">
        <v>0.92462999999999995</v>
      </c>
      <c r="AW219" s="11">
        <v>-7.1360000000000007E-2</v>
      </c>
      <c r="AX219" s="11">
        <v>2.9642400000000002</v>
      </c>
      <c r="AY219" s="11">
        <v>-7.1360000000000007E-2</v>
      </c>
      <c r="AZ219" s="11">
        <v>2.9642400000000002</v>
      </c>
      <c r="BA219" s="12">
        <v>0</v>
      </c>
      <c r="BB219" s="12">
        <v>-0.76656400000000002</v>
      </c>
      <c r="BC219" s="11">
        <v>4.9023999999999998E-2</v>
      </c>
      <c r="BD219" s="11">
        <v>-1.70174</v>
      </c>
      <c r="BE219" s="11">
        <v>-1.70174</v>
      </c>
      <c r="BF219" s="11">
        <v>-1.70174</v>
      </c>
      <c r="BG219" s="11">
        <v>-0.91517400000000004</v>
      </c>
      <c r="BH219" s="11">
        <v>25.696099</v>
      </c>
      <c r="BI219" s="11">
        <v>25.696099</v>
      </c>
      <c r="BJ219" s="11">
        <v>28.103732000000001</v>
      </c>
      <c r="BK219" s="11">
        <v>25.586779</v>
      </c>
      <c r="BL219" s="11">
        <v>23.759148</v>
      </c>
      <c r="BM219" s="11">
        <v>0</v>
      </c>
      <c r="BN219" s="11">
        <v>38.899835000000003</v>
      </c>
      <c r="BO219" s="11">
        <v>38.899835000000003</v>
      </c>
      <c r="BP219" s="11">
        <v>37.055596000000001</v>
      </c>
      <c r="BQ219" s="11">
        <v>36.425539000000001</v>
      </c>
      <c r="BR219" s="11">
        <v>35.517774000000003</v>
      </c>
      <c r="BS219" s="11">
        <v>0</v>
      </c>
    </row>
    <row r="220" spans="2:71" s="1" customFormat="1" x14ac:dyDescent="0.2">
      <c r="B220" s="63" t="s">
        <v>103</v>
      </c>
      <c r="C220" s="6">
        <v>43329.458333333299</v>
      </c>
      <c r="D220" s="7" t="s">
        <v>0</v>
      </c>
      <c r="E220" s="68">
        <v>314.25</v>
      </c>
      <c r="F220" s="8" t="s">
        <v>30</v>
      </c>
      <c r="G220" s="8">
        <v>223.367593</v>
      </c>
      <c r="H220" s="8">
        <v>227.428832</v>
      </c>
      <c r="I220" s="9" t="s">
        <v>30</v>
      </c>
      <c r="J220" s="64" t="s">
        <v>30</v>
      </c>
      <c r="K220" s="68">
        <v>74.75</v>
      </c>
      <c r="L220" s="8" t="s">
        <v>30</v>
      </c>
      <c r="M220" s="8">
        <v>33.214387000000002</v>
      </c>
      <c r="N220" s="8">
        <v>43.049734999999998</v>
      </c>
      <c r="O220" s="9" t="s">
        <v>30</v>
      </c>
      <c r="P220" s="64" t="s">
        <v>30</v>
      </c>
      <c r="Q220" s="8">
        <v>38</v>
      </c>
      <c r="R220" s="10">
        <v>0</v>
      </c>
      <c r="S220" s="8">
        <v>9.5890029999999999</v>
      </c>
      <c r="T220" s="8">
        <v>23.108193</v>
      </c>
      <c r="U220" s="9" t="s">
        <v>30</v>
      </c>
      <c r="V220" s="64" t="s">
        <v>30</v>
      </c>
      <c r="AA220" s="11">
        <v>923.4</v>
      </c>
      <c r="AB220" s="11">
        <v>0</v>
      </c>
      <c r="AC220" s="11">
        <v>409.03546799999998</v>
      </c>
      <c r="AD220" s="11">
        <v>281.94619699999998</v>
      </c>
      <c r="AE220" s="11">
        <v>226.807998</v>
      </c>
      <c r="AF220" s="12">
        <v>0</v>
      </c>
      <c r="AG220" s="12">
        <v>109.449335</v>
      </c>
      <c r="AH220" s="11">
        <v>67.265384999999995</v>
      </c>
      <c r="AI220" s="11">
        <v>107.88906799999999</v>
      </c>
      <c r="AJ220" s="11">
        <v>51.157760000000003</v>
      </c>
      <c r="AK220" s="11">
        <v>57.895561000000001</v>
      </c>
      <c r="AL220" s="11">
        <v>0</v>
      </c>
      <c r="AM220" s="12">
        <v>0</v>
      </c>
      <c r="AN220" s="12">
        <v>45.882713000000003</v>
      </c>
      <c r="AO220" s="11">
        <v>34.262472000000002</v>
      </c>
      <c r="AP220" s="11">
        <v>76.052466999999993</v>
      </c>
      <c r="AQ220" s="11">
        <v>21.168016999999999</v>
      </c>
      <c r="AR220" s="11">
        <v>23.343502000000001</v>
      </c>
      <c r="AS220" s="11">
        <v>0</v>
      </c>
      <c r="AT220" s="12">
        <v>0</v>
      </c>
      <c r="AU220" s="12">
        <v>64.107523999999998</v>
      </c>
      <c r="AV220" s="11">
        <v>43.049734999999998</v>
      </c>
      <c r="AW220" s="11">
        <v>86.676464999999993</v>
      </c>
      <c r="AX220" s="11">
        <v>30.811882000000001</v>
      </c>
      <c r="AY220" s="11">
        <v>86.676464999999993</v>
      </c>
      <c r="AZ220" s="11">
        <v>30.811882000000001</v>
      </c>
      <c r="BA220" s="12">
        <v>0</v>
      </c>
      <c r="BB220" s="12">
        <v>23.357122</v>
      </c>
      <c r="BC220" s="11">
        <v>23.108193</v>
      </c>
      <c r="BD220" s="11">
        <v>54.331907000000001</v>
      </c>
      <c r="BE220" s="11">
        <v>54.331907000000001</v>
      </c>
      <c r="BF220" s="11">
        <v>54.331907000000001</v>
      </c>
      <c r="BG220" s="11">
        <v>7.67258</v>
      </c>
      <c r="BH220" s="11">
        <v>293.57888700000001</v>
      </c>
      <c r="BI220" s="11">
        <v>293.57888700000001</v>
      </c>
      <c r="BJ220" s="11">
        <v>225.47315699999999</v>
      </c>
      <c r="BK220" s="11">
        <v>214.41120900000001</v>
      </c>
      <c r="BL220" s="11">
        <v>215.42191099999999</v>
      </c>
      <c r="BM220" s="11">
        <v>0</v>
      </c>
      <c r="BN220" s="11">
        <v>80.739829</v>
      </c>
      <c r="BO220" s="11">
        <v>80.739829</v>
      </c>
      <c r="BP220" s="11">
        <v>136.353826</v>
      </c>
      <c r="BQ220" s="11">
        <v>158.880032</v>
      </c>
      <c r="BR220" s="11">
        <v>178.11777900000001</v>
      </c>
      <c r="BS220" s="11">
        <v>0</v>
      </c>
    </row>
    <row r="221" spans="2:71" s="1" customFormat="1" x14ac:dyDescent="0.2">
      <c r="B221" s="63" t="s">
        <v>107</v>
      </c>
      <c r="C221" s="6">
        <v>43329.458333333299</v>
      </c>
      <c r="D221" s="7" t="s">
        <v>0</v>
      </c>
      <c r="E221" s="68" t="s">
        <v>30</v>
      </c>
      <c r="F221" s="8" t="s">
        <v>30</v>
      </c>
      <c r="G221" s="8">
        <v>63.574956</v>
      </c>
      <c r="H221" s="8">
        <v>46.072792</v>
      </c>
      <c r="I221" s="9" t="s">
        <v>30</v>
      </c>
      <c r="J221" s="64" t="s">
        <v>30</v>
      </c>
      <c r="K221" s="68" t="s">
        <v>30</v>
      </c>
      <c r="L221" s="8" t="s">
        <v>30</v>
      </c>
      <c r="M221" s="8">
        <v>-3.1499460000000004</v>
      </c>
      <c r="N221" s="8">
        <v>-1.2261769999999999</v>
      </c>
      <c r="O221" s="9" t="s">
        <v>30</v>
      </c>
      <c r="P221" s="64" t="s">
        <v>30</v>
      </c>
      <c r="Q221" s="8" t="s">
        <v>30</v>
      </c>
      <c r="R221" s="83">
        <v>0</v>
      </c>
      <c r="S221" s="8">
        <v>-3.1548240000000001</v>
      </c>
      <c r="T221" s="8">
        <v>-0.80890600000000001</v>
      </c>
      <c r="U221" s="9" t="s">
        <v>30</v>
      </c>
      <c r="V221" s="64" t="s">
        <v>30</v>
      </c>
      <c r="AA221" s="11">
        <v>55.7196</v>
      </c>
      <c r="AB221" s="11">
        <v>0</v>
      </c>
      <c r="AC221" s="11">
        <v>83.861225000000005</v>
      </c>
      <c r="AD221" s="11">
        <v>44.180388999999998</v>
      </c>
      <c r="AE221" s="11">
        <v>59.682966999999998</v>
      </c>
      <c r="AF221" s="12">
        <v>0</v>
      </c>
      <c r="AG221" s="12">
        <v>4.1345580000000002</v>
      </c>
      <c r="AH221" s="11">
        <v>1.9119839999999999</v>
      </c>
      <c r="AI221" s="11">
        <v>2.6672210000000001</v>
      </c>
      <c r="AJ221" s="11">
        <v>0.61288500000000001</v>
      </c>
      <c r="AK221" s="11">
        <v>0.63007199999999997</v>
      </c>
      <c r="AL221" s="11">
        <v>0</v>
      </c>
      <c r="AM221" s="12">
        <v>0</v>
      </c>
      <c r="AN221" s="12">
        <v>-3.0238390000000002</v>
      </c>
      <c r="AO221" s="11">
        <v>-1.811974</v>
      </c>
      <c r="AP221" s="11">
        <v>-0.47974800000000001</v>
      </c>
      <c r="AQ221" s="11">
        <v>-3.1401050000000001</v>
      </c>
      <c r="AR221" s="11">
        <v>-3.7719330000000002</v>
      </c>
      <c r="AS221" s="11">
        <v>0</v>
      </c>
      <c r="AT221" s="12">
        <v>0</v>
      </c>
      <c r="AU221" s="12">
        <v>-1.859532</v>
      </c>
      <c r="AV221" s="11">
        <v>-1.2261770000000001</v>
      </c>
      <c r="AW221" s="11">
        <v>0.129272</v>
      </c>
      <c r="AX221" s="11">
        <v>-2.5175079999999999</v>
      </c>
      <c r="AY221" s="11">
        <v>0.129272</v>
      </c>
      <c r="AZ221" s="11">
        <v>-2.5175079999999999</v>
      </c>
      <c r="BA221" s="12">
        <v>0</v>
      </c>
      <c r="BB221" s="12">
        <v>-1.5384089999999999</v>
      </c>
      <c r="BC221" s="11">
        <v>-0.80890600000000001</v>
      </c>
      <c r="BD221" s="11">
        <v>3.0547680000000001</v>
      </c>
      <c r="BE221" s="11">
        <v>3.0547680000000001</v>
      </c>
      <c r="BF221" s="11">
        <v>3.0547680000000001</v>
      </c>
      <c r="BG221" s="11">
        <v>-0.70828100000000005</v>
      </c>
      <c r="BH221" s="11">
        <v>-2.1988300000000001</v>
      </c>
      <c r="BI221" s="11">
        <v>-2.1988300000000001</v>
      </c>
      <c r="BJ221" s="11">
        <v>-1.8410420000000001</v>
      </c>
      <c r="BK221" s="11">
        <v>-12.320164</v>
      </c>
      <c r="BL221" s="11">
        <v>-2.4588329999999998</v>
      </c>
      <c r="BM221" s="11">
        <v>0</v>
      </c>
      <c r="BN221" s="11">
        <v>36.425162999999998</v>
      </c>
      <c r="BO221" s="11">
        <v>36.425162999999998</v>
      </c>
      <c r="BP221" s="11">
        <v>39.479931000000001</v>
      </c>
      <c r="BQ221" s="11">
        <v>38.641860000000001</v>
      </c>
      <c r="BR221" s="11">
        <v>35.487036000000003</v>
      </c>
      <c r="BS221" s="11">
        <v>0</v>
      </c>
    </row>
    <row r="222" spans="2:71" s="1" customFormat="1" x14ac:dyDescent="0.2">
      <c r="B222" s="63" t="s">
        <v>108</v>
      </c>
      <c r="C222" s="6">
        <v>43329.458333333299</v>
      </c>
      <c r="D222" s="7" t="s">
        <v>0</v>
      </c>
      <c r="E222" s="68" t="s">
        <v>30</v>
      </c>
      <c r="F222" s="8" t="s">
        <v>30</v>
      </c>
      <c r="G222" s="8">
        <v>223.251</v>
      </c>
      <c r="H222" s="8">
        <v>239.655</v>
      </c>
      <c r="I222" s="9" t="s">
        <v>30</v>
      </c>
      <c r="J222" s="64" t="s">
        <v>30</v>
      </c>
      <c r="K222" s="68" t="s">
        <v>30</v>
      </c>
      <c r="L222" s="8" t="s">
        <v>30</v>
      </c>
      <c r="M222" s="8">
        <v>10.420999999999999</v>
      </c>
      <c r="N222" s="8">
        <v>21.429000000000002</v>
      </c>
      <c r="O222" s="9" t="s">
        <v>30</v>
      </c>
      <c r="P222" s="64" t="s">
        <v>30</v>
      </c>
      <c r="Q222" s="8" t="s">
        <v>30</v>
      </c>
      <c r="R222" s="10">
        <v>0</v>
      </c>
      <c r="S222" s="8">
        <v>3.5000000000000003E-2</v>
      </c>
      <c r="T222" s="8">
        <v>2.2320000000000002</v>
      </c>
      <c r="U222" s="9" t="s">
        <v>30</v>
      </c>
      <c r="V222" s="64" t="s">
        <v>30</v>
      </c>
      <c r="AA222" s="11">
        <v>792.72341512000003</v>
      </c>
      <c r="AB222" s="11">
        <v>0</v>
      </c>
      <c r="AC222" s="11">
        <v>383.863</v>
      </c>
      <c r="AD222" s="11">
        <v>236.583</v>
      </c>
      <c r="AE222" s="11">
        <v>248.499</v>
      </c>
      <c r="AF222" s="12">
        <v>0</v>
      </c>
      <c r="AG222" s="12">
        <v>54.18</v>
      </c>
      <c r="AH222" s="11">
        <v>38.453000000000003</v>
      </c>
      <c r="AI222" s="11">
        <v>41.786999999999999</v>
      </c>
      <c r="AJ222" s="11">
        <v>47.872</v>
      </c>
      <c r="AK222" s="11">
        <v>35.167999999999999</v>
      </c>
      <c r="AL222" s="11">
        <v>0</v>
      </c>
      <c r="AM222" s="12">
        <v>0</v>
      </c>
      <c r="AN222" s="12">
        <v>-11.618</v>
      </c>
      <c r="AO222" s="11">
        <v>3.9489999999999998</v>
      </c>
      <c r="AP222" s="11">
        <v>13.798999999999999</v>
      </c>
      <c r="AQ222" s="11">
        <v>16.052</v>
      </c>
      <c r="AR222" s="11">
        <v>-1.792</v>
      </c>
      <c r="AS222" s="11">
        <v>0</v>
      </c>
      <c r="AT222" s="12">
        <v>0</v>
      </c>
      <c r="AU222" s="12">
        <v>16.899999999999999</v>
      </c>
      <c r="AV222" s="11">
        <v>21.428999999999998</v>
      </c>
      <c r="AW222" s="11">
        <v>29.460999999999999</v>
      </c>
      <c r="AX222" s="11">
        <v>31.507000000000001</v>
      </c>
      <c r="AY222" s="11">
        <v>29.460999999999999</v>
      </c>
      <c r="AZ222" s="11">
        <v>31.507000000000001</v>
      </c>
      <c r="BA222" s="12">
        <v>0</v>
      </c>
      <c r="BB222" s="12">
        <v>-6.0910000000000002</v>
      </c>
      <c r="BC222" s="11">
        <v>2.2320000000000002</v>
      </c>
      <c r="BD222" s="11">
        <v>11.592000000000001</v>
      </c>
      <c r="BE222" s="11">
        <v>11.592000000000001</v>
      </c>
      <c r="BF222" s="11">
        <v>11.592000000000001</v>
      </c>
      <c r="BG222" s="11">
        <v>26.138999999999999</v>
      </c>
      <c r="BH222" s="11">
        <v>-7.2750000000000004</v>
      </c>
      <c r="BI222" s="11">
        <v>-7.2750000000000004</v>
      </c>
      <c r="BJ222" s="11">
        <v>-27.581</v>
      </c>
      <c r="BK222" s="11">
        <v>-35.997</v>
      </c>
      <c r="BL222" s="11">
        <v>34.448999999999998</v>
      </c>
      <c r="BM222" s="11">
        <v>0</v>
      </c>
      <c r="BN222" s="11">
        <v>990.87900000000002</v>
      </c>
      <c r="BO222" s="11">
        <v>990.87900000000002</v>
      </c>
      <c r="BP222" s="11">
        <v>1002.55</v>
      </c>
      <c r="BQ222" s="11">
        <v>1021.404</v>
      </c>
      <c r="BR222" s="11">
        <v>1010.602</v>
      </c>
      <c r="BS222" s="11">
        <v>0</v>
      </c>
    </row>
    <row r="223" spans="2:71" s="1" customFormat="1" x14ac:dyDescent="0.2">
      <c r="B223" s="63" t="s">
        <v>110</v>
      </c>
      <c r="C223" s="6">
        <v>43329.458333333299</v>
      </c>
      <c r="D223" s="7" t="s">
        <v>0</v>
      </c>
      <c r="E223" s="68" t="s">
        <v>30</v>
      </c>
      <c r="F223" s="8" t="s">
        <v>30</v>
      </c>
      <c r="G223" s="8">
        <v>51.616366999999997</v>
      </c>
      <c r="H223" s="8">
        <v>66.036006</v>
      </c>
      <c r="I223" s="9" t="s">
        <v>30</v>
      </c>
      <c r="J223" s="64" t="s">
        <v>30</v>
      </c>
      <c r="K223" s="68" t="s">
        <v>30</v>
      </c>
      <c r="L223" s="8" t="s">
        <v>30</v>
      </c>
      <c r="M223" s="8">
        <v>-1.052511</v>
      </c>
      <c r="N223" s="8">
        <v>4.1345559999999999</v>
      </c>
      <c r="O223" s="9" t="s">
        <v>30</v>
      </c>
      <c r="P223" s="64" t="s">
        <v>30</v>
      </c>
      <c r="Q223" s="8" t="s">
        <v>30</v>
      </c>
      <c r="R223" s="83">
        <v>0</v>
      </c>
      <c r="S223" s="8">
        <v>0.53562699999999996</v>
      </c>
      <c r="T223" s="8">
        <v>2.7782559999999998</v>
      </c>
      <c r="U223" s="9" t="s">
        <v>30</v>
      </c>
      <c r="V223" s="64" t="s">
        <v>30</v>
      </c>
      <c r="AA223" s="11">
        <v>148.19999999999999</v>
      </c>
      <c r="AB223" s="11">
        <v>0</v>
      </c>
      <c r="AC223" s="11">
        <v>119.189179</v>
      </c>
      <c r="AD223" s="11">
        <v>65.374853999999999</v>
      </c>
      <c r="AE223" s="11">
        <v>79.833015000000003</v>
      </c>
      <c r="AF223" s="12">
        <v>0</v>
      </c>
      <c r="AG223" s="12">
        <v>18.010204000000002</v>
      </c>
      <c r="AH223" s="11">
        <v>9.2211200000000009</v>
      </c>
      <c r="AI223" s="11">
        <v>4.165584</v>
      </c>
      <c r="AJ223" s="11">
        <v>14.012807</v>
      </c>
      <c r="AK223" s="11">
        <v>5.0669149999999998</v>
      </c>
      <c r="AL223" s="11">
        <v>0</v>
      </c>
      <c r="AM223" s="12">
        <v>0</v>
      </c>
      <c r="AN223" s="12">
        <v>2.831496</v>
      </c>
      <c r="AO223" s="11">
        <v>2.2165840000000001</v>
      </c>
      <c r="AP223" s="11">
        <v>-2.8974869999999999</v>
      </c>
      <c r="AQ223" s="11">
        <v>6.5255369999999999</v>
      </c>
      <c r="AR223" s="11">
        <v>-3.2717999999999998</v>
      </c>
      <c r="AS223" s="11">
        <v>0</v>
      </c>
      <c r="AT223" s="12">
        <v>0</v>
      </c>
      <c r="AU223" s="12">
        <v>6.6106360000000004</v>
      </c>
      <c r="AV223" s="11">
        <v>4.1345559999999999</v>
      </c>
      <c r="AW223" s="11">
        <v>-0.92542100000000005</v>
      </c>
      <c r="AX223" s="11">
        <v>8.5241640000000007</v>
      </c>
      <c r="AY223" s="11">
        <v>-0.92542100000000005</v>
      </c>
      <c r="AZ223" s="11">
        <v>8.5241640000000007</v>
      </c>
      <c r="BA223" s="12">
        <v>0</v>
      </c>
      <c r="BB223" s="12">
        <v>7.1029289999999996</v>
      </c>
      <c r="BC223" s="11">
        <v>2.7782559999999998</v>
      </c>
      <c r="BD223" s="11">
        <v>0.38722899999999999</v>
      </c>
      <c r="BE223" s="11">
        <v>0.38722899999999999</v>
      </c>
      <c r="BF223" s="11">
        <v>0.38722899999999999</v>
      </c>
      <c r="BG223" s="11">
        <v>3.3063899999999999</v>
      </c>
      <c r="BH223" s="11">
        <v>-4.5469340000000003</v>
      </c>
      <c r="BI223" s="11">
        <v>-4.5469340000000003</v>
      </c>
      <c r="BJ223" s="11">
        <v>-24.068128999999999</v>
      </c>
      <c r="BK223" s="11">
        <v>-23.697385000000001</v>
      </c>
      <c r="BL223" s="11">
        <v>6.1971319999999999</v>
      </c>
      <c r="BM223" s="11">
        <v>0</v>
      </c>
      <c r="BN223" s="11">
        <v>135.616535</v>
      </c>
      <c r="BO223" s="11">
        <v>135.616535</v>
      </c>
      <c r="BP223" s="11">
        <v>135.974458</v>
      </c>
      <c r="BQ223" s="11">
        <v>149.37332000000001</v>
      </c>
      <c r="BR223" s="11">
        <v>149.561747</v>
      </c>
      <c r="BS223" s="11">
        <v>0</v>
      </c>
    </row>
    <row r="224" spans="2:71" s="1" customFormat="1" x14ac:dyDescent="0.2">
      <c r="B224" s="63" t="s">
        <v>130</v>
      </c>
      <c r="C224" s="6">
        <v>43329.458333333299</v>
      </c>
      <c r="D224" s="7" t="s">
        <v>0</v>
      </c>
      <c r="E224" s="68" t="s">
        <v>30</v>
      </c>
      <c r="F224" s="8" t="s">
        <v>30</v>
      </c>
      <c r="G224" s="8">
        <v>39.044601</v>
      </c>
      <c r="H224" s="8">
        <v>35.533403999999997</v>
      </c>
      <c r="I224" s="9" t="s">
        <v>30</v>
      </c>
      <c r="J224" s="64" t="s">
        <v>30</v>
      </c>
      <c r="K224" s="68" t="s">
        <v>30</v>
      </c>
      <c r="L224" s="8" t="s">
        <v>30</v>
      </c>
      <c r="M224" s="8">
        <v>3.7192540000000003</v>
      </c>
      <c r="N224" s="8">
        <v>5.6410090000000004</v>
      </c>
      <c r="O224" s="9" t="s">
        <v>30</v>
      </c>
      <c r="P224" s="64" t="s">
        <v>30</v>
      </c>
      <c r="Q224" s="8" t="s">
        <v>30</v>
      </c>
      <c r="R224" s="10">
        <v>0</v>
      </c>
      <c r="S224" s="8">
        <v>1.1326879999999999</v>
      </c>
      <c r="T224" s="8">
        <v>2.760173</v>
      </c>
      <c r="U224" s="9" t="s">
        <v>30</v>
      </c>
      <c r="V224" s="64" t="s">
        <v>30</v>
      </c>
      <c r="AA224" s="11">
        <v>55.031614500000003</v>
      </c>
      <c r="AB224" s="11">
        <v>0</v>
      </c>
      <c r="AC224" s="11">
        <v>65.582342999999995</v>
      </c>
      <c r="AD224" s="11">
        <v>37.956693000000001</v>
      </c>
      <c r="AE224" s="11">
        <v>41.926073000000002</v>
      </c>
      <c r="AF224" s="12">
        <v>0</v>
      </c>
      <c r="AG224" s="12">
        <v>16.998737999999999</v>
      </c>
      <c r="AH224" s="11">
        <v>8.3589660000000006</v>
      </c>
      <c r="AI224" s="11">
        <v>9.3201450000000001</v>
      </c>
      <c r="AJ224" s="11">
        <v>12.427954</v>
      </c>
      <c r="AK224" s="11">
        <v>8.1393869999999993</v>
      </c>
      <c r="AL224" s="11">
        <v>0</v>
      </c>
      <c r="AM224" s="12">
        <v>0</v>
      </c>
      <c r="AN224" s="12">
        <v>7.4422499999999996</v>
      </c>
      <c r="AO224" s="11">
        <v>3.3534619999999999</v>
      </c>
      <c r="AP224" s="11">
        <v>3.7575249999999998</v>
      </c>
      <c r="AQ224" s="11">
        <v>5.7304300000000001</v>
      </c>
      <c r="AR224" s="11">
        <v>2.3466680000000002</v>
      </c>
      <c r="AS224" s="11">
        <v>0</v>
      </c>
      <c r="AT224" s="12">
        <v>0</v>
      </c>
      <c r="AU224" s="12">
        <v>11.116153000000001</v>
      </c>
      <c r="AV224" s="11">
        <v>5.6410090000000004</v>
      </c>
      <c r="AW224" s="11">
        <v>4.2137500000000001</v>
      </c>
      <c r="AX224" s="11">
        <v>7.0902149999999997</v>
      </c>
      <c r="AY224" s="11">
        <v>4.2137500000000001</v>
      </c>
      <c r="AZ224" s="11">
        <v>7.0902149999999997</v>
      </c>
      <c r="BA224" s="12">
        <v>0</v>
      </c>
      <c r="BB224" s="12">
        <v>4.5543899999999997</v>
      </c>
      <c r="BC224" s="11">
        <v>2.760173</v>
      </c>
      <c r="BD224" s="11">
        <v>2.4217529999999998</v>
      </c>
      <c r="BE224" s="11">
        <v>2.4217529999999998</v>
      </c>
      <c r="BF224" s="11">
        <v>2.4217529999999998</v>
      </c>
      <c r="BG224" s="11">
        <v>4.1573520000000004</v>
      </c>
      <c r="BH224" s="11">
        <v>46.945140000000002</v>
      </c>
      <c r="BI224" s="11">
        <v>46.945140000000002</v>
      </c>
      <c r="BJ224" s="11">
        <v>47.434040000000003</v>
      </c>
      <c r="BK224" s="11">
        <v>50.673439999999999</v>
      </c>
      <c r="BL224" s="11">
        <v>49.071970999999998</v>
      </c>
      <c r="BM224" s="11">
        <v>0</v>
      </c>
      <c r="BN224" s="11">
        <v>38.105007000000001</v>
      </c>
      <c r="BO224" s="11">
        <v>38.105007000000001</v>
      </c>
      <c r="BP224" s="11">
        <v>40.427120000000002</v>
      </c>
      <c r="BQ224" s="11">
        <v>41.710016000000003</v>
      </c>
      <c r="BR224" s="11">
        <v>42.940264999999997</v>
      </c>
      <c r="BS224" s="11">
        <v>0</v>
      </c>
    </row>
    <row r="225" spans="2:71" s="1" customFormat="1" x14ac:dyDescent="0.2">
      <c r="B225" s="63" t="s">
        <v>133</v>
      </c>
      <c r="C225" s="6">
        <v>43329.458333333299</v>
      </c>
      <c r="D225" s="7" t="s">
        <v>0</v>
      </c>
      <c r="E225" s="68" t="s">
        <v>30</v>
      </c>
      <c r="F225" s="8" t="s">
        <v>30</v>
      </c>
      <c r="G225" s="8">
        <v>27.032805</v>
      </c>
      <c r="H225" s="8">
        <v>15.370868</v>
      </c>
      <c r="I225" s="9" t="s">
        <v>30</v>
      </c>
      <c r="J225" s="64" t="s">
        <v>30</v>
      </c>
      <c r="K225" s="68" t="s">
        <v>30</v>
      </c>
      <c r="L225" s="8" t="s">
        <v>30</v>
      </c>
      <c r="M225" s="8">
        <v>-0.30855500000000002</v>
      </c>
      <c r="N225" s="8">
        <v>0.39535700000000001</v>
      </c>
      <c r="O225" s="9" t="s">
        <v>30</v>
      </c>
      <c r="P225" s="64" t="s">
        <v>30</v>
      </c>
      <c r="Q225" s="8" t="s">
        <v>30</v>
      </c>
      <c r="R225" s="83">
        <v>0</v>
      </c>
      <c r="S225" s="8">
        <v>14.390053</v>
      </c>
      <c r="T225" s="8">
        <v>142.533975</v>
      </c>
      <c r="U225" s="9" t="s">
        <v>30</v>
      </c>
      <c r="V225" s="64" t="s">
        <v>30</v>
      </c>
      <c r="AA225" s="11">
        <v>951.3</v>
      </c>
      <c r="AB225" s="11">
        <v>0</v>
      </c>
      <c r="AC225" s="11">
        <v>42.951312000000001</v>
      </c>
      <c r="AD225" s="11">
        <v>10.26314</v>
      </c>
      <c r="AE225" s="11">
        <v>11.787571</v>
      </c>
      <c r="AF225" s="12">
        <v>0</v>
      </c>
      <c r="AG225" s="12">
        <v>2.4831970000000001</v>
      </c>
      <c r="AH225" s="11">
        <v>1.6195269999999999</v>
      </c>
      <c r="AI225" s="11">
        <v>1.7154799999999999</v>
      </c>
      <c r="AJ225" s="11">
        <v>1.488262</v>
      </c>
      <c r="AK225" s="11">
        <v>1.3808039999999999</v>
      </c>
      <c r="AL225" s="11">
        <v>0</v>
      </c>
      <c r="AM225" s="12">
        <v>0</v>
      </c>
      <c r="AN225" s="12">
        <v>-0.272783</v>
      </c>
      <c r="AO225" s="11">
        <v>0.38134400000000002</v>
      </c>
      <c r="AP225" s="11">
        <v>-5.7008999999999997E-2</v>
      </c>
      <c r="AQ225" s="11">
        <v>-0.27526499999999998</v>
      </c>
      <c r="AR225" s="11">
        <v>-0.317083</v>
      </c>
      <c r="AS225" s="11">
        <v>0</v>
      </c>
      <c r="AT225" s="12">
        <v>0</v>
      </c>
      <c r="AU225" s="12">
        <v>-0.24987799999999999</v>
      </c>
      <c r="AV225" s="11">
        <v>0.39535700000000001</v>
      </c>
      <c r="AW225" s="11">
        <v>-5.1111999999999998E-2</v>
      </c>
      <c r="AX225" s="11">
        <v>-0.26776100000000003</v>
      </c>
      <c r="AY225" s="11">
        <v>-5.1111999999999998E-2</v>
      </c>
      <c r="AZ225" s="11">
        <v>-0.26776100000000003</v>
      </c>
      <c r="BA225" s="12">
        <v>0</v>
      </c>
      <c r="BB225" s="12">
        <v>179.518708</v>
      </c>
      <c r="BC225" s="11">
        <v>142.533975</v>
      </c>
      <c r="BD225" s="11">
        <v>-13.105862999999999</v>
      </c>
      <c r="BE225" s="11">
        <v>-13.105862999999999</v>
      </c>
      <c r="BF225" s="11">
        <v>-13.105862999999999</v>
      </c>
      <c r="BG225" s="11">
        <v>16.715769000000002</v>
      </c>
      <c r="BH225" s="11">
        <v>-445.66922899999997</v>
      </c>
      <c r="BI225" s="11">
        <v>-445.66922899999997</v>
      </c>
      <c r="BJ225" s="11">
        <v>-421.964405</v>
      </c>
      <c r="BK225" s="11">
        <v>-86.031907000000004</v>
      </c>
      <c r="BL225" s="11">
        <v>-89.331857999999997</v>
      </c>
      <c r="BM225" s="11">
        <v>0</v>
      </c>
      <c r="BN225" s="11">
        <v>1544.014825</v>
      </c>
      <c r="BO225" s="11">
        <v>1544.014825</v>
      </c>
      <c r="BP225" s="11">
        <v>1530.982444</v>
      </c>
      <c r="BQ225" s="11">
        <v>1832.497374</v>
      </c>
      <c r="BR225" s="11">
        <v>1846.8874269999999</v>
      </c>
      <c r="BS225" s="11">
        <v>0</v>
      </c>
    </row>
    <row r="226" spans="2:71" s="1" customFormat="1" x14ac:dyDescent="0.2">
      <c r="B226" s="63" t="s">
        <v>134</v>
      </c>
      <c r="C226" s="6">
        <v>43329.458333333299</v>
      </c>
      <c r="D226" s="7" t="s">
        <v>0</v>
      </c>
      <c r="E226" s="68" t="s">
        <v>30</v>
      </c>
      <c r="F226" s="8" t="s">
        <v>30</v>
      </c>
      <c r="G226" s="8">
        <v>14.652314000000001</v>
      </c>
      <c r="H226" s="8">
        <v>11.259914</v>
      </c>
      <c r="I226" s="9" t="s">
        <v>30</v>
      </c>
      <c r="J226" s="64" t="s">
        <v>30</v>
      </c>
      <c r="K226" s="68" t="s">
        <v>30</v>
      </c>
      <c r="L226" s="8" t="s">
        <v>30</v>
      </c>
      <c r="M226" s="8">
        <v>7.4453699999999996</v>
      </c>
      <c r="N226" s="8">
        <v>4.3432560000000002</v>
      </c>
      <c r="O226" s="9" t="s">
        <v>30</v>
      </c>
      <c r="P226" s="64" t="s">
        <v>30</v>
      </c>
      <c r="Q226" s="8" t="s">
        <v>30</v>
      </c>
      <c r="R226" s="10">
        <v>0</v>
      </c>
      <c r="S226" s="8">
        <v>-20.316680999999999</v>
      </c>
      <c r="T226" s="8">
        <v>-8.7205670000000008</v>
      </c>
      <c r="U226" s="9" t="s">
        <v>30</v>
      </c>
      <c r="V226" s="64" t="s">
        <v>30</v>
      </c>
      <c r="AA226" s="11">
        <v>44.85</v>
      </c>
      <c r="AB226" s="11">
        <v>0</v>
      </c>
      <c r="AC226" s="11">
        <v>24.270720000000001</v>
      </c>
      <c r="AD226" s="11">
        <v>34.958019999999998</v>
      </c>
      <c r="AE226" s="11">
        <v>14.110531</v>
      </c>
      <c r="AF226" s="12">
        <v>0</v>
      </c>
      <c r="AG226" s="12">
        <v>12.960184999999999</v>
      </c>
      <c r="AH226" s="11">
        <v>5.1682420000000002</v>
      </c>
      <c r="AI226" s="11">
        <v>26.573528</v>
      </c>
      <c r="AJ226" s="11">
        <v>8.9180720000000004</v>
      </c>
      <c r="AK226" s="11">
        <v>8.5226799999999994</v>
      </c>
      <c r="AL226" s="11">
        <v>0</v>
      </c>
      <c r="AM226" s="12">
        <v>0</v>
      </c>
      <c r="AN226" s="12">
        <v>10.585093000000001</v>
      </c>
      <c r="AO226" s="11">
        <v>4.2100160000000004</v>
      </c>
      <c r="AP226" s="11">
        <v>25.409424999999999</v>
      </c>
      <c r="AQ226" s="11">
        <v>7.885948</v>
      </c>
      <c r="AR226" s="11">
        <v>7.3261599999999998</v>
      </c>
      <c r="AS226" s="11">
        <v>0</v>
      </c>
      <c r="AT226" s="12">
        <v>0</v>
      </c>
      <c r="AU226" s="12">
        <v>11.015501</v>
      </c>
      <c r="AV226" s="11">
        <v>4.3432560000000002</v>
      </c>
      <c r="AW226" s="11">
        <v>25.542017999999999</v>
      </c>
      <c r="AX226" s="11">
        <v>8.0183610000000005</v>
      </c>
      <c r="AY226" s="11">
        <v>25.542017999999999</v>
      </c>
      <c r="AZ226" s="11">
        <v>8.0183610000000005</v>
      </c>
      <c r="BA226" s="12">
        <v>0</v>
      </c>
      <c r="BB226" s="12">
        <v>-19.974734000000002</v>
      </c>
      <c r="BC226" s="11">
        <v>-8.7205670000000008</v>
      </c>
      <c r="BD226" s="11">
        <v>3.60893</v>
      </c>
      <c r="BE226" s="11">
        <v>3.60893</v>
      </c>
      <c r="BF226" s="11">
        <v>3.60893</v>
      </c>
      <c r="BG226" s="11">
        <v>4.3888369999999997</v>
      </c>
      <c r="BH226" s="11">
        <v>307.72704800000002</v>
      </c>
      <c r="BI226" s="11">
        <v>307.72704800000002</v>
      </c>
      <c r="BJ226" s="11">
        <v>300.08511099999998</v>
      </c>
      <c r="BK226" s="11">
        <v>325.37188200000003</v>
      </c>
      <c r="BL226" s="11">
        <v>347.83922100000001</v>
      </c>
      <c r="BM226" s="11">
        <v>0</v>
      </c>
      <c r="BN226" s="11">
        <v>221.52156199999999</v>
      </c>
      <c r="BO226" s="11">
        <v>221.52156199999999</v>
      </c>
      <c r="BP226" s="11">
        <v>225.129074</v>
      </c>
      <c r="BQ226" s="11">
        <v>229.511653</v>
      </c>
      <c r="BR226" s="11">
        <v>209.14773299999999</v>
      </c>
      <c r="BS226" s="11">
        <v>0</v>
      </c>
    </row>
    <row r="227" spans="2:71" s="1" customFormat="1" x14ac:dyDescent="0.2">
      <c r="B227" s="63" t="s">
        <v>135</v>
      </c>
      <c r="C227" s="6">
        <v>43329.458333333299</v>
      </c>
      <c r="D227" s="7" t="s">
        <v>0</v>
      </c>
      <c r="E227" s="68" t="s">
        <v>30</v>
      </c>
      <c r="F227" s="8" t="s">
        <v>30</v>
      </c>
      <c r="G227" s="8">
        <v>99.780770000000004</v>
      </c>
      <c r="H227" s="8">
        <v>81.461680999999999</v>
      </c>
      <c r="I227" s="9" t="s">
        <v>30</v>
      </c>
      <c r="J227" s="86" t="s">
        <v>30</v>
      </c>
      <c r="K227" s="68" t="s">
        <v>30</v>
      </c>
      <c r="L227" s="8" t="s">
        <v>30</v>
      </c>
      <c r="M227" s="8">
        <v>34.964491000000002</v>
      </c>
      <c r="N227" s="8">
        <v>30.029882000000001</v>
      </c>
      <c r="O227" s="9" t="s">
        <v>30</v>
      </c>
      <c r="P227" s="64" t="s">
        <v>30</v>
      </c>
      <c r="Q227" s="8" t="s">
        <v>30</v>
      </c>
      <c r="R227" s="10">
        <v>0</v>
      </c>
      <c r="S227" s="8">
        <v>42.289496999999997</v>
      </c>
      <c r="T227" s="8">
        <v>25.547338</v>
      </c>
      <c r="U227" s="9" t="s">
        <v>30</v>
      </c>
      <c r="V227" s="64" t="s">
        <v>30</v>
      </c>
      <c r="AA227" s="11">
        <v>1008</v>
      </c>
      <c r="AB227" s="11">
        <v>0</v>
      </c>
      <c r="AC227" s="11">
        <v>156.54372599999999</v>
      </c>
      <c r="AD227" s="11">
        <v>86.337470999999994</v>
      </c>
      <c r="AE227" s="11">
        <v>103.090951</v>
      </c>
      <c r="AF227" s="12">
        <v>0</v>
      </c>
      <c r="AG227" s="12">
        <v>64.283384999999996</v>
      </c>
      <c r="AH227" s="11">
        <v>33.995899000000001</v>
      </c>
      <c r="AI227" s="11">
        <v>37.065215000000002</v>
      </c>
      <c r="AJ227" s="11">
        <v>40.474843999999997</v>
      </c>
      <c r="AK227" s="11">
        <v>39.718738000000002</v>
      </c>
      <c r="AL227" s="11">
        <v>0</v>
      </c>
      <c r="AM227" s="12">
        <v>0</v>
      </c>
      <c r="AN227" s="12">
        <v>52.479286999999999</v>
      </c>
      <c r="AO227" s="11">
        <v>28.401738999999999</v>
      </c>
      <c r="AP227" s="11">
        <v>30.090319000000001</v>
      </c>
      <c r="AQ227" s="11">
        <v>34.883037999999999</v>
      </c>
      <c r="AR227" s="11">
        <v>32.541615</v>
      </c>
      <c r="AS227" s="11">
        <v>0</v>
      </c>
      <c r="AT227" s="12">
        <v>0</v>
      </c>
      <c r="AU227" s="12">
        <v>55.100105999999997</v>
      </c>
      <c r="AV227" s="11">
        <v>30.029882000000001</v>
      </c>
      <c r="AW227" s="11">
        <v>31.835854999999999</v>
      </c>
      <c r="AX227" s="11">
        <v>37.922460999999998</v>
      </c>
      <c r="AY227" s="11">
        <v>31.835854999999999</v>
      </c>
      <c r="AZ227" s="11">
        <v>37.922460999999998</v>
      </c>
      <c r="BA227" s="12">
        <v>0</v>
      </c>
      <c r="BB227" s="12">
        <v>55.184643999999999</v>
      </c>
      <c r="BC227" s="11">
        <v>25.547338</v>
      </c>
      <c r="BD227" s="11">
        <v>31.862532999999999</v>
      </c>
      <c r="BE227" s="11">
        <v>31.862532999999999</v>
      </c>
      <c r="BF227" s="11">
        <v>31.862532999999999</v>
      </c>
      <c r="BG227" s="11">
        <v>45.073937999999998</v>
      </c>
      <c r="BH227" s="11">
        <v>-112.706756</v>
      </c>
      <c r="BI227" s="11">
        <v>-112.706756</v>
      </c>
      <c r="BJ227" s="11">
        <v>-143.840373</v>
      </c>
      <c r="BK227" s="11">
        <v>-177.107066</v>
      </c>
      <c r="BL227" s="11">
        <v>-167.88190700000001</v>
      </c>
      <c r="BM227" s="11">
        <v>0</v>
      </c>
      <c r="BN227" s="11">
        <v>269.21242999999998</v>
      </c>
      <c r="BO227" s="11">
        <v>269.21242999999998</v>
      </c>
      <c r="BP227" s="11">
        <v>301.05815699999999</v>
      </c>
      <c r="BQ227" s="11">
        <v>345.94714599999998</v>
      </c>
      <c r="BR227" s="11">
        <v>387.24033300000002</v>
      </c>
      <c r="BS227" s="11">
        <v>0</v>
      </c>
    </row>
    <row r="228" spans="2:71" s="1" customFormat="1" x14ac:dyDescent="0.2">
      <c r="B228" s="63" t="s">
        <v>137</v>
      </c>
      <c r="C228" s="6">
        <v>43329.458333333299</v>
      </c>
      <c r="D228" s="7" t="s">
        <v>0</v>
      </c>
      <c r="E228" s="68" t="s">
        <v>30</v>
      </c>
      <c r="F228" s="8" t="s">
        <v>30</v>
      </c>
      <c r="G228" s="8">
        <v>236.20246900000001</v>
      </c>
      <c r="H228" s="8">
        <v>240.169445</v>
      </c>
      <c r="I228" s="9" t="s">
        <v>30</v>
      </c>
      <c r="J228" s="64" t="s">
        <v>30</v>
      </c>
      <c r="K228" s="68" t="s">
        <v>30</v>
      </c>
      <c r="L228" s="8" t="s">
        <v>30</v>
      </c>
      <c r="M228" s="8">
        <v>44.235220999999996</v>
      </c>
      <c r="N228" s="8">
        <v>32.970191</v>
      </c>
      <c r="O228" s="9" t="s">
        <v>30</v>
      </c>
      <c r="P228" s="64" t="s">
        <v>30</v>
      </c>
      <c r="Q228" s="8" t="s">
        <v>30</v>
      </c>
      <c r="R228" s="83">
        <v>0</v>
      </c>
      <c r="S228" s="8">
        <v>28.68525</v>
      </c>
      <c r="T228" s="8">
        <v>17.528593999999998</v>
      </c>
      <c r="U228" s="9" t="s">
        <v>30</v>
      </c>
      <c r="V228" s="64" t="s">
        <v>30</v>
      </c>
      <c r="AA228" s="11">
        <v>757.1704222169999</v>
      </c>
      <c r="AB228" s="11">
        <v>0</v>
      </c>
      <c r="AC228" s="11">
        <v>407.80918100000002</v>
      </c>
      <c r="AD228" s="11">
        <v>238.10301799999999</v>
      </c>
      <c r="AE228" s="11">
        <v>272.95938899999999</v>
      </c>
      <c r="AF228" s="12">
        <v>0</v>
      </c>
      <c r="AG228" s="12">
        <v>104.17377</v>
      </c>
      <c r="AH228" s="11">
        <v>63.06317</v>
      </c>
      <c r="AI228" s="11">
        <v>68.255643000000006</v>
      </c>
      <c r="AJ228" s="11">
        <v>78.508302999999998</v>
      </c>
      <c r="AK228" s="11">
        <v>78.002047000000005</v>
      </c>
      <c r="AL228" s="11">
        <v>0</v>
      </c>
      <c r="AM228" s="12">
        <v>0</v>
      </c>
      <c r="AN228" s="12">
        <v>35.917955999999997</v>
      </c>
      <c r="AO228" s="11">
        <v>27.981725000000001</v>
      </c>
      <c r="AP228" s="11">
        <v>34.984644000000003</v>
      </c>
      <c r="AQ228" s="11">
        <v>37.253045</v>
      </c>
      <c r="AR228" s="11">
        <v>38.105891999999997</v>
      </c>
      <c r="AS228" s="11">
        <v>0</v>
      </c>
      <c r="AT228" s="12">
        <v>0</v>
      </c>
      <c r="AU228" s="12">
        <v>46.119692999999998</v>
      </c>
      <c r="AV228" s="11">
        <v>34.270032999999998</v>
      </c>
      <c r="AW228" s="11">
        <v>40.131262999999997</v>
      </c>
      <c r="AX228" s="11">
        <v>42.728422999999999</v>
      </c>
      <c r="AY228" s="11">
        <v>40.131262999999997</v>
      </c>
      <c r="AZ228" s="11">
        <v>42.728422999999999</v>
      </c>
      <c r="BA228" s="12">
        <v>0</v>
      </c>
      <c r="BB228" s="12">
        <v>20.401672000000001</v>
      </c>
      <c r="BC228" s="11">
        <v>17.528593999999998</v>
      </c>
      <c r="BD228" s="11">
        <v>21.821156999999999</v>
      </c>
      <c r="BE228" s="11">
        <v>21.821156999999999</v>
      </c>
      <c r="BF228" s="11">
        <v>21.821156999999999</v>
      </c>
      <c r="BG228" s="11">
        <v>23.035889000000001</v>
      </c>
      <c r="BH228" s="11">
        <v>174.483574</v>
      </c>
      <c r="BI228" s="11">
        <v>174.483574</v>
      </c>
      <c r="BJ228" s="11">
        <v>233.71647100000001</v>
      </c>
      <c r="BK228" s="11">
        <v>220.89586499999999</v>
      </c>
      <c r="BL228" s="11">
        <v>247.677673</v>
      </c>
      <c r="BM228" s="11">
        <v>0</v>
      </c>
      <c r="BN228" s="11">
        <v>300.912959</v>
      </c>
      <c r="BO228" s="11">
        <v>300.912959</v>
      </c>
      <c r="BP228" s="11">
        <v>323.45600000000002</v>
      </c>
      <c r="BQ228" s="11">
        <v>353.01223299999998</v>
      </c>
      <c r="BR228" s="11">
        <v>380.260941</v>
      </c>
      <c r="BS228" s="11">
        <v>0</v>
      </c>
    </row>
    <row r="229" spans="2:71" s="1" customFormat="1" x14ac:dyDescent="0.2">
      <c r="B229" s="63" t="s">
        <v>139</v>
      </c>
      <c r="C229" s="6">
        <v>43329.458333333299</v>
      </c>
      <c r="D229" s="7" t="s">
        <v>0</v>
      </c>
      <c r="E229" s="68" t="s">
        <v>30</v>
      </c>
      <c r="F229" s="8" t="s">
        <v>30</v>
      </c>
      <c r="G229" s="8">
        <v>17.567129999999999</v>
      </c>
      <c r="H229" s="8">
        <v>18.285636</v>
      </c>
      <c r="I229" s="9" t="s">
        <v>30</v>
      </c>
      <c r="J229" s="64" t="s">
        <v>30</v>
      </c>
      <c r="K229" s="68" t="s">
        <v>30</v>
      </c>
      <c r="L229" s="8" t="s">
        <v>30</v>
      </c>
      <c r="M229" s="8">
        <v>-0.38013399999999986</v>
      </c>
      <c r="N229" s="8">
        <v>2.525925</v>
      </c>
      <c r="O229" s="9" t="s">
        <v>30</v>
      </c>
      <c r="P229" s="64" t="s">
        <v>30</v>
      </c>
      <c r="Q229" s="8" t="s">
        <v>30</v>
      </c>
      <c r="R229" s="10">
        <v>0</v>
      </c>
      <c r="S229" s="8">
        <v>-2.7158350000000002</v>
      </c>
      <c r="T229" s="8">
        <v>1.2360040000000001</v>
      </c>
      <c r="U229" s="9" t="s">
        <v>30</v>
      </c>
      <c r="V229" s="64" t="s">
        <v>30</v>
      </c>
      <c r="AA229" s="11">
        <v>30.861000000000001</v>
      </c>
      <c r="AB229" s="11">
        <v>0</v>
      </c>
      <c r="AC229" s="11">
        <v>35.241321999999997</v>
      </c>
      <c r="AD229" s="11">
        <v>15.213424</v>
      </c>
      <c r="AE229" s="11">
        <v>28.173652000000001</v>
      </c>
      <c r="AF229" s="12">
        <v>0</v>
      </c>
      <c r="AG229" s="12">
        <v>8.0698450000000008</v>
      </c>
      <c r="AH229" s="11">
        <v>5.3524010000000004</v>
      </c>
      <c r="AI229" s="11">
        <v>3.0750120000000001</v>
      </c>
      <c r="AJ229" s="11">
        <v>4.4708860000000001</v>
      </c>
      <c r="AK229" s="11">
        <v>3.2530969999999999</v>
      </c>
      <c r="AL229" s="11">
        <v>0</v>
      </c>
      <c r="AM229" s="12">
        <v>0</v>
      </c>
      <c r="AN229" s="12">
        <v>0.254498</v>
      </c>
      <c r="AO229" s="11">
        <v>1.730467</v>
      </c>
      <c r="AP229" s="11">
        <v>-1.7236819999999999</v>
      </c>
      <c r="AQ229" s="11">
        <v>-2.1135999999999999E-2</v>
      </c>
      <c r="AR229" s="11">
        <v>-1.2734319999999999</v>
      </c>
      <c r="AS229" s="11">
        <v>0</v>
      </c>
      <c r="AT229" s="12">
        <v>0</v>
      </c>
      <c r="AU229" s="12">
        <v>1.8164499999999999</v>
      </c>
      <c r="AV229" s="11">
        <v>2.525925</v>
      </c>
      <c r="AW229" s="11">
        <v>-0.88351999999999997</v>
      </c>
      <c r="AX229" s="11">
        <v>0.87201399999999996</v>
      </c>
      <c r="AY229" s="11">
        <v>-0.88351999999999997</v>
      </c>
      <c r="AZ229" s="11">
        <v>0.87201399999999996</v>
      </c>
      <c r="BA229" s="12">
        <v>0</v>
      </c>
      <c r="BB229" s="12">
        <v>9.3921000000000004E-2</v>
      </c>
      <c r="BC229" s="11">
        <v>1.2360040000000001</v>
      </c>
      <c r="BD229" s="11">
        <v>-3.3294869999999999</v>
      </c>
      <c r="BE229" s="11">
        <v>-3.3294869999999999</v>
      </c>
      <c r="BF229" s="11">
        <v>-3.3294869999999999</v>
      </c>
      <c r="BG229" s="11">
        <v>-3.4697680000000002</v>
      </c>
      <c r="BH229" s="11">
        <v>29.740666000000001</v>
      </c>
      <c r="BI229" s="11">
        <v>29.740666000000001</v>
      </c>
      <c r="BJ229" s="11">
        <v>32.211506999999997</v>
      </c>
      <c r="BK229" s="11">
        <v>34.189374000000001</v>
      </c>
      <c r="BL229" s="11">
        <v>32.502647000000003</v>
      </c>
      <c r="BM229" s="11">
        <v>0</v>
      </c>
      <c r="BN229" s="11">
        <v>59.866655000000002</v>
      </c>
      <c r="BO229" s="11">
        <v>59.866655000000002</v>
      </c>
      <c r="BP229" s="11">
        <v>55.927064999999999</v>
      </c>
      <c r="BQ229" s="11">
        <v>51.515746999999998</v>
      </c>
      <c r="BR229" s="11">
        <v>49.568105000000003</v>
      </c>
      <c r="BS229" s="11">
        <v>0</v>
      </c>
    </row>
    <row r="230" spans="2:71" s="1" customFormat="1" x14ac:dyDescent="0.2">
      <c r="B230" s="63" t="s">
        <v>158</v>
      </c>
      <c r="C230" s="6">
        <v>43329.458333333299</v>
      </c>
      <c r="D230" s="7" t="s">
        <v>0</v>
      </c>
      <c r="E230" s="68" t="s">
        <v>30</v>
      </c>
      <c r="F230" s="8" t="s">
        <v>30</v>
      </c>
      <c r="G230" s="8">
        <v>105.22806300000001</v>
      </c>
      <c r="H230" s="8">
        <v>79.625134000000003</v>
      </c>
      <c r="I230" s="9" t="s">
        <v>30</v>
      </c>
      <c r="J230" s="64" t="s">
        <v>30</v>
      </c>
      <c r="K230" s="68" t="s">
        <v>30</v>
      </c>
      <c r="L230" s="8" t="s">
        <v>30</v>
      </c>
      <c r="M230" s="8">
        <v>20.876118999999999</v>
      </c>
      <c r="N230" s="8">
        <v>10.552710000000001</v>
      </c>
      <c r="O230" s="9" t="s">
        <v>30</v>
      </c>
      <c r="P230" s="64" t="s">
        <v>30</v>
      </c>
      <c r="Q230" s="8" t="s">
        <v>30</v>
      </c>
      <c r="R230" s="10">
        <v>0</v>
      </c>
      <c r="S230" s="8">
        <v>16.755127999999999</v>
      </c>
      <c r="T230" s="8">
        <v>9.9722589999999993</v>
      </c>
      <c r="U230" s="9" t="s">
        <v>30</v>
      </c>
      <c r="V230" s="64" t="s">
        <v>30</v>
      </c>
      <c r="AA230" s="11">
        <v>324.32400000000001</v>
      </c>
      <c r="AB230" s="11">
        <v>0</v>
      </c>
      <c r="AC230" s="11">
        <v>148.475582</v>
      </c>
      <c r="AD230" s="11">
        <v>86.554648999999998</v>
      </c>
      <c r="AE230" s="11">
        <v>83.337232</v>
      </c>
      <c r="AF230" s="12">
        <v>0</v>
      </c>
      <c r="AG230" s="12">
        <v>30.966854999999999</v>
      </c>
      <c r="AH230" s="11">
        <v>17.183478000000001</v>
      </c>
      <c r="AI230" s="11">
        <v>21.609459000000001</v>
      </c>
      <c r="AJ230" s="11">
        <v>14.647068000000001</v>
      </c>
      <c r="AK230" s="11">
        <v>28.963681000000001</v>
      </c>
      <c r="AL230" s="11">
        <v>0</v>
      </c>
      <c r="AM230" s="12">
        <v>0</v>
      </c>
      <c r="AN230" s="12">
        <v>14.182623</v>
      </c>
      <c r="AO230" s="11">
        <v>8.3928860000000007</v>
      </c>
      <c r="AP230" s="11">
        <v>12.407795999999999</v>
      </c>
      <c r="AQ230" s="11">
        <v>4.1707989999999997</v>
      </c>
      <c r="AR230" s="11">
        <v>18.726769999999998</v>
      </c>
      <c r="AS230" s="11">
        <v>0</v>
      </c>
      <c r="AT230" s="12">
        <v>0</v>
      </c>
      <c r="AU230" s="12">
        <v>18.323874</v>
      </c>
      <c r="AV230" s="11">
        <v>10.552709999999999</v>
      </c>
      <c r="AW230" s="11">
        <v>14.594082999999999</v>
      </c>
      <c r="AX230" s="11">
        <v>6.4237869999999999</v>
      </c>
      <c r="AY230" s="11">
        <v>14.594082999999999</v>
      </c>
      <c r="AZ230" s="11">
        <v>6.4237869999999999</v>
      </c>
      <c r="BA230" s="12">
        <v>0</v>
      </c>
      <c r="BB230" s="12">
        <v>13.596311999999999</v>
      </c>
      <c r="BC230" s="11">
        <v>9.9722589999999993</v>
      </c>
      <c r="BD230" s="11">
        <v>13.521352</v>
      </c>
      <c r="BE230" s="11">
        <v>13.521352</v>
      </c>
      <c r="BF230" s="11">
        <v>13.521352</v>
      </c>
      <c r="BG230" s="11">
        <v>4.1247129999999999</v>
      </c>
      <c r="BH230" s="11">
        <v>41.930717999999999</v>
      </c>
      <c r="BI230" s="11">
        <v>41.930717999999999</v>
      </c>
      <c r="BJ230" s="11">
        <v>39.056403000000003</v>
      </c>
      <c r="BK230" s="11">
        <v>38.950327000000001</v>
      </c>
      <c r="BL230" s="11">
        <v>35.804575999999997</v>
      </c>
      <c r="BM230" s="11">
        <v>0</v>
      </c>
      <c r="BN230" s="11">
        <v>182.13299499999999</v>
      </c>
      <c r="BO230" s="11">
        <v>182.13299499999999</v>
      </c>
      <c r="BP230" s="11">
        <v>196.92525499999999</v>
      </c>
      <c r="BQ230" s="11">
        <v>202.24003400000001</v>
      </c>
      <c r="BR230" s="11">
        <v>218.68468200000001</v>
      </c>
      <c r="BS230" s="11">
        <v>0</v>
      </c>
    </row>
    <row r="231" spans="2:71" s="1" customFormat="1" x14ac:dyDescent="0.2">
      <c r="B231" s="63" t="s">
        <v>159</v>
      </c>
      <c r="C231" s="6">
        <v>43329.458333333299</v>
      </c>
      <c r="D231" s="7" t="s">
        <v>0</v>
      </c>
      <c r="E231" s="68" t="s">
        <v>30</v>
      </c>
      <c r="F231" s="8" t="s">
        <v>30</v>
      </c>
      <c r="G231" s="8">
        <v>47.147984999999998</v>
      </c>
      <c r="H231" s="8">
        <v>47.518422999999999</v>
      </c>
      <c r="I231" s="9" t="s">
        <v>30</v>
      </c>
      <c r="J231" s="64" t="s">
        <v>30</v>
      </c>
      <c r="K231" s="68" t="s">
        <v>30</v>
      </c>
      <c r="L231" s="8" t="s">
        <v>30</v>
      </c>
      <c r="M231" s="8">
        <v>0.4853059999999999</v>
      </c>
      <c r="N231" s="8">
        <v>2.1877680000000002</v>
      </c>
      <c r="O231" s="9" t="s">
        <v>30</v>
      </c>
      <c r="P231" s="64" t="s">
        <v>30</v>
      </c>
      <c r="Q231" s="8" t="s">
        <v>30</v>
      </c>
      <c r="R231" s="10">
        <v>0</v>
      </c>
      <c r="S231" s="8">
        <v>0.72869899999999999</v>
      </c>
      <c r="T231" s="8">
        <v>0.76091900000000001</v>
      </c>
      <c r="U231" s="9" t="s">
        <v>30</v>
      </c>
      <c r="V231" s="64" t="s">
        <v>30</v>
      </c>
      <c r="AA231" s="11">
        <v>219</v>
      </c>
      <c r="AB231" s="11">
        <v>0</v>
      </c>
      <c r="AC231" s="11">
        <v>95.896483000000003</v>
      </c>
      <c r="AD231" s="11">
        <v>47.780825</v>
      </c>
      <c r="AE231" s="11">
        <v>49.129947000000001</v>
      </c>
      <c r="AF231" s="12">
        <v>0</v>
      </c>
      <c r="AG231" s="12">
        <v>16.784542999999999</v>
      </c>
      <c r="AH231" s="11">
        <v>9.028511</v>
      </c>
      <c r="AI231" s="11">
        <v>6.6260969999999997</v>
      </c>
      <c r="AJ231" s="11">
        <v>8.5107730000000004</v>
      </c>
      <c r="AK231" s="11">
        <v>5.680466</v>
      </c>
      <c r="AL231" s="11">
        <v>0</v>
      </c>
      <c r="AM231" s="12">
        <v>0</v>
      </c>
      <c r="AN231" s="12">
        <v>1.7032970000000001</v>
      </c>
      <c r="AO231" s="11">
        <v>1.3125720000000001</v>
      </c>
      <c r="AP231" s="11">
        <v>0.38650499999999999</v>
      </c>
      <c r="AQ231" s="11">
        <v>2.2251189999999998</v>
      </c>
      <c r="AR231" s="11">
        <v>-0.92985200000000001</v>
      </c>
      <c r="AS231" s="11">
        <v>0</v>
      </c>
      <c r="AT231" s="12">
        <v>0</v>
      </c>
      <c r="AU231" s="12">
        <v>3.939063</v>
      </c>
      <c r="AV231" s="11">
        <v>1.8552630000000001</v>
      </c>
      <c r="AW231" s="11">
        <v>1.7121519999999999</v>
      </c>
      <c r="AX231" s="11">
        <v>1.1844920000000001</v>
      </c>
      <c r="AY231" s="11">
        <v>1.7121519999999999</v>
      </c>
      <c r="AZ231" s="11">
        <v>1.1844920000000001</v>
      </c>
      <c r="BA231" s="12">
        <v>0</v>
      </c>
      <c r="BB231" s="12">
        <v>1.1769419999999999</v>
      </c>
      <c r="BC231" s="11">
        <v>0.76091900000000001</v>
      </c>
      <c r="BD231" s="11">
        <v>2.6969340000000002</v>
      </c>
      <c r="BE231" s="11">
        <v>2.6969340000000002</v>
      </c>
      <c r="BF231" s="11">
        <v>2.6969340000000002</v>
      </c>
      <c r="BG231" s="11">
        <v>10.25573</v>
      </c>
      <c r="BH231" s="11">
        <v>52.928944999999999</v>
      </c>
      <c r="BI231" s="11">
        <v>52.928944999999999</v>
      </c>
      <c r="BJ231" s="11">
        <v>56.164270999999999</v>
      </c>
      <c r="BK231" s="11">
        <v>61.055776000000002</v>
      </c>
      <c r="BL231" s="11">
        <v>71.320374999999999</v>
      </c>
      <c r="BM231" s="11">
        <v>0</v>
      </c>
      <c r="BN231" s="11">
        <v>103.790803</v>
      </c>
      <c r="BO231" s="11">
        <v>103.790803</v>
      </c>
      <c r="BP231" s="11">
        <v>105.363851</v>
      </c>
      <c r="BQ231" s="11">
        <v>116.147268</v>
      </c>
      <c r="BR231" s="11">
        <v>113.436713</v>
      </c>
      <c r="BS231" s="11">
        <v>0</v>
      </c>
    </row>
    <row r="232" spans="2:71" s="1" customFormat="1" x14ac:dyDescent="0.2">
      <c r="B232" s="63" t="s">
        <v>160</v>
      </c>
      <c r="C232" s="6">
        <v>43329.458333333299</v>
      </c>
      <c r="D232" s="7" t="s">
        <v>0</v>
      </c>
      <c r="E232" s="68" t="s">
        <v>30</v>
      </c>
      <c r="F232" s="8" t="s">
        <v>30</v>
      </c>
      <c r="G232" s="8">
        <v>151.29686799999999</v>
      </c>
      <c r="H232" s="8">
        <v>205.25986700000001</v>
      </c>
      <c r="I232" s="9" t="s">
        <v>30</v>
      </c>
      <c r="J232" s="64" t="s">
        <v>30</v>
      </c>
      <c r="K232" s="68" t="s">
        <v>30</v>
      </c>
      <c r="L232" s="8" t="s">
        <v>30</v>
      </c>
      <c r="M232" s="8">
        <v>26.830823000000002</v>
      </c>
      <c r="N232" s="8">
        <v>65.352637000000001</v>
      </c>
      <c r="O232" s="9" t="s">
        <v>30</v>
      </c>
      <c r="P232" s="64" t="s">
        <v>30</v>
      </c>
      <c r="Q232" s="8" t="s">
        <v>30</v>
      </c>
      <c r="R232" s="10">
        <v>0</v>
      </c>
      <c r="S232" s="8">
        <v>-56.572814000000001</v>
      </c>
      <c r="T232" s="8">
        <v>-80.973042000000007</v>
      </c>
      <c r="U232" s="9" t="s">
        <v>30</v>
      </c>
      <c r="V232" s="64" t="s">
        <v>30</v>
      </c>
      <c r="AA232" s="11">
        <v>1029.8073753788001</v>
      </c>
      <c r="AB232" s="11">
        <v>0</v>
      </c>
      <c r="AC232" s="11">
        <v>351.78404699999999</v>
      </c>
      <c r="AD232" s="11">
        <v>259.18420400000002</v>
      </c>
      <c r="AE232" s="11">
        <v>194.940515</v>
      </c>
      <c r="AF232" s="12">
        <v>0</v>
      </c>
      <c r="AG232" s="12">
        <v>91.226128000000003</v>
      </c>
      <c r="AH232" s="11">
        <v>62.204984000000003</v>
      </c>
      <c r="AI232" s="11">
        <v>95.768002999999993</v>
      </c>
      <c r="AJ232" s="11">
        <v>54.871335000000002</v>
      </c>
      <c r="AK232" s="11">
        <v>19.738361999999999</v>
      </c>
      <c r="AL232" s="11">
        <v>0</v>
      </c>
      <c r="AM232" s="12">
        <v>0</v>
      </c>
      <c r="AN232" s="12">
        <v>-1.107178</v>
      </c>
      <c r="AO232" s="11">
        <v>16.194320000000001</v>
      </c>
      <c r="AP232" s="11">
        <v>39.191912000000002</v>
      </c>
      <c r="AQ232" s="11">
        <v>-40.934992999999999</v>
      </c>
      <c r="AR232" s="11">
        <v>-32.523041999999997</v>
      </c>
      <c r="AS232" s="11">
        <v>0</v>
      </c>
      <c r="AT232" s="12">
        <v>0</v>
      </c>
      <c r="AU232" s="12">
        <v>96.398855999999995</v>
      </c>
      <c r="AV232" s="11">
        <v>70.877816999999993</v>
      </c>
      <c r="AW232" s="11">
        <v>89.759944000000004</v>
      </c>
      <c r="AX232" s="11">
        <v>17.787413999999998</v>
      </c>
      <c r="AY232" s="11">
        <v>89.759944000000004</v>
      </c>
      <c r="AZ232" s="11">
        <v>17.787413999999998</v>
      </c>
      <c r="BA232" s="12">
        <v>0</v>
      </c>
      <c r="BB232" s="12">
        <v>-137.76707099999999</v>
      </c>
      <c r="BC232" s="11">
        <v>-80.973042000000007</v>
      </c>
      <c r="BD232" s="11">
        <v>-21.340315</v>
      </c>
      <c r="BE232" s="11">
        <v>-21.340315</v>
      </c>
      <c r="BF232" s="11">
        <v>-21.340315</v>
      </c>
      <c r="BG232" s="11">
        <v>-170.04683199999999</v>
      </c>
      <c r="BH232" s="11">
        <v>1311.0528440000001</v>
      </c>
      <c r="BI232" s="11">
        <v>1311.0528440000001</v>
      </c>
      <c r="BJ232" s="11">
        <v>1390.765396</v>
      </c>
      <c r="BK232" s="11">
        <v>1542.645246</v>
      </c>
      <c r="BL232" s="11">
        <v>1585.690846</v>
      </c>
      <c r="BM232" s="11">
        <v>0</v>
      </c>
      <c r="BN232" s="11">
        <v>1116.3093140000001</v>
      </c>
      <c r="BO232" s="11">
        <v>1116.3093140000001</v>
      </c>
      <c r="BP232" s="11">
        <v>1113.5057159999999</v>
      </c>
      <c r="BQ232" s="11">
        <v>986.68209300000001</v>
      </c>
      <c r="BR232" s="11">
        <v>1048.8884499999999</v>
      </c>
      <c r="BS232" s="11">
        <v>0</v>
      </c>
    </row>
    <row r="233" spans="2:71" s="1" customFormat="1" x14ac:dyDescent="0.2">
      <c r="B233" s="63" t="s">
        <v>162</v>
      </c>
      <c r="C233" s="6">
        <v>43329.458333333299</v>
      </c>
      <c r="D233" s="7" t="s">
        <v>0</v>
      </c>
      <c r="E233" s="68" t="s">
        <v>30</v>
      </c>
      <c r="F233" s="8" t="s">
        <v>30</v>
      </c>
      <c r="G233" s="8">
        <v>132.376743</v>
      </c>
      <c r="H233" s="8">
        <v>95.180333000000005</v>
      </c>
      <c r="I233" s="9" t="s">
        <v>30</v>
      </c>
      <c r="J233" s="64" t="s">
        <v>30</v>
      </c>
      <c r="K233" s="68" t="s">
        <v>30</v>
      </c>
      <c r="L233" s="8" t="s">
        <v>30</v>
      </c>
      <c r="M233" s="8">
        <v>28.987566000000001</v>
      </c>
      <c r="N233" s="8">
        <v>11.940570000000001</v>
      </c>
      <c r="O233" s="9" t="s">
        <v>30</v>
      </c>
      <c r="P233" s="64" t="s">
        <v>30</v>
      </c>
      <c r="Q233" s="8" t="s">
        <v>30</v>
      </c>
      <c r="R233" s="10">
        <v>0</v>
      </c>
      <c r="S233" s="8">
        <v>5.3451230000000001</v>
      </c>
      <c r="T233" s="8">
        <v>6.6019800000000002</v>
      </c>
      <c r="U233" s="9" t="s">
        <v>30</v>
      </c>
      <c r="V233" s="64" t="s">
        <v>30</v>
      </c>
      <c r="AA233" s="11">
        <v>321.98399999999998</v>
      </c>
      <c r="AB233" s="11">
        <v>0</v>
      </c>
      <c r="AC233" s="11">
        <v>180.80546899999999</v>
      </c>
      <c r="AD233" s="11">
        <v>90.536587999999995</v>
      </c>
      <c r="AE233" s="11">
        <v>108.751498</v>
      </c>
      <c r="AF233" s="12">
        <v>0</v>
      </c>
      <c r="AG233" s="12">
        <v>46.575102999999999</v>
      </c>
      <c r="AH233" s="11">
        <v>26.503993000000001</v>
      </c>
      <c r="AI233" s="11">
        <v>15.533663000000001</v>
      </c>
      <c r="AJ233" s="11">
        <v>30.758478</v>
      </c>
      <c r="AK233" s="11">
        <v>42.039428000000001</v>
      </c>
      <c r="AL233" s="11">
        <v>0</v>
      </c>
      <c r="AM233" s="12">
        <v>0</v>
      </c>
      <c r="AN233" s="12">
        <v>10.964027</v>
      </c>
      <c r="AO233" s="11">
        <v>7.761819</v>
      </c>
      <c r="AP233" s="11">
        <v>3.776402</v>
      </c>
      <c r="AQ233" s="11">
        <v>15.510147</v>
      </c>
      <c r="AR233" s="11">
        <v>24.412006999999999</v>
      </c>
      <c r="AS233" s="11">
        <v>0</v>
      </c>
      <c r="AT233" s="12">
        <v>0</v>
      </c>
      <c r="AU233" s="12">
        <v>19.380140000000001</v>
      </c>
      <c r="AV233" s="11">
        <v>11.940569999999999</v>
      </c>
      <c r="AW233" s="11">
        <v>8.5318419999999993</v>
      </c>
      <c r="AX233" s="11">
        <v>19.962971</v>
      </c>
      <c r="AY233" s="11">
        <v>8.5318419999999993</v>
      </c>
      <c r="AZ233" s="11">
        <v>19.962971</v>
      </c>
      <c r="BA233" s="12">
        <v>0</v>
      </c>
      <c r="BB233" s="12">
        <v>2.2469060000000001</v>
      </c>
      <c r="BC233" s="11">
        <v>6.6019800000000002</v>
      </c>
      <c r="BD233" s="11">
        <v>-0.922709</v>
      </c>
      <c r="BE233" s="11">
        <v>-0.922709</v>
      </c>
      <c r="BF233" s="11">
        <v>-0.922709</v>
      </c>
      <c r="BG233" s="11">
        <v>7.5367319999999998</v>
      </c>
      <c r="BH233" s="11">
        <v>297.86349000000001</v>
      </c>
      <c r="BI233" s="11">
        <v>297.86349000000001</v>
      </c>
      <c r="BJ233" s="11">
        <v>299.83474799999999</v>
      </c>
      <c r="BK233" s="11">
        <v>327.18110799999999</v>
      </c>
      <c r="BL233" s="11">
        <v>300.983969</v>
      </c>
      <c r="BM233" s="11">
        <v>0</v>
      </c>
      <c r="BN233" s="11">
        <v>276.01509399999998</v>
      </c>
      <c r="BO233" s="11">
        <v>276.01509399999998</v>
      </c>
      <c r="BP233" s="11">
        <v>274.60490199999998</v>
      </c>
      <c r="BQ233" s="11">
        <v>290.024835</v>
      </c>
      <c r="BR233" s="11">
        <v>298.40323000000001</v>
      </c>
      <c r="BS233" s="11">
        <v>0</v>
      </c>
    </row>
    <row r="234" spans="2:71" s="1" customFormat="1" x14ac:dyDescent="0.2">
      <c r="B234" s="63" t="s">
        <v>164</v>
      </c>
      <c r="C234" s="6">
        <v>43329.458333333299</v>
      </c>
      <c r="D234" s="7" t="s">
        <v>0</v>
      </c>
      <c r="E234" s="68" t="s">
        <v>30</v>
      </c>
      <c r="F234" s="8" t="s">
        <v>30</v>
      </c>
      <c r="G234" s="8">
        <v>17.306999999999999</v>
      </c>
      <c r="H234" s="8">
        <v>13.634</v>
      </c>
      <c r="I234" s="9" t="s">
        <v>30</v>
      </c>
      <c r="J234" s="64" t="s">
        <v>30</v>
      </c>
      <c r="K234" s="68" t="s">
        <v>30</v>
      </c>
      <c r="L234" s="8" t="s">
        <v>30</v>
      </c>
      <c r="M234" s="8">
        <v>6.5630000000000006</v>
      </c>
      <c r="N234" s="8">
        <v>3.38</v>
      </c>
      <c r="O234" s="9" t="s">
        <v>30</v>
      </c>
      <c r="P234" s="64" t="s">
        <v>30</v>
      </c>
      <c r="Q234" s="8" t="s">
        <v>30</v>
      </c>
      <c r="R234" s="10">
        <v>0</v>
      </c>
      <c r="S234" s="8">
        <v>-4.1020000000000003</v>
      </c>
      <c r="T234" s="8">
        <v>-1.0620000000000001</v>
      </c>
      <c r="U234" s="9" t="s">
        <v>30</v>
      </c>
      <c r="V234" s="64" t="s">
        <v>30</v>
      </c>
      <c r="AA234" s="11">
        <v>57.398941204000003</v>
      </c>
      <c r="AB234" s="11">
        <v>0</v>
      </c>
      <c r="AC234" s="11">
        <v>27.111999999999998</v>
      </c>
      <c r="AD234" s="11">
        <v>13.131</v>
      </c>
      <c r="AE234" s="11">
        <v>19.193000000000001</v>
      </c>
      <c r="AF234" s="12">
        <v>0</v>
      </c>
      <c r="AG234" s="12">
        <v>1.4550000000000001</v>
      </c>
      <c r="AH234" s="11">
        <v>0.64400000000000002</v>
      </c>
      <c r="AI234" s="11">
        <v>-0.95599999999999996</v>
      </c>
      <c r="AJ234" s="11">
        <v>6.7050000000000001</v>
      </c>
      <c r="AK234" s="11">
        <v>2.931</v>
      </c>
      <c r="AL234" s="11">
        <v>0</v>
      </c>
      <c r="AM234" s="12">
        <v>0</v>
      </c>
      <c r="AN234" s="12">
        <v>-0.72699999999999998</v>
      </c>
      <c r="AO234" s="11">
        <v>-0.57099999999999995</v>
      </c>
      <c r="AP234" s="11">
        <v>-2.032</v>
      </c>
      <c r="AQ234" s="11">
        <v>5.6079999999999997</v>
      </c>
      <c r="AR234" s="11">
        <v>1.772</v>
      </c>
      <c r="AS234" s="11">
        <v>0</v>
      </c>
      <c r="AT234" s="12">
        <v>0</v>
      </c>
      <c r="AU234" s="12">
        <v>8.0489999999999995</v>
      </c>
      <c r="AV234" s="11">
        <v>3.38</v>
      </c>
      <c r="AW234" s="11">
        <v>2.5470000000000002</v>
      </c>
      <c r="AX234" s="11">
        <v>10.253</v>
      </c>
      <c r="AY234" s="11">
        <v>2.5470000000000002</v>
      </c>
      <c r="AZ234" s="11">
        <v>10.253</v>
      </c>
      <c r="BA234" s="12">
        <v>0</v>
      </c>
      <c r="BB234" s="12">
        <v>-7.0430000000000001</v>
      </c>
      <c r="BC234" s="11">
        <v>-1.0620000000000001</v>
      </c>
      <c r="BD234" s="11">
        <v>-5.8890000000000002</v>
      </c>
      <c r="BE234" s="11">
        <v>-5.8890000000000002</v>
      </c>
      <c r="BF234" s="11">
        <v>-5.8890000000000002</v>
      </c>
      <c r="BG234" s="11">
        <v>-2.6070000000000002</v>
      </c>
      <c r="BH234" s="11">
        <v>243.66800000000001</v>
      </c>
      <c r="BI234" s="11">
        <v>243.66800000000001</v>
      </c>
      <c r="BJ234" s="11">
        <v>248.49600000000001</v>
      </c>
      <c r="BK234" s="11">
        <v>259.20699999999999</v>
      </c>
      <c r="BL234" s="11">
        <v>271.42</v>
      </c>
      <c r="BM234" s="11">
        <v>0</v>
      </c>
      <c r="BN234" s="11">
        <v>88.656000000000006</v>
      </c>
      <c r="BO234" s="11">
        <v>88.656000000000006</v>
      </c>
      <c r="BP234" s="11">
        <v>84.826999999999998</v>
      </c>
      <c r="BQ234" s="11">
        <v>92.209000000000003</v>
      </c>
      <c r="BR234" s="11">
        <v>95.063000000000002</v>
      </c>
      <c r="BS234" s="11">
        <v>0</v>
      </c>
    </row>
    <row r="235" spans="2:71" s="1" customFormat="1" x14ac:dyDescent="0.2">
      <c r="B235" s="63" t="s">
        <v>165</v>
      </c>
      <c r="C235" s="6">
        <v>43329.458333333299</v>
      </c>
      <c r="D235" s="7" t="s">
        <v>0</v>
      </c>
      <c r="E235" s="68" t="s">
        <v>30</v>
      </c>
      <c r="F235" s="8" t="s">
        <v>30</v>
      </c>
      <c r="G235" s="8">
        <v>54.692999999999998</v>
      </c>
      <c r="H235" s="8">
        <v>33.101999999999997</v>
      </c>
      <c r="I235" s="9" t="s">
        <v>30</v>
      </c>
      <c r="J235" s="64" t="s">
        <v>30</v>
      </c>
      <c r="K235" s="68" t="s">
        <v>30</v>
      </c>
      <c r="L235" s="8" t="s">
        <v>30</v>
      </c>
      <c r="M235" s="8">
        <v>9.5120000000000005</v>
      </c>
      <c r="N235" s="8">
        <v>73.24494</v>
      </c>
      <c r="O235" s="9" t="s">
        <v>30</v>
      </c>
      <c r="P235" s="64" t="s">
        <v>30</v>
      </c>
      <c r="Q235" s="8" t="s">
        <v>30</v>
      </c>
      <c r="R235" s="10">
        <v>0</v>
      </c>
      <c r="S235" s="8">
        <v>61.024999999999999</v>
      </c>
      <c r="T235" s="8">
        <v>-16.588999999999999</v>
      </c>
      <c r="U235" s="9" t="s">
        <v>30</v>
      </c>
      <c r="V235" s="64" t="s">
        <v>30</v>
      </c>
      <c r="AA235" s="11">
        <v>315</v>
      </c>
      <c r="AB235" s="11">
        <v>0</v>
      </c>
      <c r="AC235" s="11">
        <v>97.884</v>
      </c>
      <c r="AD235" s="11">
        <v>43.137</v>
      </c>
      <c r="AE235" s="11">
        <v>58.023000000000003</v>
      </c>
      <c r="AF235" s="12">
        <v>0</v>
      </c>
      <c r="AG235" s="12">
        <v>41.054000000000002</v>
      </c>
      <c r="AH235" s="11">
        <v>13.779</v>
      </c>
      <c r="AI235" s="11">
        <v>11.926</v>
      </c>
      <c r="AJ235" s="11">
        <v>24.594000000000001</v>
      </c>
      <c r="AK235" s="11">
        <v>21.672999999999998</v>
      </c>
      <c r="AL235" s="11">
        <v>0</v>
      </c>
      <c r="AM235" s="12">
        <v>0</v>
      </c>
      <c r="AN235" s="12">
        <v>25.254000000000001</v>
      </c>
      <c r="AO235" s="11">
        <v>5.78</v>
      </c>
      <c r="AP235" s="11">
        <v>4.3949999999999996</v>
      </c>
      <c r="AQ235" s="11">
        <v>16.193000000000001</v>
      </c>
      <c r="AR235" s="11">
        <v>9.5120000000000005</v>
      </c>
      <c r="AS235" s="11">
        <v>0</v>
      </c>
      <c r="AT235" s="12">
        <v>0</v>
      </c>
      <c r="AU235" s="12">
        <v>92.784000000000006</v>
      </c>
      <c r="AV235" s="11">
        <v>73.24494</v>
      </c>
      <c r="AW235" s="11">
        <v>7.4960000000000004</v>
      </c>
      <c r="AX235" s="11">
        <v>25.724</v>
      </c>
      <c r="AY235" s="11">
        <v>7.4960000000000004</v>
      </c>
      <c r="AZ235" s="11">
        <v>25.724</v>
      </c>
      <c r="BA235" s="12">
        <v>0</v>
      </c>
      <c r="BB235" s="12">
        <v>13.318</v>
      </c>
      <c r="BC235" s="11">
        <v>-16.588999999999999</v>
      </c>
      <c r="BD235" s="11">
        <v>7.2679999999999998</v>
      </c>
      <c r="BE235" s="11">
        <v>7.2679999999999998</v>
      </c>
      <c r="BF235" s="11">
        <v>7.2679999999999998</v>
      </c>
      <c r="BG235" s="11">
        <v>36.19</v>
      </c>
      <c r="BH235" s="11">
        <v>-339.05099999999999</v>
      </c>
      <c r="BI235" s="11">
        <v>-339.05099999999999</v>
      </c>
      <c r="BJ235" s="11">
        <v>-314.53500000000003</v>
      </c>
      <c r="BK235" s="11">
        <v>-368.63600000000002</v>
      </c>
      <c r="BL235" s="11">
        <v>-394.30200000000002</v>
      </c>
      <c r="BM235" s="11">
        <v>0</v>
      </c>
      <c r="BN235" s="11">
        <v>873.26800000000003</v>
      </c>
      <c r="BO235" s="11">
        <v>873.26800000000003</v>
      </c>
      <c r="BP235" s="11">
        <v>886.01499999999999</v>
      </c>
      <c r="BQ235" s="11">
        <v>930.71600000000001</v>
      </c>
      <c r="BR235" s="11">
        <v>994.41899999999998</v>
      </c>
      <c r="BS235" s="11">
        <v>0</v>
      </c>
    </row>
    <row r="236" spans="2:71" s="1" customFormat="1" x14ac:dyDescent="0.2">
      <c r="B236" s="63" t="s">
        <v>166</v>
      </c>
      <c r="C236" s="6">
        <v>43329.458333333299</v>
      </c>
      <c r="D236" s="7" t="s">
        <v>0</v>
      </c>
      <c r="E236" s="68">
        <v>875</v>
      </c>
      <c r="F236" s="8" t="s">
        <v>30</v>
      </c>
      <c r="G236" s="8">
        <v>1257.6064899999999</v>
      </c>
      <c r="H236" s="8">
        <v>950.50230599999998</v>
      </c>
      <c r="I236" s="9" t="s">
        <v>30</v>
      </c>
      <c r="J236" s="64" t="s">
        <v>30</v>
      </c>
      <c r="K236" s="68">
        <v>74.400000000000006</v>
      </c>
      <c r="L236" s="8" t="s">
        <v>30</v>
      </c>
      <c r="M236" s="8">
        <v>149.45237600000002</v>
      </c>
      <c r="N236" s="8">
        <v>16.644469999999998</v>
      </c>
      <c r="O236" s="9" t="s">
        <v>30</v>
      </c>
      <c r="P236" s="64" t="s">
        <v>30</v>
      </c>
      <c r="Q236" s="8">
        <v>-77.400000000000006</v>
      </c>
      <c r="R236" s="10">
        <v>0</v>
      </c>
      <c r="S236" s="8">
        <v>-8.7881859999999996</v>
      </c>
      <c r="T236" s="8">
        <v>14.274468000000001</v>
      </c>
      <c r="U236" s="9" t="s">
        <v>30</v>
      </c>
      <c r="V236" s="64" t="s">
        <v>30</v>
      </c>
      <c r="AA236" s="11">
        <v>1132.26</v>
      </c>
      <c r="AB236" s="11">
        <v>0</v>
      </c>
      <c r="AC236" s="11">
        <v>2066.0478710000002</v>
      </c>
      <c r="AD236" s="11">
        <v>481.95199500000001</v>
      </c>
      <c r="AE236" s="11">
        <v>939.26158399999997</v>
      </c>
      <c r="AF236" s="12">
        <v>0</v>
      </c>
      <c r="AG236" s="12">
        <v>251.07600199999999</v>
      </c>
      <c r="AH236" s="11">
        <v>119.440896</v>
      </c>
      <c r="AI236" s="11">
        <v>92.532501999999994</v>
      </c>
      <c r="AJ236" s="11">
        <v>174.85515000000001</v>
      </c>
      <c r="AK236" s="11">
        <v>262.14198099999999</v>
      </c>
      <c r="AL236" s="11">
        <v>0</v>
      </c>
      <c r="AM236" s="12">
        <v>0</v>
      </c>
      <c r="AN236" s="12">
        <v>15.772100999999999</v>
      </c>
      <c r="AO236" s="11">
        <v>-0.275482</v>
      </c>
      <c r="AP236" s="11">
        <v>-1.7929999999999999</v>
      </c>
      <c r="AQ236" s="11">
        <v>55.830601999999999</v>
      </c>
      <c r="AR236" s="11">
        <v>131.47446400000001</v>
      </c>
      <c r="AS236" s="11">
        <v>0</v>
      </c>
      <c r="AT236" s="12">
        <v>0</v>
      </c>
      <c r="AU236" s="12">
        <v>50.174593000000002</v>
      </c>
      <c r="AV236" s="11">
        <v>16.644469999999998</v>
      </c>
      <c r="AW236" s="11">
        <v>20.763997</v>
      </c>
      <c r="AX236" s="11">
        <v>70.715008999999995</v>
      </c>
      <c r="AY236" s="11">
        <v>20.763997</v>
      </c>
      <c r="AZ236" s="11">
        <v>70.715008999999995</v>
      </c>
      <c r="BA236" s="12">
        <v>0</v>
      </c>
      <c r="BB236" s="12">
        <v>25.012861999999998</v>
      </c>
      <c r="BC236" s="11">
        <v>14.274468000000001</v>
      </c>
      <c r="BD236" s="11">
        <v>-15.085281999999999</v>
      </c>
      <c r="BE236" s="11">
        <v>-15.085281999999999</v>
      </c>
      <c r="BF236" s="11">
        <v>-15.085281999999999</v>
      </c>
      <c r="BG236" s="11">
        <v>23.390332000000001</v>
      </c>
      <c r="BH236" s="11">
        <v>563.21590500000002</v>
      </c>
      <c r="BI236" s="11">
        <v>563.21590500000002</v>
      </c>
      <c r="BJ236" s="11">
        <v>400.85371700000002</v>
      </c>
      <c r="BK236" s="11">
        <v>731.59376999999995</v>
      </c>
      <c r="BL236" s="11">
        <v>525.65793599999995</v>
      </c>
      <c r="BM236" s="11">
        <v>0</v>
      </c>
      <c r="BN236" s="11">
        <v>976.90265299999999</v>
      </c>
      <c r="BO236" s="11">
        <v>976.90265299999999</v>
      </c>
      <c r="BP236" s="11">
        <v>949.51756899999998</v>
      </c>
      <c r="BQ236" s="11">
        <v>970.48659699999996</v>
      </c>
      <c r="BR236" s="11">
        <v>989.392561</v>
      </c>
      <c r="BS236" s="11">
        <v>0</v>
      </c>
    </row>
    <row r="237" spans="2:71" s="1" customFormat="1" x14ac:dyDescent="0.2">
      <c r="B237" s="63" t="s">
        <v>170</v>
      </c>
      <c r="C237" s="6">
        <v>43329.458333333299</v>
      </c>
      <c r="D237" s="7" t="s">
        <v>0</v>
      </c>
      <c r="E237" s="68" t="s">
        <v>30</v>
      </c>
      <c r="F237" s="8" t="s">
        <v>30</v>
      </c>
      <c r="G237" s="8">
        <v>43.868436000000003</v>
      </c>
      <c r="H237" s="8">
        <v>55.833134000000001</v>
      </c>
      <c r="I237" s="9" t="s">
        <v>30</v>
      </c>
      <c r="J237" s="64" t="s">
        <v>30</v>
      </c>
      <c r="K237" s="68" t="s">
        <v>30</v>
      </c>
      <c r="L237" s="8" t="s">
        <v>30</v>
      </c>
      <c r="M237" s="8">
        <v>1.2433230000000002</v>
      </c>
      <c r="N237" s="8">
        <v>-0.12477899999999975</v>
      </c>
      <c r="O237" s="9" t="s">
        <v>30</v>
      </c>
      <c r="P237" s="64" t="s">
        <v>30</v>
      </c>
      <c r="Q237" s="8" t="s">
        <v>30</v>
      </c>
      <c r="R237" s="10">
        <v>0</v>
      </c>
      <c r="S237" s="8">
        <v>-2.5907170000000002</v>
      </c>
      <c r="T237" s="8">
        <v>-2.5475349999999999</v>
      </c>
      <c r="U237" s="9" t="s">
        <v>30</v>
      </c>
      <c r="V237" s="64" t="s">
        <v>30</v>
      </c>
      <c r="AA237" s="11">
        <v>83.79</v>
      </c>
      <c r="AB237" s="11">
        <v>0</v>
      </c>
      <c r="AC237" s="11">
        <v>106.415384</v>
      </c>
      <c r="AD237" s="11">
        <v>40.231327</v>
      </c>
      <c r="AE237" s="11">
        <v>53.666189000000003</v>
      </c>
      <c r="AF237" s="12">
        <v>0</v>
      </c>
      <c r="AG237" s="12">
        <v>9.4726800000000004</v>
      </c>
      <c r="AH237" s="11">
        <v>4.4110329999999998</v>
      </c>
      <c r="AI237" s="11">
        <v>1.9300520000000001</v>
      </c>
      <c r="AJ237" s="11">
        <v>5.5154779999999999</v>
      </c>
      <c r="AK237" s="11">
        <v>3.7823820000000001</v>
      </c>
      <c r="AL237" s="11">
        <v>0</v>
      </c>
      <c r="AM237" s="12">
        <v>0</v>
      </c>
      <c r="AN237" s="12">
        <v>-3.965808</v>
      </c>
      <c r="AO237" s="11">
        <v>-2.9395669999999998</v>
      </c>
      <c r="AP237" s="11">
        <v>-3.3507630000000002</v>
      </c>
      <c r="AQ237" s="11">
        <v>0.18413499999999999</v>
      </c>
      <c r="AR237" s="11">
        <v>-1.2006079999999999</v>
      </c>
      <c r="AS237" s="11">
        <v>0</v>
      </c>
      <c r="AT237" s="12">
        <v>0</v>
      </c>
      <c r="AU237" s="12">
        <v>1.7359899999999999</v>
      </c>
      <c r="AV237" s="11">
        <v>-0.124779</v>
      </c>
      <c r="AW237" s="11">
        <v>-1.180704</v>
      </c>
      <c r="AX237" s="11">
        <v>2.7885870000000001</v>
      </c>
      <c r="AY237" s="11">
        <v>-1.180704</v>
      </c>
      <c r="AZ237" s="11">
        <v>2.7885870000000001</v>
      </c>
      <c r="BA237" s="12">
        <v>0</v>
      </c>
      <c r="BB237" s="12">
        <v>-4.0489980000000001</v>
      </c>
      <c r="BC237" s="11">
        <v>-2.5475349999999999</v>
      </c>
      <c r="BD237" s="11">
        <v>-3.2933219999999999</v>
      </c>
      <c r="BE237" s="11">
        <v>-3.2933219999999999</v>
      </c>
      <c r="BF237" s="11">
        <v>-3.2933219999999999</v>
      </c>
      <c r="BG237" s="11">
        <v>-3.3890579999999999</v>
      </c>
      <c r="BH237" s="11">
        <v>41.522137000000001</v>
      </c>
      <c r="BI237" s="11">
        <v>41.522137000000001</v>
      </c>
      <c r="BJ237" s="11">
        <v>46.436799999999998</v>
      </c>
      <c r="BK237" s="11">
        <v>48.198075000000003</v>
      </c>
      <c r="BL237" s="11">
        <v>45.880628999999999</v>
      </c>
      <c r="BM237" s="11">
        <v>0</v>
      </c>
      <c r="BN237" s="11">
        <v>216.609387</v>
      </c>
      <c r="BO237" s="11">
        <v>216.609387</v>
      </c>
      <c r="BP237" s="11">
        <v>213.610164</v>
      </c>
      <c r="BQ237" s="11">
        <v>204.22801200000001</v>
      </c>
      <c r="BR237" s="11">
        <v>202.22568799999999</v>
      </c>
      <c r="BS237" s="11">
        <v>0</v>
      </c>
    </row>
    <row r="238" spans="2:71" s="1" customFormat="1" x14ac:dyDescent="0.2">
      <c r="B238" s="63" t="s">
        <v>175</v>
      </c>
      <c r="C238" s="6">
        <v>43329.458333333299</v>
      </c>
      <c r="D238" s="7" t="s">
        <v>0</v>
      </c>
      <c r="E238" s="68" t="s">
        <v>30</v>
      </c>
      <c r="F238" s="8" t="s">
        <v>30</v>
      </c>
      <c r="G238" s="8">
        <v>96.592720999999997</v>
      </c>
      <c r="H238" s="8">
        <v>75.734005999999994</v>
      </c>
      <c r="I238" s="9" t="s">
        <v>30</v>
      </c>
      <c r="J238" s="64" t="s">
        <v>30</v>
      </c>
      <c r="K238" s="68" t="s">
        <v>30</v>
      </c>
      <c r="L238" s="8" t="s">
        <v>30</v>
      </c>
      <c r="M238" s="8">
        <v>4.4810639999999999</v>
      </c>
      <c r="N238" s="8">
        <v>4.0706870000000004</v>
      </c>
      <c r="O238" s="9" t="s">
        <v>30</v>
      </c>
      <c r="P238" s="64" t="s">
        <v>30</v>
      </c>
      <c r="Q238" s="8" t="s">
        <v>30</v>
      </c>
      <c r="R238" s="10">
        <v>0</v>
      </c>
      <c r="S238" s="8">
        <v>3.9313280000000002</v>
      </c>
      <c r="T238" s="8">
        <v>10.209937</v>
      </c>
      <c r="U238" s="9" t="s">
        <v>30</v>
      </c>
      <c r="V238" s="64" t="s">
        <v>30</v>
      </c>
      <c r="AA238" s="11">
        <v>135.89893330750002</v>
      </c>
      <c r="AB238" s="11">
        <v>0</v>
      </c>
      <c r="AC238" s="11">
        <v>141.34117699999999</v>
      </c>
      <c r="AD238" s="11">
        <v>65.877432999999996</v>
      </c>
      <c r="AE238" s="11">
        <v>116.979176</v>
      </c>
      <c r="AF238" s="12">
        <v>0</v>
      </c>
      <c r="AG238" s="12">
        <v>23.757539000000001</v>
      </c>
      <c r="AH238" s="11">
        <v>13.557974</v>
      </c>
      <c r="AI238" s="11">
        <v>15.064121999999999</v>
      </c>
      <c r="AJ238" s="11">
        <v>17.770647</v>
      </c>
      <c r="AK238" s="11">
        <v>17.894064</v>
      </c>
      <c r="AL238" s="11">
        <v>0</v>
      </c>
      <c r="AM238" s="12">
        <v>0</v>
      </c>
      <c r="AN238" s="12">
        <v>-0.36029800000000001</v>
      </c>
      <c r="AO238" s="11">
        <v>0.71533999999999998</v>
      </c>
      <c r="AP238" s="11">
        <v>-3.8249770000000001</v>
      </c>
      <c r="AQ238" s="11">
        <v>1.3679570000000001</v>
      </c>
      <c r="AR238" s="11">
        <v>0.54536600000000002</v>
      </c>
      <c r="AS238" s="11">
        <v>0</v>
      </c>
      <c r="AT238" s="12">
        <v>0</v>
      </c>
      <c r="AU238" s="12">
        <v>6.367807</v>
      </c>
      <c r="AV238" s="11">
        <v>4.0706870000000004</v>
      </c>
      <c r="AW238" s="11">
        <v>0.42954500000000001</v>
      </c>
      <c r="AX238" s="11">
        <v>5.2628430000000002</v>
      </c>
      <c r="AY238" s="11">
        <v>0.42954500000000001</v>
      </c>
      <c r="AZ238" s="11">
        <v>5.2628430000000002</v>
      </c>
      <c r="BA238" s="12">
        <v>0</v>
      </c>
      <c r="BB238" s="12">
        <v>7.439686</v>
      </c>
      <c r="BC238" s="11">
        <v>10.209937</v>
      </c>
      <c r="BD238" s="11">
        <v>-7.4566429999999997</v>
      </c>
      <c r="BE238" s="11">
        <v>-7.4566429999999997</v>
      </c>
      <c r="BF238" s="11">
        <v>-7.4566429999999997</v>
      </c>
      <c r="BG238" s="11">
        <v>-17.384993999999999</v>
      </c>
      <c r="BH238" s="11">
        <v>102.621064</v>
      </c>
      <c r="BI238" s="11">
        <v>102.621064</v>
      </c>
      <c r="BJ238" s="11">
        <v>114.941059</v>
      </c>
      <c r="BK238" s="11">
        <v>124.369333</v>
      </c>
      <c r="BL238" s="11">
        <v>130.59496100000001</v>
      </c>
      <c r="BM238" s="11">
        <v>0</v>
      </c>
      <c r="BN238" s="11">
        <v>240.043756</v>
      </c>
      <c r="BO238" s="11">
        <v>240.043756</v>
      </c>
      <c r="BP238" s="11">
        <v>121.24510100000001</v>
      </c>
      <c r="BQ238" s="11">
        <v>72.184625999999994</v>
      </c>
      <c r="BR238" s="11">
        <v>29.416743</v>
      </c>
      <c r="BS238" s="11">
        <v>0</v>
      </c>
    </row>
    <row r="239" spans="2:71" s="1" customFormat="1" x14ac:dyDescent="0.2">
      <c r="B239" s="63" t="s">
        <v>176</v>
      </c>
      <c r="C239" s="6">
        <v>43329.458333333299</v>
      </c>
      <c r="D239" s="7" t="s">
        <v>0</v>
      </c>
      <c r="E239" s="68" t="s">
        <v>30</v>
      </c>
      <c r="F239" s="8" t="s">
        <v>30</v>
      </c>
      <c r="G239" s="8">
        <v>44.839387000000002</v>
      </c>
      <c r="H239" s="8">
        <v>28.504373000000001</v>
      </c>
      <c r="I239" s="9" t="s">
        <v>30</v>
      </c>
      <c r="J239" s="64" t="s">
        <v>30</v>
      </c>
      <c r="K239" s="68" t="s">
        <v>30</v>
      </c>
      <c r="L239" s="8" t="s">
        <v>30</v>
      </c>
      <c r="M239" s="8">
        <v>7.6690249999999995</v>
      </c>
      <c r="N239" s="8">
        <v>-0.99348799999999993</v>
      </c>
      <c r="O239" s="9" t="s">
        <v>30</v>
      </c>
      <c r="P239" s="64" t="s">
        <v>30</v>
      </c>
      <c r="Q239" s="8" t="s">
        <v>30</v>
      </c>
      <c r="R239" s="10">
        <v>0</v>
      </c>
      <c r="S239" s="8">
        <v>3.7124350000000002</v>
      </c>
      <c r="T239" s="8">
        <v>4.4963999999999997E-2</v>
      </c>
      <c r="U239" s="9" t="s">
        <v>30</v>
      </c>
      <c r="V239" s="64" t="s">
        <v>30</v>
      </c>
      <c r="AA239" s="11">
        <v>74.634300538200009</v>
      </c>
      <c r="AB239" s="11">
        <v>0</v>
      </c>
      <c r="AC239" s="11">
        <v>60.577221000000002</v>
      </c>
      <c r="AD239" s="11">
        <v>30.165683000000001</v>
      </c>
      <c r="AE239" s="11">
        <v>50.209901000000002</v>
      </c>
      <c r="AF239" s="12">
        <v>0</v>
      </c>
      <c r="AG239" s="12">
        <v>12.768081</v>
      </c>
      <c r="AH239" s="11">
        <v>5.3814419999999998</v>
      </c>
      <c r="AI239" s="11">
        <v>4.0755509999999999</v>
      </c>
      <c r="AJ239" s="11">
        <v>11.545963</v>
      </c>
      <c r="AK239" s="11">
        <v>10.650264999999999</v>
      </c>
      <c r="AL239" s="11">
        <v>0</v>
      </c>
      <c r="AM239" s="12">
        <v>0</v>
      </c>
      <c r="AN239" s="12">
        <v>3.0336590000000001</v>
      </c>
      <c r="AO239" s="11">
        <v>-1.326247</v>
      </c>
      <c r="AP239" s="11">
        <v>0.85885500000000004</v>
      </c>
      <c r="AQ239" s="11">
        <v>9.289987</v>
      </c>
      <c r="AR239" s="11">
        <v>7.2273909999999999</v>
      </c>
      <c r="AS239" s="11">
        <v>0</v>
      </c>
      <c r="AT239" s="12">
        <v>0</v>
      </c>
      <c r="AU239" s="12">
        <v>3.6938010000000001</v>
      </c>
      <c r="AV239" s="11">
        <v>-0.99348800000000004</v>
      </c>
      <c r="AW239" s="11">
        <v>1.200529</v>
      </c>
      <c r="AX239" s="11">
        <v>9.6386079999999996</v>
      </c>
      <c r="AY239" s="11">
        <v>1.200529</v>
      </c>
      <c r="AZ239" s="11">
        <v>9.6386079999999996</v>
      </c>
      <c r="BA239" s="12">
        <v>0</v>
      </c>
      <c r="BB239" s="12">
        <v>0.21384700000000001</v>
      </c>
      <c r="BC239" s="11">
        <v>4.4963999999999997E-2</v>
      </c>
      <c r="BD239" s="11">
        <v>-0.66577200000000003</v>
      </c>
      <c r="BE239" s="11">
        <v>-0.66577200000000003</v>
      </c>
      <c r="BF239" s="11">
        <v>-0.66577200000000003</v>
      </c>
      <c r="BG239" s="11">
        <v>-0.40867700000000001</v>
      </c>
      <c r="BH239" s="11">
        <v>0.16819799999999999</v>
      </c>
      <c r="BI239" s="11">
        <v>0.16819799999999999</v>
      </c>
      <c r="BJ239" s="11">
        <v>-0.62641999999999998</v>
      </c>
      <c r="BK239" s="11">
        <v>0.230851</v>
      </c>
      <c r="BL239" s="11">
        <v>-6.5481309999999997</v>
      </c>
      <c r="BM239" s="11">
        <v>0</v>
      </c>
      <c r="BN239" s="11">
        <v>185.20440099999999</v>
      </c>
      <c r="BO239" s="11">
        <v>185.20440099999999</v>
      </c>
      <c r="BP239" s="11">
        <v>184.346968</v>
      </c>
      <c r="BQ239" s="11">
        <v>184.33850899999999</v>
      </c>
      <c r="BR239" s="11">
        <v>187.88678200000001</v>
      </c>
      <c r="BS239" s="11">
        <v>0</v>
      </c>
    </row>
    <row r="240" spans="2:71" s="1" customFormat="1" x14ac:dyDescent="0.2">
      <c r="B240" s="63" t="s">
        <v>177</v>
      </c>
      <c r="C240" s="6">
        <v>43329.458333333299</v>
      </c>
      <c r="D240" s="7" t="s">
        <v>0</v>
      </c>
      <c r="E240" s="68" t="s">
        <v>30</v>
      </c>
      <c r="F240" s="8" t="s">
        <v>30</v>
      </c>
      <c r="G240" s="8">
        <v>6.4768759999999999</v>
      </c>
      <c r="H240" s="8">
        <v>3.5153159999999999</v>
      </c>
      <c r="I240" s="9" t="s">
        <v>30</v>
      </c>
      <c r="J240" s="64" t="s">
        <v>30</v>
      </c>
      <c r="K240" s="68" t="s">
        <v>30</v>
      </c>
      <c r="L240" s="8" t="s">
        <v>30</v>
      </c>
      <c r="M240" s="8">
        <v>-0.39988099999999999</v>
      </c>
      <c r="N240" s="8">
        <v>0.31259300000000001</v>
      </c>
      <c r="O240" s="9" t="s">
        <v>30</v>
      </c>
      <c r="P240" s="64" t="s">
        <v>30</v>
      </c>
      <c r="Q240" s="8" t="s">
        <v>30</v>
      </c>
      <c r="R240" s="10">
        <v>0</v>
      </c>
      <c r="S240" s="8">
        <v>-0.150252</v>
      </c>
      <c r="T240" s="8">
        <v>0.51639000000000002</v>
      </c>
      <c r="U240" s="9" t="s">
        <v>30</v>
      </c>
      <c r="V240" s="64" t="s">
        <v>30</v>
      </c>
      <c r="AA240" s="11">
        <v>204.4</v>
      </c>
      <c r="AB240" s="11">
        <v>0</v>
      </c>
      <c r="AC240" s="11">
        <v>6.0675290000000004</v>
      </c>
      <c r="AD240" s="11">
        <v>1.217082</v>
      </c>
      <c r="AE240" s="11">
        <v>3.6136469999999998</v>
      </c>
      <c r="AF240" s="12">
        <v>0</v>
      </c>
      <c r="AG240" s="12">
        <v>1.038646</v>
      </c>
      <c r="AH240" s="11">
        <v>0.87704700000000002</v>
      </c>
      <c r="AI240" s="11">
        <v>0.36565399999999998</v>
      </c>
      <c r="AJ240" s="11">
        <v>-0.143757</v>
      </c>
      <c r="AK240" s="11">
        <v>0.72354700000000005</v>
      </c>
      <c r="AL240" s="11">
        <v>0</v>
      </c>
      <c r="AM240" s="12">
        <v>0</v>
      </c>
      <c r="AN240" s="12">
        <v>-0.14233199999999999</v>
      </c>
      <c r="AO240" s="11">
        <v>0.28307900000000003</v>
      </c>
      <c r="AP240" s="11">
        <v>-0.282609</v>
      </c>
      <c r="AQ240" s="11">
        <v>-1.501463</v>
      </c>
      <c r="AR240" s="11">
        <v>-0.413547</v>
      </c>
      <c r="AS240" s="11">
        <v>0</v>
      </c>
      <c r="AT240" s="12">
        <v>0</v>
      </c>
      <c r="AU240" s="12">
        <v>-8.2929000000000003E-2</v>
      </c>
      <c r="AV240" s="11">
        <v>0.31259300000000001</v>
      </c>
      <c r="AW240" s="11">
        <v>-0.25700200000000001</v>
      </c>
      <c r="AX240" s="11">
        <v>-1.4762999999999999</v>
      </c>
      <c r="AY240" s="11">
        <v>-0.25700200000000001</v>
      </c>
      <c r="AZ240" s="11">
        <v>-1.4762999999999999</v>
      </c>
      <c r="BA240" s="12">
        <v>0</v>
      </c>
      <c r="BB240" s="12">
        <v>0.217916</v>
      </c>
      <c r="BC240" s="11">
        <v>0.51639000000000002</v>
      </c>
      <c r="BD240" s="11">
        <v>-6.2562999999999994E-2</v>
      </c>
      <c r="BE240" s="11">
        <v>-6.2562999999999994E-2</v>
      </c>
      <c r="BF240" s="11">
        <v>-6.2562999999999994E-2</v>
      </c>
      <c r="BG240" s="11">
        <v>-2.3271009999999999</v>
      </c>
      <c r="BH240" s="11">
        <v>-0.17657400000000001</v>
      </c>
      <c r="BI240" s="11">
        <v>-0.17657400000000001</v>
      </c>
      <c r="BJ240" s="11">
        <v>-0.183528</v>
      </c>
      <c r="BK240" s="11">
        <v>-13.782207</v>
      </c>
      <c r="BL240" s="11">
        <v>-0.198796</v>
      </c>
      <c r="BM240" s="11">
        <v>0</v>
      </c>
      <c r="BN240" s="11">
        <v>55.117043000000002</v>
      </c>
      <c r="BO240" s="11">
        <v>55.117043000000002</v>
      </c>
      <c r="BP240" s="11">
        <v>55.090958999999998</v>
      </c>
      <c r="BQ240" s="11">
        <v>113.75845</v>
      </c>
      <c r="BR240" s="11">
        <v>113.563186</v>
      </c>
      <c r="BS240" s="11">
        <v>0</v>
      </c>
    </row>
    <row r="241" spans="2:71" s="1" customFormat="1" x14ac:dyDescent="0.2">
      <c r="B241" s="63" t="s">
        <v>180</v>
      </c>
      <c r="C241" s="6">
        <v>43329.458333333299</v>
      </c>
      <c r="D241" s="7" t="s">
        <v>0</v>
      </c>
      <c r="E241" s="68" t="s">
        <v>30</v>
      </c>
      <c r="F241" s="8" t="s">
        <v>30</v>
      </c>
      <c r="G241" s="8">
        <v>44.532311999999997</v>
      </c>
      <c r="H241" s="8">
        <v>43.479478</v>
      </c>
      <c r="I241" s="9" t="s">
        <v>30</v>
      </c>
      <c r="J241" s="64" t="s">
        <v>30</v>
      </c>
      <c r="K241" s="68" t="s">
        <v>30</v>
      </c>
      <c r="L241" s="8" t="s">
        <v>30</v>
      </c>
      <c r="M241" s="8">
        <v>-8.4286890000000003</v>
      </c>
      <c r="N241" s="8">
        <v>-2.8190400000000002</v>
      </c>
      <c r="O241" s="9" t="s">
        <v>30</v>
      </c>
      <c r="P241" s="64" t="s">
        <v>30</v>
      </c>
      <c r="Q241" s="8" t="s">
        <v>30</v>
      </c>
      <c r="R241" s="10">
        <v>0</v>
      </c>
      <c r="S241" s="8">
        <v>-5.1577330000000003</v>
      </c>
      <c r="T241" s="8">
        <v>-2.5012E-2</v>
      </c>
      <c r="U241" s="9" t="s">
        <v>30</v>
      </c>
      <c r="V241" s="64" t="s">
        <v>30</v>
      </c>
      <c r="AA241" s="11">
        <v>76</v>
      </c>
      <c r="AB241" s="11">
        <v>0</v>
      </c>
      <c r="AC241" s="11">
        <v>84.890493000000006</v>
      </c>
      <c r="AD241" s="11">
        <v>40.417583</v>
      </c>
      <c r="AE241" s="11">
        <v>47.753497000000003</v>
      </c>
      <c r="AF241" s="12">
        <v>0</v>
      </c>
      <c r="AG241" s="12">
        <v>11.463668</v>
      </c>
      <c r="AH241" s="11">
        <v>6.0920329999999998</v>
      </c>
      <c r="AI241" s="11">
        <v>3.7101790000000001</v>
      </c>
      <c r="AJ241" s="11">
        <v>3.8884159999999999</v>
      </c>
      <c r="AK241" s="11">
        <v>2.967921</v>
      </c>
      <c r="AL241" s="11">
        <v>0</v>
      </c>
      <c r="AM241" s="12">
        <v>0</v>
      </c>
      <c r="AN241" s="12">
        <v>-9.9422610000000002</v>
      </c>
      <c r="AO241" s="11">
        <v>-4.163646</v>
      </c>
      <c r="AP241" s="11">
        <v>-7.4524900000000001</v>
      </c>
      <c r="AQ241" s="11">
        <v>-8.6455219999999997</v>
      </c>
      <c r="AR241" s="11">
        <v>-9.8243670000000005</v>
      </c>
      <c r="AS241" s="11">
        <v>0</v>
      </c>
      <c r="AT241" s="12">
        <v>0</v>
      </c>
      <c r="AU241" s="12">
        <v>-7.2769680000000001</v>
      </c>
      <c r="AV241" s="11">
        <v>-2.8190400000000002</v>
      </c>
      <c r="AW241" s="11">
        <v>-6.1120289999999997</v>
      </c>
      <c r="AX241" s="11">
        <v>-7.2717520000000002</v>
      </c>
      <c r="AY241" s="11">
        <v>-6.1120289999999997</v>
      </c>
      <c r="AZ241" s="11">
        <v>-7.2717520000000002</v>
      </c>
      <c r="BA241" s="12">
        <v>0</v>
      </c>
      <c r="BB241" s="12">
        <v>0.112706</v>
      </c>
      <c r="BC241" s="11">
        <v>-2.5012E-2</v>
      </c>
      <c r="BD241" s="11">
        <v>-3.2525810000000002</v>
      </c>
      <c r="BE241" s="11">
        <v>-3.2525810000000002</v>
      </c>
      <c r="BF241" s="11">
        <v>-3.2525810000000002</v>
      </c>
      <c r="BG241" s="11">
        <v>-5.110627</v>
      </c>
      <c r="BH241" s="11">
        <v>4.127059</v>
      </c>
      <c r="BI241" s="11">
        <v>4.127059</v>
      </c>
      <c r="BJ241" s="11">
        <v>2.965322</v>
      </c>
      <c r="BK241" s="11">
        <v>3.1353520000000001</v>
      </c>
      <c r="BL241" s="11">
        <v>3.333253</v>
      </c>
      <c r="BM241" s="11">
        <v>0</v>
      </c>
      <c r="BN241" s="11">
        <v>140.06390400000001</v>
      </c>
      <c r="BO241" s="11">
        <v>140.06390400000001</v>
      </c>
      <c r="BP241" s="11">
        <v>137.109658</v>
      </c>
      <c r="BQ241" s="11">
        <v>134.105884</v>
      </c>
      <c r="BR241" s="11">
        <v>128.152806</v>
      </c>
      <c r="BS241" s="11">
        <v>0</v>
      </c>
    </row>
    <row r="242" spans="2:71" s="1" customFormat="1" x14ac:dyDescent="0.2">
      <c r="B242" s="63" t="s">
        <v>182</v>
      </c>
      <c r="C242" s="6">
        <v>43329.458333333299</v>
      </c>
      <c r="D242" s="7" t="s">
        <v>0</v>
      </c>
      <c r="E242" s="68" t="s">
        <v>30</v>
      </c>
      <c r="F242" s="8" t="s">
        <v>30</v>
      </c>
      <c r="G242" s="8">
        <v>219.01027099999999</v>
      </c>
      <c r="H242" s="8">
        <v>236.80865900000001</v>
      </c>
      <c r="I242" s="9" t="s">
        <v>30</v>
      </c>
      <c r="J242" s="64" t="s">
        <v>30</v>
      </c>
      <c r="K242" s="68" t="s">
        <v>30</v>
      </c>
      <c r="L242" s="8" t="s">
        <v>30</v>
      </c>
      <c r="M242" s="8">
        <v>-5.5354419999999998</v>
      </c>
      <c r="N242" s="8">
        <v>-1.2320339999999999</v>
      </c>
      <c r="O242" s="9" t="s">
        <v>30</v>
      </c>
      <c r="P242" s="64" t="s">
        <v>30</v>
      </c>
      <c r="Q242" s="8" t="s">
        <v>30</v>
      </c>
      <c r="R242" s="10">
        <v>0</v>
      </c>
      <c r="S242" s="8">
        <v>-7.265523</v>
      </c>
      <c r="T242" s="8">
        <v>-2.6743640000000002</v>
      </c>
      <c r="U242" s="9" t="s">
        <v>30</v>
      </c>
      <c r="V242" s="64" t="s">
        <v>30</v>
      </c>
      <c r="AA242" s="11">
        <v>138.60720000000001</v>
      </c>
      <c r="AB242" s="11">
        <v>0</v>
      </c>
      <c r="AC242" s="11">
        <v>449.70041400000002</v>
      </c>
      <c r="AD242" s="11">
        <v>181.92276899999999</v>
      </c>
      <c r="AE242" s="11">
        <v>192.98648399999999</v>
      </c>
      <c r="AF242" s="12">
        <v>0</v>
      </c>
      <c r="AG242" s="12">
        <v>39.659089999999999</v>
      </c>
      <c r="AH242" s="11">
        <v>20.291694</v>
      </c>
      <c r="AI242" s="11">
        <v>17.451729</v>
      </c>
      <c r="AJ242" s="11">
        <v>15.728047999999999</v>
      </c>
      <c r="AK242" s="11">
        <v>17.999969</v>
      </c>
      <c r="AL242" s="11">
        <v>0</v>
      </c>
      <c r="AM242" s="12">
        <v>0</v>
      </c>
      <c r="AN242" s="12">
        <v>-4.8085129999999996</v>
      </c>
      <c r="AO242" s="11">
        <v>-2.7150349999999999</v>
      </c>
      <c r="AP242" s="11">
        <v>-6.7491390000000004</v>
      </c>
      <c r="AQ242" s="11">
        <v>-14.129405</v>
      </c>
      <c r="AR242" s="11">
        <v>-7.8430569999999999</v>
      </c>
      <c r="AS242" s="11">
        <v>0</v>
      </c>
      <c r="AT242" s="12">
        <v>0</v>
      </c>
      <c r="AU242" s="12">
        <v>-1.7797320000000001</v>
      </c>
      <c r="AV242" s="11">
        <v>-1.2320340000000001</v>
      </c>
      <c r="AW242" s="11">
        <v>-4.9338179999999996</v>
      </c>
      <c r="AX242" s="11">
        <v>-12.082881</v>
      </c>
      <c r="AY242" s="11">
        <v>-4.9338179999999996</v>
      </c>
      <c r="AZ242" s="11">
        <v>-12.082881</v>
      </c>
      <c r="BA242" s="12">
        <v>0</v>
      </c>
      <c r="BB242" s="12">
        <v>-4.9505879999999998</v>
      </c>
      <c r="BC242" s="11">
        <v>-2.6743640000000002</v>
      </c>
      <c r="BD242" s="11">
        <v>-4.2758760000000002</v>
      </c>
      <c r="BE242" s="11">
        <v>-4.2758760000000002</v>
      </c>
      <c r="BF242" s="11">
        <v>-4.2758760000000002</v>
      </c>
      <c r="BG242" s="11">
        <v>-15.738986000000001</v>
      </c>
      <c r="BH242" s="11">
        <v>27.680465000000002</v>
      </c>
      <c r="BI242" s="11">
        <v>27.680465000000002</v>
      </c>
      <c r="BJ242" s="11">
        <v>32.189526000000001</v>
      </c>
      <c r="BK242" s="11">
        <v>39.010458999999997</v>
      </c>
      <c r="BL242" s="11">
        <v>46.962434999999999</v>
      </c>
      <c r="BM242" s="11">
        <v>0</v>
      </c>
      <c r="BN242" s="11">
        <v>4.9122269999999997</v>
      </c>
      <c r="BO242" s="11">
        <v>4.9122269999999997</v>
      </c>
      <c r="BP242" s="11">
        <v>0.636351</v>
      </c>
      <c r="BQ242" s="11">
        <v>9.9621580000000005</v>
      </c>
      <c r="BR242" s="11">
        <v>2.6966350000000001</v>
      </c>
      <c r="BS242" s="11">
        <v>0</v>
      </c>
    </row>
    <row r="243" spans="2:71" s="1" customFormat="1" x14ac:dyDescent="0.2">
      <c r="B243" s="63" t="s">
        <v>189</v>
      </c>
      <c r="C243" s="6">
        <v>43329.458333333299</v>
      </c>
      <c r="D243" s="7" t="s">
        <v>0</v>
      </c>
      <c r="E243" s="68" t="s">
        <v>30</v>
      </c>
      <c r="F243" s="8" t="s">
        <v>30</v>
      </c>
      <c r="G243" s="8">
        <v>271.97265199999998</v>
      </c>
      <c r="H243" s="8">
        <v>307.99008800000001</v>
      </c>
      <c r="I243" s="9" t="s">
        <v>30</v>
      </c>
      <c r="J243" s="64" t="s">
        <v>30</v>
      </c>
      <c r="K243" s="68" t="s">
        <v>30</v>
      </c>
      <c r="L243" s="8" t="s">
        <v>30</v>
      </c>
      <c r="M243" s="8">
        <v>18.703267</v>
      </c>
      <c r="N243" s="8">
        <v>17.896751999999999</v>
      </c>
      <c r="O243" s="9" t="s">
        <v>30</v>
      </c>
      <c r="P243" s="64" t="s">
        <v>30</v>
      </c>
      <c r="Q243" s="8" t="s">
        <v>30</v>
      </c>
      <c r="R243" s="10">
        <v>0</v>
      </c>
      <c r="S243" s="8">
        <v>-5.9956000000000002E-2</v>
      </c>
      <c r="T243" s="8">
        <v>-4.1765800000000004</v>
      </c>
      <c r="U243" s="9" t="s">
        <v>30</v>
      </c>
      <c r="V243" s="64" t="s">
        <v>30</v>
      </c>
      <c r="AA243" s="11">
        <v>174</v>
      </c>
      <c r="AB243" s="11">
        <v>0</v>
      </c>
      <c r="AC243" s="11">
        <v>528.768866</v>
      </c>
      <c r="AD243" s="11">
        <v>285.85261600000001</v>
      </c>
      <c r="AE243" s="11">
        <v>315.08123999999998</v>
      </c>
      <c r="AF243" s="12">
        <v>0</v>
      </c>
      <c r="AG243" s="12">
        <v>110.61199999999999</v>
      </c>
      <c r="AH243" s="11">
        <v>53.693164000000003</v>
      </c>
      <c r="AI243" s="11">
        <v>85.716256999999999</v>
      </c>
      <c r="AJ243" s="11">
        <v>47.522641</v>
      </c>
      <c r="AK243" s="11">
        <v>67.997861999999998</v>
      </c>
      <c r="AL243" s="11">
        <v>0</v>
      </c>
      <c r="AM243" s="12">
        <v>0</v>
      </c>
      <c r="AN243" s="12">
        <v>27.333587000000001</v>
      </c>
      <c r="AO243" s="11">
        <v>12.431613</v>
      </c>
      <c r="AP243" s="11">
        <v>18.019082999999998</v>
      </c>
      <c r="AQ243" s="11">
        <v>-2.6075300000000001</v>
      </c>
      <c r="AR243" s="11">
        <v>11.25966</v>
      </c>
      <c r="AS243" s="11">
        <v>0</v>
      </c>
      <c r="AT243" s="12">
        <v>0</v>
      </c>
      <c r="AU243" s="12">
        <v>38.970294000000003</v>
      </c>
      <c r="AV243" s="11">
        <v>18.319590999999999</v>
      </c>
      <c r="AW243" s="11">
        <v>23.796485000000001</v>
      </c>
      <c r="AX243" s="11">
        <v>6.138998</v>
      </c>
      <c r="AY243" s="11">
        <v>23.796485000000001</v>
      </c>
      <c r="AZ243" s="11">
        <v>6.138998</v>
      </c>
      <c r="BA243" s="12">
        <v>0</v>
      </c>
      <c r="BB243" s="12">
        <v>-0.65351899999999996</v>
      </c>
      <c r="BC243" s="11">
        <v>-4.1765800000000004</v>
      </c>
      <c r="BD243" s="11">
        <v>2.231913</v>
      </c>
      <c r="BE243" s="11">
        <v>2.231913</v>
      </c>
      <c r="BF243" s="11">
        <v>2.231913</v>
      </c>
      <c r="BG243" s="11">
        <v>10.033488</v>
      </c>
      <c r="BH243" s="11">
        <v>546.07815800000003</v>
      </c>
      <c r="BI243" s="11">
        <v>546.07815800000003</v>
      </c>
      <c r="BJ243" s="11">
        <v>581.45212300000003</v>
      </c>
      <c r="BK243" s="11">
        <v>631.38978399999996</v>
      </c>
      <c r="BL243" s="11">
        <v>674.32724900000005</v>
      </c>
      <c r="BM243" s="11">
        <v>0</v>
      </c>
      <c r="BN243" s="11">
        <v>356.88569899999999</v>
      </c>
      <c r="BO243" s="11">
        <v>356.88569899999999</v>
      </c>
      <c r="BP243" s="11">
        <v>354.83532500000001</v>
      </c>
      <c r="BQ243" s="11">
        <v>440.03131200000001</v>
      </c>
      <c r="BR243" s="11">
        <v>440.053316</v>
      </c>
      <c r="BS243" s="11">
        <v>0</v>
      </c>
    </row>
    <row r="244" spans="2:71" s="1" customFormat="1" x14ac:dyDescent="0.2">
      <c r="B244" s="63" t="s">
        <v>197</v>
      </c>
      <c r="C244" s="6">
        <v>43329.458333333299</v>
      </c>
      <c r="D244" s="7" t="s">
        <v>0</v>
      </c>
      <c r="E244" s="68" t="s">
        <v>30</v>
      </c>
      <c r="F244" s="8" t="s">
        <v>30</v>
      </c>
      <c r="G244" s="8">
        <v>133.37238400000001</v>
      </c>
      <c r="H244" s="8">
        <v>92.895826</v>
      </c>
      <c r="I244" s="9" t="s">
        <v>30</v>
      </c>
      <c r="J244" s="64" t="s">
        <v>30</v>
      </c>
      <c r="K244" s="68" t="s">
        <v>30</v>
      </c>
      <c r="L244" s="8" t="s">
        <v>30</v>
      </c>
      <c r="M244" s="8">
        <v>24.741795000000003</v>
      </c>
      <c r="N244" s="8">
        <v>16.135195</v>
      </c>
      <c r="O244" s="9" t="s">
        <v>30</v>
      </c>
      <c r="P244" s="64" t="s">
        <v>30</v>
      </c>
      <c r="Q244" s="8" t="s">
        <v>30</v>
      </c>
      <c r="R244" s="10">
        <v>0</v>
      </c>
      <c r="S244" s="8">
        <v>6.1871830000000001</v>
      </c>
      <c r="T244" s="8">
        <v>13.715422999999999</v>
      </c>
      <c r="U244" s="9" t="s">
        <v>30</v>
      </c>
      <c r="V244" s="64" t="s">
        <v>30</v>
      </c>
      <c r="AA244" s="11">
        <v>351.08640000000003</v>
      </c>
      <c r="AB244" s="11">
        <v>0</v>
      </c>
      <c r="AC244" s="11">
        <v>196.57461699999999</v>
      </c>
      <c r="AD244" s="11">
        <v>115.257261</v>
      </c>
      <c r="AE244" s="11">
        <v>126.449324</v>
      </c>
      <c r="AF244" s="12">
        <v>0</v>
      </c>
      <c r="AG244" s="12">
        <v>50.357092000000002</v>
      </c>
      <c r="AH244" s="11">
        <v>24.054632999999999</v>
      </c>
      <c r="AI244" s="11">
        <v>27.178011999999999</v>
      </c>
      <c r="AJ244" s="11">
        <v>28.430959999999999</v>
      </c>
      <c r="AK244" s="11">
        <v>34.066433000000004</v>
      </c>
      <c r="AL244" s="11">
        <v>0</v>
      </c>
      <c r="AM244" s="12">
        <v>0</v>
      </c>
      <c r="AN244" s="12">
        <v>23.50507</v>
      </c>
      <c r="AO244" s="11">
        <v>9.5025270000000006</v>
      </c>
      <c r="AP244" s="11">
        <v>12.781822999999999</v>
      </c>
      <c r="AQ244" s="11">
        <v>12.570581000000001</v>
      </c>
      <c r="AR244" s="11">
        <v>17.815353000000002</v>
      </c>
      <c r="AS244" s="11">
        <v>0</v>
      </c>
      <c r="AT244" s="12">
        <v>0</v>
      </c>
      <c r="AU244" s="12">
        <v>36.378354999999999</v>
      </c>
      <c r="AV244" s="11">
        <v>16.135195</v>
      </c>
      <c r="AW244" s="11">
        <v>19.480810999999999</v>
      </c>
      <c r="AX244" s="11">
        <v>19.811838999999999</v>
      </c>
      <c r="AY244" s="11">
        <v>19.480810999999999</v>
      </c>
      <c r="AZ244" s="11">
        <v>19.811838999999999</v>
      </c>
      <c r="BA244" s="12">
        <v>0</v>
      </c>
      <c r="BB244" s="12">
        <v>19.599508</v>
      </c>
      <c r="BC244" s="11">
        <v>13.715422999999999</v>
      </c>
      <c r="BD244" s="11">
        <v>7.5493160000000001</v>
      </c>
      <c r="BE244" s="11">
        <v>7.5493160000000001</v>
      </c>
      <c r="BF244" s="11">
        <v>7.5493160000000001</v>
      </c>
      <c r="BG244" s="11">
        <v>4.251379</v>
      </c>
      <c r="BH244" s="11">
        <v>134.164051</v>
      </c>
      <c r="BI244" s="11">
        <v>134.164051</v>
      </c>
      <c r="BJ244" s="11">
        <v>176.46852000000001</v>
      </c>
      <c r="BK244" s="11">
        <v>184.85505800000001</v>
      </c>
      <c r="BL244" s="11">
        <v>194.002319</v>
      </c>
      <c r="BM244" s="11">
        <v>0</v>
      </c>
      <c r="BN244" s="11">
        <v>196.826562</v>
      </c>
      <c r="BO244" s="11">
        <v>196.826562</v>
      </c>
      <c r="BP244" s="11">
        <v>203.552785</v>
      </c>
      <c r="BQ244" s="11">
        <v>207.51165800000001</v>
      </c>
      <c r="BR244" s="11">
        <v>212.793083</v>
      </c>
      <c r="BS244" s="11">
        <v>0</v>
      </c>
    </row>
    <row r="245" spans="2:71" s="1" customFormat="1" x14ac:dyDescent="0.2">
      <c r="B245" s="63" t="s">
        <v>200</v>
      </c>
      <c r="C245" s="6">
        <v>43329.458333333299</v>
      </c>
      <c r="D245" s="7" t="s">
        <v>0</v>
      </c>
      <c r="E245" s="68" t="s">
        <v>30</v>
      </c>
      <c r="F245" s="8" t="s">
        <v>30</v>
      </c>
      <c r="G245" s="8">
        <v>141.05498700000001</v>
      </c>
      <c r="H245" s="8">
        <v>124.891283</v>
      </c>
      <c r="I245" s="9" t="s">
        <v>30</v>
      </c>
      <c r="J245" s="64" t="s">
        <v>30</v>
      </c>
      <c r="K245" s="68" t="s">
        <v>30</v>
      </c>
      <c r="L245" s="8" t="s">
        <v>30</v>
      </c>
      <c r="M245" s="8">
        <v>26.400286000000001</v>
      </c>
      <c r="N245" s="8">
        <v>16.51296</v>
      </c>
      <c r="O245" s="9" t="s">
        <v>30</v>
      </c>
      <c r="P245" s="64" t="s">
        <v>30</v>
      </c>
      <c r="Q245" s="8" t="s">
        <v>30</v>
      </c>
      <c r="R245" s="10">
        <v>0</v>
      </c>
      <c r="S245" s="8">
        <v>16.652605999999999</v>
      </c>
      <c r="T245" s="8">
        <v>9.0350110000000008</v>
      </c>
      <c r="U245" s="9" t="s">
        <v>30</v>
      </c>
      <c r="V245" s="64" t="s">
        <v>30</v>
      </c>
      <c r="AA245" s="11">
        <v>774.50487932999999</v>
      </c>
      <c r="AB245" s="11">
        <v>0</v>
      </c>
      <c r="AC245" s="11">
        <v>236.336578</v>
      </c>
      <c r="AD245" s="11">
        <v>117.713891</v>
      </c>
      <c r="AE245" s="11">
        <v>125.426436</v>
      </c>
      <c r="AF245" s="12">
        <v>0</v>
      </c>
      <c r="AG245" s="12">
        <v>29.778715999999999</v>
      </c>
      <c r="AH245" s="11">
        <v>18.600527</v>
      </c>
      <c r="AI245" s="11">
        <v>24.705334000000001</v>
      </c>
      <c r="AJ245" s="11">
        <v>24.241339</v>
      </c>
      <c r="AK245" s="11">
        <v>29.120149000000001</v>
      </c>
      <c r="AL245" s="11">
        <v>0</v>
      </c>
      <c r="AM245" s="12">
        <v>0</v>
      </c>
      <c r="AN245" s="12">
        <v>12.461038</v>
      </c>
      <c r="AO245" s="11">
        <v>10.027725999999999</v>
      </c>
      <c r="AP245" s="11">
        <v>16.885382</v>
      </c>
      <c r="AQ245" s="11">
        <v>15.764664</v>
      </c>
      <c r="AR245" s="11">
        <v>19.971155</v>
      </c>
      <c r="AS245" s="11">
        <v>0</v>
      </c>
      <c r="AT245" s="12">
        <v>0</v>
      </c>
      <c r="AU245" s="12">
        <v>25.536937999999999</v>
      </c>
      <c r="AV245" s="11">
        <v>16.51296</v>
      </c>
      <c r="AW245" s="11">
        <v>23.389061000000002</v>
      </c>
      <c r="AX245" s="11">
        <v>21.770935000000001</v>
      </c>
      <c r="AY245" s="11">
        <v>23.389061000000002</v>
      </c>
      <c r="AZ245" s="11">
        <v>21.770935000000001</v>
      </c>
      <c r="BA245" s="12">
        <v>0</v>
      </c>
      <c r="BB245" s="12">
        <v>10.709191000000001</v>
      </c>
      <c r="BC245" s="11">
        <v>9.0350110000000008</v>
      </c>
      <c r="BD245" s="11">
        <v>12.941744</v>
      </c>
      <c r="BE245" s="11">
        <v>12.941744</v>
      </c>
      <c r="BF245" s="11">
        <v>12.941744</v>
      </c>
      <c r="BG245" s="11">
        <v>14.775778000000001</v>
      </c>
      <c r="BH245" s="11">
        <v>-6.0684519999999997</v>
      </c>
      <c r="BI245" s="11">
        <v>-6.0684519999999997</v>
      </c>
      <c r="BJ245" s="11">
        <v>-23.708734</v>
      </c>
      <c r="BK245" s="11">
        <v>-33.764131999999996</v>
      </c>
      <c r="BL245" s="11">
        <v>-63.827579</v>
      </c>
      <c r="BM245" s="11">
        <v>0</v>
      </c>
      <c r="BN245" s="11">
        <v>284.421359</v>
      </c>
      <c r="BO245" s="11">
        <v>284.421359</v>
      </c>
      <c r="BP245" s="11">
        <v>297.30125299999997</v>
      </c>
      <c r="BQ245" s="11">
        <v>312.87121999999999</v>
      </c>
      <c r="BR245" s="11">
        <v>329.433222</v>
      </c>
      <c r="BS245" s="11">
        <v>0</v>
      </c>
    </row>
    <row r="246" spans="2:71" s="1" customFormat="1" x14ac:dyDescent="0.2">
      <c r="B246" s="63" t="s">
        <v>201</v>
      </c>
      <c r="C246" s="6">
        <v>43329.458333333299</v>
      </c>
      <c r="D246" s="7" t="s">
        <v>0</v>
      </c>
      <c r="E246" s="68" t="s">
        <v>30</v>
      </c>
      <c r="F246" s="8" t="s">
        <v>30</v>
      </c>
      <c r="G246" s="8">
        <v>42.409770999999999</v>
      </c>
      <c r="H246" s="8">
        <v>35.981436000000002</v>
      </c>
      <c r="I246" s="9" t="s">
        <v>30</v>
      </c>
      <c r="J246" s="64" t="s">
        <v>30</v>
      </c>
      <c r="K246" s="68" t="s">
        <v>30</v>
      </c>
      <c r="L246" s="8" t="s">
        <v>30</v>
      </c>
      <c r="M246" s="8">
        <v>17.957633000000001</v>
      </c>
      <c r="N246" s="8">
        <v>10.215196000000001</v>
      </c>
      <c r="O246" s="9" t="s">
        <v>30</v>
      </c>
      <c r="P246" s="64" t="s">
        <v>30</v>
      </c>
      <c r="Q246" s="8" t="s">
        <v>30</v>
      </c>
      <c r="R246" s="10">
        <v>0</v>
      </c>
      <c r="S246" s="8">
        <v>2.9646759999999999</v>
      </c>
      <c r="T246" s="8">
        <v>3.4571079999999998</v>
      </c>
      <c r="U246" s="9" t="s">
        <v>30</v>
      </c>
      <c r="V246" s="64" t="s">
        <v>30</v>
      </c>
      <c r="AA246" s="11">
        <v>212</v>
      </c>
      <c r="AB246" s="11">
        <v>0</v>
      </c>
      <c r="AC246" s="11">
        <v>72.719536000000005</v>
      </c>
      <c r="AD246" s="11">
        <v>42.833131000000002</v>
      </c>
      <c r="AE246" s="11">
        <v>61.673144000000001</v>
      </c>
      <c r="AF246" s="12">
        <v>0</v>
      </c>
      <c r="AG246" s="12">
        <v>40.740814</v>
      </c>
      <c r="AH246" s="11">
        <v>22.895655999999999</v>
      </c>
      <c r="AI246" s="11">
        <v>20.457153999999999</v>
      </c>
      <c r="AJ246" s="11">
        <v>29.611467000000001</v>
      </c>
      <c r="AK246" s="11">
        <v>27.256052</v>
      </c>
      <c r="AL246" s="11">
        <v>0</v>
      </c>
      <c r="AM246" s="12">
        <v>0</v>
      </c>
      <c r="AN246" s="12">
        <v>22.641224999999999</v>
      </c>
      <c r="AO246" s="11">
        <v>12.177035</v>
      </c>
      <c r="AP246" s="11">
        <v>11.999188999999999</v>
      </c>
      <c r="AQ246" s="11">
        <v>17.315846000000001</v>
      </c>
      <c r="AR246" s="11">
        <v>17.004470000000001</v>
      </c>
      <c r="AS246" s="11">
        <v>0</v>
      </c>
      <c r="AT246" s="12">
        <v>0</v>
      </c>
      <c r="AU246" s="12">
        <v>24.132919999999999</v>
      </c>
      <c r="AV246" s="11">
        <v>10.215196000000001</v>
      </c>
      <c r="AW246" s="11">
        <v>12.993675</v>
      </c>
      <c r="AX246" s="11">
        <v>18.283199</v>
      </c>
      <c r="AY246" s="11">
        <v>12.993675</v>
      </c>
      <c r="AZ246" s="11">
        <v>18.283199</v>
      </c>
      <c r="BA246" s="12">
        <v>0</v>
      </c>
      <c r="BB246" s="12">
        <v>6.0066490000000003</v>
      </c>
      <c r="BC246" s="11">
        <v>3.4571079999999998</v>
      </c>
      <c r="BD246" s="11">
        <v>2.814206</v>
      </c>
      <c r="BE246" s="11">
        <v>2.814206</v>
      </c>
      <c r="BF246" s="11">
        <v>2.814206</v>
      </c>
      <c r="BG246" s="11">
        <v>2.9193129999999998</v>
      </c>
      <c r="BH246" s="11">
        <v>236.38025300000001</v>
      </c>
      <c r="BI246" s="11">
        <v>236.38025300000001</v>
      </c>
      <c r="BJ246" s="11">
        <v>282.85334399999999</v>
      </c>
      <c r="BK246" s="11">
        <v>283.16115100000002</v>
      </c>
      <c r="BL246" s="11">
        <v>267.76911999999999</v>
      </c>
      <c r="BM246" s="11">
        <v>0</v>
      </c>
      <c r="BN246" s="11">
        <v>77.673320000000004</v>
      </c>
      <c r="BO246" s="11">
        <v>77.673320000000004</v>
      </c>
      <c r="BP246" s="11">
        <v>83.973755999999995</v>
      </c>
      <c r="BQ246" s="11">
        <v>92.412818999999999</v>
      </c>
      <c r="BR246" s="11">
        <v>95.524388000000002</v>
      </c>
      <c r="BS246" s="11">
        <v>0</v>
      </c>
    </row>
    <row r="247" spans="2:71" s="1" customFormat="1" x14ac:dyDescent="0.2">
      <c r="B247" s="63" t="s">
        <v>209</v>
      </c>
      <c r="C247" s="6">
        <v>43329.458333333299</v>
      </c>
      <c r="D247" s="7" t="s">
        <v>0</v>
      </c>
      <c r="E247" s="68" t="s">
        <v>30</v>
      </c>
      <c r="F247" s="8" t="s">
        <v>30</v>
      </c>
      <c r="G247" s="8">
        <v>75.576296999999997</v>
      </c>
      <c r="H247" s="8">
        <v>90.992570000000001</v>
      </c>
      <c r="I247" s="9" t="s">
        <v>30</v>
      </c>
      <c r="J247" s="64" t="s">
        <v>30</v>
      </c>
      <c r="K247" s="68" t="s">
        <v>30</v>
      </c>
      <c r="L247" s="8" t="s">
        <v>30</v>
      </c>
      <c r="M247" s="8">
        <v>10.053535</v>
      </c>
      <c r="N247" s="8">
        <v>11.345238</v>
      </c>
      <c r="O247" s="9" t="s">
        <v>30</v>
      </c>
      <c r="P247" s="64" t="s">
        <v>30</v>
      </c>
      <c r="Q247" s="8" t="s">
        <v>30</v>
      </c>
      <c r="R247" s="10">
        <v>0</v>
      </c>
      <c r="S247" s="8">
        <v>5.437983</v>
      </c>
      <c r="T247" s="8">
        <v>6.9666319999999997</v>
      </c>
      <c r="U247" s="9" t="s">
        <v>30</v>
      </c>
      <c r="V247" s="64" t="s">
        <v>30</v>
      </c>
      <c r="AA247" s="11">
        <v>882.57998399999997</v>
      </c>
      <c r="AB247" s="11">
        <v>0</v>
      </c>
      <c r="AC247" s="11">
        <v>130.33194800000001</v>
      </c>
      <c r="AD247" s="11">
        <v>103.063472</v>
      </c>
      <c r="AE247" s="11">
        <v>104.433651</v>
      </c>
      <c r="AF247" s="12">
        <v>0</v>
      </c>
      <c r="AG247" s="12">
        <v>15.355252</v>
      </c>
      <c r="AH247" s="11">
        <v>15.458349999999999</v>
      </c>
      <c r="AI247" s="11">
        <v>29.944769000000001</v>
      </c>
      <c r="AJ247" s="11">
        <v>31.049690999999999</v>
      </c>
      <c r="AK247" s="11">
        <v>14.168856</v>
      </c>
      <c r="AL247" s="11">
        <v>0</v>
      </c>
      <c r="AM247" s="12">
        <v>0</v>
      </c>
      <c r="AN247" s="12">
        <v>-1.6507430000000001</v>
      </c>
      <c r="AO247" s="11">
        <v>6.9843270000000004</v>
      </c>
      <c r="AP247" s="11">
        <v>21.819936999999999</v>
      </c>
      <c r="AQ247" s="11">
        <v>20.712823</v>
      </c>
      <c r="AR247" s="11">
        <v>5.3524510000000003</v>
      </c>
      <c r="AS247" s="11">
        <v>0</v>
      </c>
      <c r="AT247" s="12">
        <v>0</v>
      </c>
      <c r="AU247" s="12">
        <v>7.0552039999999998</v>
      </c>
      <c r="AV247" s="11">
        <v>11.345236999999999</v>
      </c>
      <c r="AW247" s="11">
        <v>26.159939999999999</v>
      </c>
      <c r="AX247" s="11">
        <v>25.180838000000001</v>
      </c>
      <c r="AY247" s="11">
        <v>26.159939999999999</v>
      </c>
      <c r="AZ247" s="11">
        <v>25.180838000000001</v>
      </c>
      <c r="BA247" s="12">
        <v>0</v>
      </c>
      <c r="BB247" s="12">
        <v>3.091164</v>
      </c>
      <c r="BC247" s="11">
        <v>6.9666319999999997</v>
      </c>
      <c r="BD247" s="11">
        <v>18.638439999999999</v>
      </c>
      <c r="BE247" s="11">
        <v>18.638439999999999</v>
      </c>
      <c r="BF247" s="11">
        <v>18.638439999999999</v>
      </c>
      <c r="BG247" s="11">
        <v>20.193442999999998</v>
      </c>
      <c r="BH247" s="11">
        <v>-32.160477999999998</v>
      </c>
      <c r="BI247" s="11">
        <v>-32.160477999999998</v>
      </c>
      <c r="BJ247" s="11">
        <v>-53.972383999999998</v>
      </c>
      <c r="BK247" s="11">
        <v>-88.591306000000003</v>
      </c>
      <c r="BL247" s="11">
        <v>-92.398739000000006</v>
      </c>
      <c r="BM247" s="11">
        <v>0</v>
      </c>
      <c r="BN247" s="11">
        <v>308.95595300000002</v>
      </c>
      <c r="BO247" s="11">
        <v>308.95595300000002</v>
      </c>
      <c r="BP247" s="11">
        <v>327.59439300000003</v>
      </c>
      <c r="BQ247" s="11">
        <v>347.45112</v>
      </c>
      <c r="BR247" s="11">
        <v>320.62540000000001</v>
      </c>
      <c r="BS247" s="11">
        <v>0</v>
      </c>
    </row>
    <row r="248" spans="2:71" s="1" customFormat="1" x14ac:dyDescent="0.2">
      <c r="B248" s="84" t="s">
        <v>212</v>
      </c>
      <c r="C248" s="6">
        <v>43329.458333333299</v>
      </c>
      <c r="D248" s="7" t="s">
        <v>0</v>
      </c>
      <c r="E248" s="68" t="s">
        <v>30</v>
      </c>
      <c r="F248" s="8" t="s">
        <v>30</v>
      </c>
      <c r="G248" s="8">
        <v>3.9001350000000001</v>
      </c>
      <c r="H248" s="8">
        <v>4.998068</v>
      </c>
      <c r="I248" s="9" t="s">
        <v>30</v>
      </c>
      <c r="J248" s="64" t="s">
        <v>30</v>
      </c>
      <c r="K248" s="68" t="s">
        <v>30</v>
      </c>
      <c r="L248" s="8" t="s">
        <v>30</v>
      </c>
      <c r="M248" s="8">
        <v>-2.0515080000000001</v>
      </c>
      <c r="N248" s="8">
        <v>1.6655170000000001</v>
      </c>
      <c r="O248" s="9" t="s">
        <v>30</v>
      </c>
      <c r="P248" s="64" t="s">
        <v>30</v>
      </c>
      <c r="Q248" s="8" t="s">
        <v>30</v>
      </c>
      <c r="R248" s="10">
        <v>0</v>
      </c>
      <c r="S248" s="8">
        <v>-1.8200529999999999</v>
      </c>
      <c r="T248" s="8">
        <v>0.24464</v>
      </c>
      <c r="U248" s="9" t="s">
        <v>30</v>
      </c>
      <c r="V248" s="64" t="s">
        <v>30</v>
      </c>
      <c r="AA248" s="11">
        <v>170.50873035000001</v>
      </c>
      <c r="AB248" s="11">
        <v>0</v>
      </c>
      <c r="AC248" s="11">
        <v>8.8626190000000005</v>
      </c>
      <c r="AD248" s="11">
        <v>3.8550689999999999</v>
      </c>
      <c r="AE248" s="11">
        <v>14.717351000000001</v>
      </c>
      <c r="AF248" s="12">
        <v>0</v>
      </c>
      <c r="AG248" s="12">
        <v>6.3513970000000004</v>
      </c>
      <c r="AH248" s="11">
        <v>3.9153690000000001</v>
      </c>
      <c r="AI248" s="11">
        <v>3.3083999999999998</v>
      </c>
      <c r="AJ248" s="11">
        <v>12.501605</v>
      </c>
      <c r="AK248" s="11">
        <v>2.7314440000000002</v>
      </c>
      <c r="AL248" s="11">
        <v>0</v>
      </c>
      <c r="AM248" s="12">
        <v>0</v>
      </c>
      <c r="AN248" s="12">
        <v>0.49315300000000001</v>
      </c>
      <c r="AO248" s="11">
        <v>1.0113540000000001</v>
      </c>
      <c r="AP248" s="11">
        <v>0.42342299999999999</v>
      </c>
      <c r="AQ248" s="11">
        <v>6.2103580000000003</v>
      </c>
      <c r="AR248" s="11">
        <v>-3.104441</v>
      </c>
      <c r="AS248" s="11">
        <v>0</v>
      </c>
      <c r="AT248" s="12">
        <v>0</v>
      </c>
      <c r="AU248" s="12">
        <v>1.6339939999999999</v>
      </c>
      <c r="AV248" s="11">
        <v>1.6655169999999999</v>
      </c>
      <c r="AW248" s="11">
        <v>1.005984</v>
      </c>
      <c r="AX248" s="11">
        <v>7.0265089999999999</v>
      </c>
      <c r="AY248" s="11">
        <v>1.005984</v>
      </c>
      <c r="AZ248" s="11">
        <v>7.0265089999999999</v>
      </c>
      <c r="BA248" s="12">
        <v>0</v>
      </c>
      <c r="BB248" s="12">
        <v>0.760212</v>
      </c>
      <c r="BC248" s="11">
        <v>0.24464</v>
      </c>
      <c r="BD248" s="11">
        <v>0.79496999999999995</v>
      </c>
      <c r="BE248" s="11">
        <v>0.79496999999999995</v>
      </c>
      <c r="BF248" s="11">
        <v>0.79496999999999995</v>
      </c>
      <c r="BG248" s="11">
        <v>6.6752820000000002</v>
      </c>
      <c r="BH248" s="11">
        <v>-4.343464</v>
      </c>
      <c r="BI248" s="11">
        <v>-4.343464</v>
      </c>
      <c r="BJ248" s="11">
        <v>-2.4462329999999999</v>
      </c>
      <c r="BK248" s="11">
        <v>-0.54353099999999999</v>
      </c>
      <c r="BL248" s="11">
        <v>-3.2049820000000002</v>
      </c>
      <c r="BM248" s="11">
        <v>0</v>
      </c>
      <c r="BN248" s="11">
        <v>30.933807000000002</v>
      </c>
      <c r="BO248" s="11">
        <v>30.933807000000002</v>
      </c>
      <c r="BP248" s="11">
        <v>31.834336</v>
      </c>
      <c r="BQ248" s="11">
        <v>38.431280000000001</v>
      </c>
      <c r="BR248" s="11">
        <v>36.393411999999998</v>
      </c>
      <c r="BS248" s="11">
        <v>0</v>
      </c>
    </row>
    <row r="249" spans="2:71" s="1" customFormat="1" x14ac:dyDescent="0.2">
      <c r="B249" s="63" t="s">
        <v>213</v>
      </c>
      <c r="C249" s="6">
        <v>43329.458333333299</v>
      </c>
      <c r="D249" s="7" t="s">
        <v>0</v>
      </c>
      <c r="E249" s="68" t="s">
        <v>30</v>
      </c>
      <c r="F249" s="8" t="s">
        <v>30</v>
      </c>
      <c r="G249" s="8">
        <v>21.731864999999999</v>
      </c>
      <c r="H249" s="8">
        <v>17.098455999999999</v>
      </c>
      <c r="I249" s="9" t="s">
        <v>30</v>
      </c>
      <c r="J249" s="64" t="s">
        <v>30</v>
      </c>
      <c r="K249" s="68" t="s">
        <v>30</v>
      </c>
      <c r="L249" s="8" t="s">
        <v>30</v>
      </c>
      <c r="M249" s="8">
        <v>10.733461</v>
      </c>
      <c r="N249" s="8">
        <v>1.8631989999999998</v>
      </c>
      <c r="O249" s="9" t="s">
        <v>30</v>
      </c>
      <c r="P249" s="64" t="s">
        <v>30</v>
      </c>
      <c r="Q249" s="8" t="s">
        <v>30</v>
      </c>
      <c r="R249" s="10">
        <v>0</v>
      </c>
      <c r="S249" s="8">
        <v>5.8651489999999997</v>
      </c>
      <c r="T249" s="8">
        <v>0.38833800000000002</v>
      </c>
      <c r="U249" s="9" t="s">
        <v>30</v>
      </c>
      <c r="V249" s="64" t="s">
        <v>30</v>
      </c>
      <c r="AA249" s="11">
        <v>64.508551639200007</v>
      </c>
      <c r="AB249" s="11">
        <v>0</v>
      </c>
      <c r="AC249" s="11">
        <v>17.402222999999999</v>
      </c>
      <c r="AD249" s="11">
        <v>2.7409780000000001</v>
      </c>
      <c r="AE249" s="11">
        <v>13.995984</v>
      </c>
      <c r="AF249" s="12">
        <v>0</v>
      </c>
      <c r="AG249" s="12">
        <v>4.7373960000000004</v>
      </c>
      <c r="AH249" s="11">
        <v>4.4336289999999998</v>
      </c>
      <c r="AI249" s="11">
        <v>1.9874540000000001</v>
      </c>
      <c r="AJ249" s="11">
        <v>2.6001370000000001</v>
      </c>
      <c r="AK249" s="11">
        <v>14.348191999999999</v>
      </c>
      <c r="AL249" s="11">
        <v>0</v>
      </c>
      <c r="AM249" s="12">
        <v>0</v>
      </c>
      <c r="AN249" s="12">
        <v>-0.80803400000000003</v>
      </c>
      <c r="AO249" s="11">
        <v>1.7635609999999999</v>
      </c>
      <c r="AP249" s="11">
        <v>-0.28295100000000001</v>
      </c>
      <c r="AQ249" s="11">
        <v>-0.28006700000000001</v>
      </c>
      <c r="AR249" s="11">
        <v>10.636053</v>
      </c>
      <c r="AS249" s="11">
        <v>0</v>
      </c>
      <c r="AT249" s="12">
        <v>0</v>
      </c>
      <c r="AU249" s="12">
        <v>-0.60946299999999998</v>
      </c>
      <c r="AV249" s="11">
        <v>1.863199</v>
      </c>
      <c r="AW249" s="11">
        <v>-0.18464</v>
      </c>
      <c r="AX249" s="11">
        <v>-0.182808</v>
      </c>
      <c r="AY249" s="11">
        <v>-0.18464</v>
      </c>
      <c r="AZ249" s="11">
        <v>-0.182808</v>
      </c>
      <c r="BA249" s="12">
        <v>0</v>
      </c>
      <c r="BB249" s="12">
        <v>-2.6621299999999999</v>
      </c>
      <c r="BC249" s="11">
        <v>0.38833800000000002</v>
      </c>
      <c r="BD249" s="11">
        <v>-5.2691400000000002</v>
      </c>
      <c r="BE249" s="11">
        <v>-5.2691400000000002</v>
      </c>
      <c r="BF249" s="11">
        <v>-5.2691400000000002</v>
      </c>
      <c r="BG249" s="11">
        <v>-6.4966090000000003</v>
      </c>
      <c r="BH249" s="11">
        <v>112.177896</v>
      </c>
      <c r="BI249" s="11">
        <v>112.177896</v>
      </c>
      <c r="BJ249" s="11">
        <v>115.747698</v>
      </c>
      <c r="BK249" s="11">
        <v>116.577016</v>
      </c>
      <c r="BL249" s="11">
        <v>103.987144</v>
      </c>
      <c r="BM249" s="11">
        <v>0</v>
      </c>
      <c r="BN249" s="11">
        <v>87.076588999999998</v>
      </c>
      <c r="BO249" s="11">
        <v>87.076588999999998</v>
      </c>
      <c r="BP249" s="11">
        <v>81.807663000000005</v>
      </c>
      <c r="BQ249" s="11">
        <v>75.311460999999994</v>
      </c>
      <c r="BR249" s="11">
        <v>81.175658999999996</v>
      </c>
      <c r="BS249" s="11">
        <v>0</v>
      </c>
    </row>
    <row r="250" spans="2:71" s="1" customFormat="1" x14ac:dyDescent="0.2">
      <c r="B250" s="63" t="s">
        <v>214</v>
      </c>
      <c r="C250" s="6">
        <v>43329.458333333299</v>
      </c>
      <c r="D250" s="7" t="s">
        <v>0</v>
      </c>
      <c r="E250" s="68" t="s">
        <v>30</v>
      </c>
      <c r="F250" s="8" t="s">
        <v>30</v>
      </c>
      <c r="G250" s="8">
        <v>91.432548999999995</v>
      </c>
      <c r="H250" s="8">
        <v>90.749262999999999</v>
      </c>
      <c r="I250" s="9" t="s">
        <v>30</v>
      </c>
      <c r="J250" s="64" t="s">
        <v>30</v>
      </c>
      <c r="K250" s="68" t="s">
        <v>30</v>
      </c>
      <c r="L250" s="8" t="s">
        <v>30</v>
      </c>
      <c r="M250" s="8">
        <v>4.3557579999999998</v>
      </c>
      <c r="N250" s="8">
        <v>13.724955999999999</v>
      </c>
      <c r="O250" s="9" t="s">
        <v>30</v>
      </c>
      <c r="P250" s="64" t="s">
        <v>30</v>
      </c>
      <c r="Q250" s="8" t="s">
        <v>30</v>
      </c>
      <c r="R250" s="10">
        <v>0</v>
      </c>
      <c r="S250" s="8">
        <v>7.596546</v>
      </c>
      <c r="T250" s="8">
        <v>12.805664999999999</v>
      </c>
      <c r="U250" s="9" t="s">
        <v>30</v>
      </c>
      <c r="V250" s="64" t="s">
        <v>30</v>
      </c>
      <c r="AA250" s="11">
        <v>220.739904</v>
      </c>
      <c r="AB250" s="11">
        <v>0</v>
      </c>
      <c r="AC250" s="11">
        <v>164.57153500000001</v>
      </c>
      <c r="AD250" s="11">
        <v>95.197021000000007</v>
      </c>
      <c r="AE250" s="11">
        <v>93.072687000000002</v>
      </c>
      <c r="AF250" s="12">
        <v>0</v>
      </c>
      <c r="AG250" s="12">
        <v>55.437624999999997</v>
      </c>
      <c r="AH250" s="11">
        <v>35.123663000000001</v>
      </c>
      <c r="AI250" s="11">
        <v>35.730291000000001</v>
      </c>
      <c r="AJ250" s="11">
        <v>36.654926000000003</v>
      </c>
      <c r="AK250" s="11">
        <v>28.836891999999999</v>
      </c>
      <c r="AL250" s="11">
        <v>0</v>
      </c>
      <c r="AM250" s="12">
        <v>0</v>
      </c>
      <c r="AN250" s="12">
        <v>9.4341519999999992</v>
      </c>
      <c r="AO250" s="11">
        <v>12.130789999999999</v>
      </c>
      <c r="AP250" s="11">
        <v>13.486958</v>
      </c>
      <c r="AQ250" s="11">
        <v>6.0690119999999999</v>
      </c>
      <c r="AR250" s="11">
        <v>1.6662619999999999</v>
      </c>
      <c r="AS250" s="11">
        <v>0</v>
      </c>
      <c r="AT250" s="12">
        <v>0</v>
      </c>
      <c r="AU250" s="12">
        <v>13.098818</v>
      </c>
      <c r="AV250" s="11">
        <v>13.724956000000001</v>
      </c>
      <c r="AW250" s="11">
        <v>15.626599000000001</v>
      </c>
      <c r="AX250" s="11">
        <v>8.6399930000000005</v>
      </c>
      <c r="AY250" s="11">
        <v>15.626599000000001</v>
      </c>
      <c r="AZ250" s="11">
        <v>8.6399930000000005</v>
      </c>
      <c r="BA250" s="12">
        <v>0</v>
      </c>
      <c r="BB250" s="12">
        <v>13.331376000000001</v>
      </c>
      <c r="BC250" s="11">
        <v>12.805664999999999</v>
      </c>
      <c r="BD250" s="11">
        <v>15.482453</v>
      </c>
      <c r="BE250" s="11">
        <v>15.482453</v>
      </c>
      <c r="BF250" s="11">
        <v>15.482453</v>
      </c>
      <c r="BG250" s="11">
        <v>3.401491</v>
      </c>
      <c r="BH250" s="11">
        <v>-23.284475</v>
      </c>
      <c r="BI250" s="11">
        <v>-23.284475</v>
      </c>
      <c r="BJ250" s="11">
        <v>-14.776069</v>
      </c>
      <c r="BK250" s="11">
        <v>-8.0792920000000006</v>
      </c>
      <c r="BL250" s="11">
        <v>-16.147663999999999</v>
      </c>
      <c r="BM250" s="11">
        <v>0</v>
      </c>
      <c r="BN250" s="11">
        <v>261.89686699999999</v>
      </c>
      <c r="BO250" s="11">
        <v>261.89686699999999</v>
      </c>
      <c r="BP250" s="11">
        <v>278.031655</v>
      </c>
      <c r="BQ250" s="11">
        <v>281.26379500000002</v>
      </c>
      <c r="BR250" s="11">
        <v>289.353815</v>
      </c>
      <c r="BS250" s="11">
        <v>0</v>
      </c>
    </row>
    <row r="251" spans="2:71" s="1" customFormat="1" x14ac:dyDescent="0.2">
      <c r="B251" s="63" t="s">
        <v>219</v>
      </c>
      <c r="C251" s="6">
        <v>43329.458333333299</v>
      </c>
      <c r="D251" s="7" t="s">
        <v>0</v>
      </c>
      <c r="E251" s="68" t="s">
        <v>30</v>
      </c>
      <c r="F251" s="8" t="s">
        <v>30</v>
      </c>
      <c r="G251" s="8">
        <v>16.598063</v>
      </c>
      <c r="H251" s="8">
        <v>14.676743</v>
      </c>
      <c r="I251" s="9" t="s">
        <v>30</v>
      </c>
      <c r="J251" s="64" t="s">
        <v>30</v>
      </c>
      <c r="K251" s="68" t="s">
        <v>30</v>
      </c>
      <c r="L251" s="8" t="s">
        <v>30</v>
      </c>
      <c r="M251" s="8">
        <v>5.4306599999999996</v>
      </c>
      <c r="N251" s="8">
        <v>3.5237090000000002</v>
      </c>
      <c r="O251" s="9" t="s">
        <v>30</v>
      </c>
      <c r="P251" s="64" t="s">
        <v>30</v>
      </c>
      <c r="Q251" s="8" t="s">
        <v>30</v>
      </c>
      <c r="R251" s="10">
        <v>0</v>
      </c>
      <c r="S251" s="8">
        <v>4.6064100000000003</v>
      </c>
      <c r="T251" s="8">
        <v>1.6322589999999999</v>
      </c>
      <c r="U251" s="9" t="s">
        <v>30</v>
      </c>
      <c r="V251" s="64" t="s">
        <v>30</v>
      </c>
      <c r="AA251" s="11">
        <v>264</v>
      </c>
      <c r="AB251" s="11">
        <v>0</v>
      </c>
      <c r="AC251" s="11">
        <v>27.975684000000001</v>
      </c>
      <c r="AD251" s="11">
        <v>17.405812000000001</v>
      </c>
      <c r="AE251" s="11">
        <v>20.820043999999999</v>
      </c>
      <c r="AF251" s="12">
        <v>0</v>
      </c>
      <c r="AG251" s="12">
        <v>10.126852</v>
      </c>
      <c r="AH251" s="11">
        <v>4.4280330000000001</v>
      </c>
      <c r="AI251" s="11">
        <v>5.975409</v>
      </c>
      <c r="AJ251" s="11">
        <v>4.6121489999999996</v>
      </c>
      <c r="AK251" s="11">
        <v>6.3782220000000001</v>
      </c>
      <c r="AL251" s="11">
        <v>0</v>
      </c>
      <c r="AM251" s="12">
        <v>0</v>
      </c>
      <c r="AN251" s="12">
        <v>4.922504</v>
      </c>
      <c r="AO251" s="11">
        <v>1.7344139999999999</v>
      </c>
      <c r="AP251" s="11">
        <v>3.6094879999999998</v>
      </c>
      <c r="AQ251" s="11">
        <v>1.2075610000000001</v>
      </c>
      <c r="AR251" s="11">
        <v>3.486723</v>
      </c>
      <c r="AS251" s="11">
        <v>0</v>
      </c>
      <c r="AT251" s="12">
        <v>0</v>
      </c>
      <c r="AU251" s="12">
        <v>8.4086879999999997</v>
      </c>
      <c r="AV251" s="11">
        <v>3.5237090000000002</v>
      </c>
      <c r="AW251" s="11">
        <v>5.3767379999999996</v>
      </c>
      <c r="AX251" s="11">
        <v>2.954907</v>
      </c>
      <c r="AY251" s="11">
        <v>5.3767379999999996</v>
      </c>
      <c r="AZ251" s="11">
        <v>2.954907</v>
      </c>
      <c r="BA251" s="12">
        <v>0</v>
      </c>
      <c r="BB251" s="12">
        <v>2.418955</v>
      </c>
      <c r="BC251" s="11">
        <v>1.6322589999999999</v>
      </c>
      <c r="BD251" s="11">
        <v>2.675589</v>
      </c>
      <c r="BE251" s="11">
        <v>2.675589</v>
      </c>
      <c r="BF251" s="11">
        <v>2.675589</v>
      </c>
      <c r="BG251" s="11">
        <v>1.8496170000000001</v>
      </c>
      <c r="BH251" s="11">
        <v>21.168880999999999</v>
      </c>
      <c r="BI251" s="11">
        <v>21.168880999999999</v>
      </c>
      <c r="BJ251" s="11">
        <v>21.257421000000001</v>
      </c>
      <c r="BK251" s="11">
        <v>23.497264000000001</v>
      </c>
      <c r="BL251" s="11">
        <v>18.801938</v>
      </c>
      <c r="BM251" s="11">
        <v>0</v>
      </c>
      <c r="BN251" s="11">
        <v>69.365756000000005</v>
      </c>
      <c r="BO251" s="11">
        <v>69.365756000000005</v>
      </c>
      <c r="BP251" s="11">
        <v>72.009793000000002</v>
      </c>
      <c r="BQ251" s="11">
        <v>68.173501999999999</v>
      </c>
      <c r="BR251" s="11">
        <v>72.779911999999996</v>
      </c>
      <c r="BS251" s="11">
        <v>0</v>
      </c>
    </row>
    <row r="252" spans="2:71" s="1" customFormat="1" x14ac:dyDescent="0.2">
      <c r="B252" s="63" t="s">
        <v>221</v>
      </c>
      <c r="C252" s="6">
        <v>43329.458333333299</v>
      </c>
      <c r="D252" s="7" t="s">
        <v>0</v>
      </c>
      <c r="E252" s="68" t="s">
        <v>30</v>
      </c>
      <c r="F252" s="8" t="s">
        <v>30</v>
      </c>
      <c r="G252" s="8">
        <v>4.2435150000000004</v>
      </c>
      <c r="H252" s="8">
        <v>0.79314099999999998</v>
      </c>
      <c r="I252" s="9" t="s">
        <v>30</v>
      </c>
      <c r="J252" s="64" t="s">
        <v>30</v>
      </c>
      <c r="K252" s="68" t="s">
        <v>30</v>
      </c>
      <c r="L252" s="8" t="s">
        <v>30</v>
      </c>
      <c r="M252" s="8">
        <v>-12.279235</v>
      </c>
      <c r="N252" s="8">
        <v>-0.77065899999999998</v>
      </c>
      <c r="O252" s="9" t="s">
        <v>30</v>
      </c>
      <c r="P252" s="64" t="s">
        <v>30</v>
      </c>
      <c r="Q252" s="8" t="s">
        <v>30</v>
      </c>
      <c r="R252" s="10">
        <v>0</v>
      </c>
      <c r="S252" s="8">
        <v>11.065132</v>
      </c>
      <c r="T252" s="8">
        <v>-2.0916039999999998</v>
      </c>
      <c r="U252" s="9" t="s">
        <v>30</v>
      </c>
      <c r="V252" s="64" t="s">
        <v>30</v>
      </c>
      <c r="AA252" s="11">
        <v>17.001899999999999</v>
      </c>
      <c r="AB252" s="11">
        <v>0</v>
      </c>
      <c r="AC252" s="11">
        <v>1.6729179999999999</v>
      </c>
      <c r="AD252" s="11">
        <v>0.90685000000000004</v>
      </c>
      <c r="AE252" s="11">
        <v>0.86910600000000005</v>
      </c>
      <c r="AF252" s="12">
        <v>0</v>
      </c>
      <c r="AG252" s="12">
        <v>0.39279700000000001</v>
      </c>
      <c r="AH252" s="11">
        <v>0.293041</v>
      </c>
      <c r="AI252" s="11">
        <v>0.13677300000000001</v>
      </c>
      <c r="AJ252" s="11">
        <v>-2.235986</v>
      </c>
      <c r="AK252" s="11">
        <v>-10.2309</v>
      </c>
      <c r="AL252" s="11">
        <v>0</v>
      </c>
      <c r="AM252" s="12">
        <v>0</v>
      </c>
      <c r="AN252" s="12">
        <v>-1.91256</v>
      </c>
      <c r="AO252" s="11">
        <v>-1.063766</v>
      </c>
      <c r="AP252" s="11">
        <v>-1.1082320000000001</v>
      </c>
      <c r="AQ252" s="11">
        <v>-5.0938879999999997</v>
      </c>
      <c r="AR252" s="11">
        <v>-13.301266999999999</v>
      </c>
      <c r="AS252" s="11">
        <v>0</v>
      </c>
      <c r="AT252" s="12">
        <v>0</v>
      </c>
      <c r="AU252" s="12">
        <v>-1.5146850000000001</v>
      </c>
      <c r="AV252" s="11">
        <v>-0.77065899999999998</v>
      </c>
      <c r="AW252" s="11">
        <v>-0.834901</v>
      </c>
      <c r="AX252" s="11">
        <v>-4.9762839999999997</v>
      </c>
      <c r="AY252" s="11">
        <v>-0.834901</v>
      </c>
      <c r="AZ252" s="11">
        <v>-4.9762839999999997</v>
      </c>
      <c r="BA252" s="12">
        <v>0</v>
      </c>
      <c r="BB252" s="12">
        <v>-5.8820000000000001E-3</v>
      </c>
      <c r="BC252" s="11">
        <v>-2.0916039999999998</v>
      </c>
      <c r="BD252" s="11">
        <v>-0.68216200000000005</v>
      </c>
      <c r="BE252" s="11">
        <v>-0.68216200000000005</v>
      </c>
      <c r="BF252" s="11">
        <v>-0.68216200000000005</v>
      </c>
      <c r="BG252" s="11">
        <v>-3.5658180000000002</v>
      </c>
      <c r="BH252" s="11">
        <v>1.5895170000000001</v>
      </c>
      <c r="BI252" s="11">
        <v>1.5895170000000001</v>
      </c>
      <c r="BJ252" s="11">
        <v>2.3251680000000001</v>
      </c>
      <c r="BK252" s="11">
        <v>2.8880690000000002</v>
      </c>
      <c r="BL252" s="11">
        <v>11.608378999999999</v>
      </c>
      <c r="BM252" s="11">
        <v>0</v>
      </c>
      <c r="BN252" s="11">
        <v>56.038907999999999</v>
      </c>
      <c r="BO252" s="11">
        <v>56.038907999999999</v>
      </c>
      <c r="BP252" s="11">
        <v>55.355429000000001</v>
      </c>
      <c r="BQ252" s="11">
        <v>51.856301000000002</v>
      </c>
      <c r="BR252" s="11">
        <v>59.049627999999998</v>
      </c>
      <c r="BS252" s="11">
        <v>0</v>
      </c>
    </row>
    <row r="253" spans="2:71" s="1" customFormat="1" x14ac:dyDescent="0.2">
      <c r="B253" s="63" t="s">
        <v>227</v>
      </c>
      <c r="C253" s="6">
        <v>43329.458333333299</v>
      </c>
      <c r="D253" s="7" t="s">
        <v>0</v>
      </c>
      <c r="E253" s="68" t="s">
        <v>30</v>
      </c>
      <c r="F253" s="8" t="s">
        <v>30</v>
      </c>
      <c r="G253" s="8">
        <v>173.20514600000001</v>
      </c>
      <c r="H253" s="8">
        <v>147.099671</v>
      </c>
      <c r="I253" s="9" t="s">
        <v>30</v>
      </c>
      <c r="J253" s="64" t="s">
        <v>30</v>
      </c>
      <c r="K253" s="68" t="s">
        <v>30</v>
      </c>
      <c r="L253" s="8" t="s">
        <v>30</v>
      </c>
      <c r="M253" s="8">
        <v>13.619257000000001</v>
      </c>
      <c r="N253" s="8">
        <v>20.940570000000001</v>
      </c>
      <c r="O253" s="9" t="s">
        <v>30</v>
      </c>
      <c r="P253" s="64" t="s">
        <v>30</v>
      </c>
      <c r="Q253" s="8" t="s">
        <v>30</v>
      </c>
      <c r="R253" s="10">
        <v>0</v>
      </c>
      <c r="S253" s="8">
        <v>-21.005088000000001</v>
      </c>
      <c r="T253" s="8">
        <v>12.004443999999999</v>
      </c>
      <c r="U253" s="9" t="s">
        <v>30</v>
      </c>
      <c r="V253" s="64" t="s">
        <v>30</v>
      </c>
      <c r="AA253" s="11">
        <v>180</v>
      </c>
      <c r="AB253" s="11">
        <v>0</v>
      </c>
      <c r="AC253" s="11">
        <v>283.98440099999999</v>
      </c>
      <c r="AD253" s="11">
        <v>294.34176200000002</v>
      </c>
      <c r="AE253" s="11">
        <v>240.48986199999999</v>
      </c>
      <c r="AF253" s="12">
        <v>0</v>
      </c>
      <c r="AG253" s="12">
        <v>50.098056999999997</v>
      </c>
      <c r="AH253" s="11">
        <v>22.879180999999999</v>
      </c>
      <c r="AI253" s="11">
        <v>65.223060000000004</v>
      </c>
      <c r="AJ253" s="11">
        <v>47.155631999999997</v>
      </c>
      <c r="AK253" s="11">
        <v>18.461006000000001</v>
      </c>
      <c r="AL253" s="11">
        <v>0</v>
      </c>
      <c r="AM253" s="12">
        <v>0</v>
      </c>
      <c r="AN253" s="12">
        <v>32.961050999999998</v>
      </c>
      <c r="AO253" s="11">
        <v>13.666709000000001</v>
      </c>
      <c r="AP253" s="11">
        <v>51.742015000000002</v>
      </c>
      <c r="AQ253" s="11">
        <v>31.460121000000001</v>
      </c>
      <c r="AR253" s="11">
        <v>7.1390750000000001</v>
      </c>
      <c r="AS253" s="11">
        <v>0</v>
      </c>
      <c r="AT253" s="12">
        <v>0</v>
      </c>
      <c r="AU253" s="12">
        <v>47.328688999999997</v>
      </c>
      <c r="AV253" s="11">
        <v>20.940570000000001</v>
      </c>
      <c r="AW253" s="11">
        <v>58.903502000000003</v>
      </c>
      <c r="AX253" s="11">
        <v>36.014066999999997</v>
      </c>
      <c r="AY253" s="11">
        <v>58.903502000000003</v>
      </c>
      <c r="AZ253" s="11">
        <v>36.014066999999997</v>
      </c>
      <c r="BA253" s="12">
        <v>0</v>
      </c>
      <c r="BB253" s="12">
        <v>15.808971</v>
      </c>
      <c r="BC253" s="11">
        <v>12.004443999999999</v>
      </c>
      <c r="BD253" s="11">
        <v>33.310457</v>
      </c>
      <c r="BE253" s="11">
        <v>33.310457</v>
      </c>
      <c r="BF253" s="11">
        <v>33.310457</v>
      </c>
      <c r="BG253" s="11">
        <v>5.2817939999999997</v>
      </c>
      <c r="BH253" s="11">
        <v>509.83965699999999</v>
      </c>
      <c r="BI253" s="11">
        <v>509.83965699999999</v>
      </c>
      <c r="BJ253" s="11">
        <v>491.43829699999998</v>
      </c>
      <c r="BK253" s="11">
        <v>597.49732600000004</v>
      </c>
      <c r="BL253" s="11">
        <v>691.88146700000004</v>
      </c>
      <c r="BM253" s="11">
        <v>0</v>
      </c>
      <c r="BN253" s="11">
        <v>293.66883000000001</v>
      </c>
      <c r="BO253" s="11">
        <v>293.66883000000001</v>
      </c>
      <c r="BP253" s="11">
        <v>328.20095400000002</v>
      </c>
      <c r="BQ253" s="11">
        <v>331.81459100000001</v>
      </c>
      <c r="BR253" s="11">
        <v>310.95192100000003</v>
      </c>
      <c r="BS253" s="11">
        <v>0</v>
      </c>
    </row>
    <row r="254" spans="2:71" s="1" customFormat="1" x14ac:dyDescent="0.2">
      <c r="B254" s="63" t="s">
        <v>231</v>
      </c>
      <c r="C254" s="6">
        <v>43329.458333333299</v>
      </c>
      <c r="D254" s="7" t="s">
        <v>0</v>
      </c>
      <c r="E254" s="68" t="s">
        <v>30</v>
      </c>
      <c r="F254" s="8" t="s">
        <v>30</v>
      </c>
      <c r="G254" s="8">
        <v>80.080708000000001</v>
      </c>
      <c r="H254" s="8">
        <v>82.174290999999997</v>
      </c>
      <c r="I254" s="9" t="s">
        <v>30</v>
      </c>
      <c r="J254" s="64" t="s">
        <v>30</v>
      </c>
      <c r="K254" s="68" t="s">
        <v>30</v>
      </c>
      <c r="L254" s="8" t="s">
        <v>30</v>
      </c>
      <c r="M254" s="8">
        <v>3.4223720000000002</v>
      </c>
      <c r="N254" s="8">
        <v>3.4408060000000003</v>
      </c>
      <c r="O254" s="9" t="s">
        <v>30</v>
      </c>
      <c r="P254" s="64" t="s">
        <v>30</v>
      </c>
      <c r="Q254" s="8" t="s">
        <v>30</v>
      </c>
      <c r="R254" s="83">
        <v>0</v>
      </c>
      <c r="S254" s="8">
        <v>0.77037900000000004</v>
      </c>
      <c r="T254" s="8">
        <v>5.0855629999999996</v>
      </c>
      <c r="U254" s="9" t="s">
        <v>30</v>
      </c>
      <c r="V254" s="64" t="s">
        <v>30</v>
      </c>
      <c r="AA254" s="11">
        <v>132.61600000000001</v>
      </c>
      <c r="AB254" s="11">
        <v>0</v>
      </c>
      <c r="AC254" s="11">
        <v>149.17520400000001</v>
      </c>
      <c r="AD254" s="11">
        <v>125.499272</v>
      </c>
      <c r="AE254" s="11">
        <v>82.209867000000003</v>
      </c>
      <c r="AF254" s="12">
        <v>0</v>
      </c>
      <c r="AG254" s="12">
        <v>5.1600299999999999</v>
      </c>
      <c r="AH254" s="11">
        <v>3.0128849999999998</v>
      </c>
      <c r="AI254" s="11">
        <v>9.4452800000000003</v>
      </c>
      <c r="AJ254" s="11">
        <v>2.784799</v>
      </c>
      <c r="AK254" s="11">
        <v>2.4551669999999999</v>
      </c>
      <c r="AL254" s="11">
        <v>0</v>
      </c>
      <c r="AM254" s="12">
        <v>0</v>
      </c>
      <c r="AN254" s="12">
        <v>2.3761610000000002</v>
      </c>
      <c r="AO254" s="11">
        <v>1.2987409999999999</v>
      </c>
      <c r="AP254" s="11">
        <v>7.6498359999999996</v>
      </c>
      <c r="AQ254" s="11">
        <v>-1.488426</v>
      </c>
      <c r="AR254" s="11">
        <v>1.3329549999999999</v>
      </c>
      <c r="AS254" s="11">
        <v>0</v>
      </c>
      <c r="AT254" s="12">
        <v>0</v>
      </c>
      <c r="AU254" s="12">
        <v>5.9624110000000003</v>
      </c>
      <c r="AV254" s="11">
        <v>3.3485610000000001</v>
      </c>
      <c r="AW254" s="11">
        <v>9.6764309999999991</v>
      </c>
      <c r="AX254" s="11">
        <v>0.66827199999999998</v>
      </c>
      <c r="AY254" s="11">
        <v>9.6764309999999991</v>
      </c>
      <c r="AZ254" s="11">
        <v>0.66827199999999998</v>
      </c>
      <c r="BA254" s="12">
        <v>0</v>
      </c>
      <c r="BB254" s="12">
        <v>7.3123399999999998</v>
      </c>
      <c r="BC254" s="11">
        <v>5.0855629999999996</v>
      </c>
      <c r="BD254" s="11">
        <v>6.3183299999999996</v>
      </c>
      <c r="BE254" s="11">
        <v>6.3183299999999996</v>
      </c>
      <c r="BF254" s="11">
        <v>6.3183299999999996</v>
      </c>
      <c r="BG254" s="11">
        <v>-5.598052</v>
      </c>
      <c r="BH254" s="11">
        <v>-2.4092440000000002</v>
      </c>
      <c r="BI254" s="11">
        <v>-2.4092440000000002</v>
      </c>
      <c r="BJ254" s="11">
        <v>-2.461767</v>
      </c>
      <c r="BK254" s="11">
        <v>-1.763646</v>
      </c>
      <c r="BL254" s="11">
        <v>-1.448798</v>
      </c>
      <c r="BM254" s="11">
        <v>0</v>
      </c>
      <c r="BN254" s="11">
        <v>147.180465</v>
      </c>
      <c r="BO254" s="11">
        <v>147.180465</v>
      </c>
      <c r="BP254" s="11">
        <v>151.68686099999999</v>
      </c>
      <c r="BQ254" s="11">
        <v>148.540065</v>
      </c>
      <c r="BR254" s="11">
        <v>161.254468</v>
      </c>
      <c r="BS254" s="11">
        <v>0</v>
      </c>
    </row>
    <row r="255" spans="2:71" s="1" customFormat="1" x14ac:dyDescent="0.2">
      <c r="B255" s="63" t="s">
        <v>234</v>
      </c>
      <c r="C255" s="6">
        <v>43329.458333333299</v>
      </c>
      <c r="D255" s="7" t="s">
        <v>0</v>
      </c>
      <c r="E255" s="68" t="s">
        <v>30</v>
      </c>
      <c r="F255" s="8" t="s">
        <v>30</v>
      </c>
      <c r="G255" s="8">
        <v>1.530349</v>
      </c>
      <c r="H255" s="8">
        <v>247.799249</v>
      </c>
      <c r="I255" s="9" t="s">
        <v>30</v>
      </c>
      <c r="J255" s="64" t="s">
        <v>30</v>
      </c>
      <c r="K255" s="68" t="s">
        <v>30</v>
      </c>
      <c r="L255" s="8" t="s">
        <v>30</v>
      </c>
      <c r="M255" s="8">
        <v>-1.405189</v>
      </c>
      <c r="N255" s="8">
        <v>139.14036300000001</v>
      </c>
      <c r="O255" s="9" t="s">
        <v>30</v>
      </c>
      <c r="P255" s="64" t="s">
        <v>30</v>
      </c>
      <c r="Q255" s="8" t="s">
        <v>30</v>
      </c>
      <c r="R255" s="10">
        <v>0</v>
      </c>
      <c r="S255" s="8">
        <v>-2.9275099999999998</v>
      </c>
      <c r="T255" s="8">
        <v>148.68413799999999</v>
      </c>
      <c r="U255" s="9" t="s">
        <v>30</v>
      </c>
      <c r="V255" s="64" t="s">
        <v>30</v>
      </c>
      <c r="AA255" s="11">
        <v>177.06</v>
      </c>
      <c r="AB255" s="11">
        <v>0</v>
      </c>
      <c r="AC255" s="11">
        <v>247.799249</v>
      </c>
      <c r="AD255" s="11">
        <v>23.024932</v>
      </c>
      <c r="AE255" s="11">
        <v>5.4563420000000002</v>
      </c>
      <c r="AF255" s="12">
        <v>0</v>
      </c>
      <c r="AG255" s="12">
        <v>140.39869200000001</v>
      </c>
      <c r="AH255" s="11">
        <v>140.39869200000001</v>
      </c>
      <c r="AI255" s="11">
        <v>8.7093389999999999</v>
      </c>
      <c r="AJ255" s="11">
        <v>-7.4753109999999996</v>
      </c>
      <c r="AK255" s="11">
        <v>0.89922199999999997</v>
      </c>
      <c r="AL255" s="11">
        <v>0</v>
      </c>
      <c r="AM255" s="12">
        <v>0</v>
      </c>
      <c r="AN255" s="12">
        <v>138.4751</v>
      </c>
      <c r="AO255" s="11">
        <v>139.136067</v>
      </c>
      <c r="AP255" s="11">
        <v>6.936947</v>
      </c>
      <c r="AQ255" s="11">
        <v>-8.8935080000000006</v>
      </c>
      <c r="AR255" s="11">
        <v>-1.406288</v>
      </c>
      <c r="AS255" s="11">
        <v>0</v>
      </c>
      <c r="AT255" s="12">
        <v>0</v>
      </c>
      <c r="AU255" s="12">
        <v>138.48505800000001</v>
      </c>
      <c r="AV255" s="11">
        <v>139.14036300000001</v>
      </c>
      <c r="AW255" s="11">
        <v>6.940372</v>
      </c>
      <c r="AX255" s="11">
        <v>-8.8901599999999998</v>
      </c>
      <c r="AY255" s="11">
        <v>6.940372</v>
      </c>
      <c r="AZ255" s="11">
        <v>-8.8901599999999998</v>
      </c>
      <c r="BA255" s="12">
        <v>0</v>
      </c>
      <c r="BB255" s="12">
        <v>142.42440300000001</v>
      </c>
      <c r="BC255" s="11">
        <v>148.68413799999999</v>
      </c>
      <c r="BD255" s="11">
        <v>5.4842469999999999</v>
      </c>
      <c r="BE255" s="11">
        <v>5.4842469999999999</v>
      </c>
      <c r="BF255" s="11">
        <v>5.4842469999999999</v>
      </c>
      <c r="BG255" s="11">
        <v>5.1185499999999999</v>
      </c>
      <c r="BH255" s="11">
        <v>48.894649000000001</v>
      </c>
      <c r="BI255" s="11">
        <v>48.894649000000001</v>
      </c>
      <c r="BJ255" s="11">
        <v>38.193575000000003</v>
      </c>
      <c r="BK255" s="11">
        <v>30.667351</v>
      </c>
      <c r="BL255" s="11">
        <v>23.237988999999999</v>
      </c>
      <c r="BM255" s="11">
        <v>0</v>
      </c>
      <c r="BN255" s="11">
        <v>200.76655400000001</v>
      </c>
      <c r="BO255" s="11">
        <v>200.76655400000001</v>
      </c>
      <c r="BP255" s="11">
        <v>206.250801</v>
      </c>
      <c r="BQ255" s="11">
        <v>211.36935099999999</v>
      </c>
      <c r="BR255" s="11">
        <v>208.44184100000001</v>
      </c>
      <c r="BS255" s="11">
        <v>0</v>
      </c>
    </row>
    <row r="256" spans="2:71" s="1" customFormat="1" x14ac:dyDescent="0.2">
      <c r="B256" s="63" t="s">
        <v>238</v>
      </c>
      <c r="C256" s="6">
        <v>43329.458333333299</v>
      </c>
      <c r="D256" s="7" t="s">
        <v>0</v>
      </c>
      <c r="E256" s="68" t="s">
        <v>30</v>
      </c>
      <c r="F256" s="8" t="s">
        <v>30</v>
      </c>
      <c r="G256" s="8">
        <v>189.20878200000001</v>
      </c>
      <c r="H256" s="8">
        <v>325.424531</v>
      </c>
      <c r="I256" s="9" t="s">
        <v>30</v>
      </c>
      <c r="J256" s="64" t="s">
        <v>30</v>
      </c>
      <c r="K256" s="68" t="s">
        <v>30</v>
      </c>
      <c r="L256" s="8" t="s">
        <v>30</v>
      </c>
      <c r="M256" s="8">
        <v>-0.83436800000000044</v>
      </c>
      <c r="N256" s="8">
        <v>19.751804</v>
      </c>
      <c r="O256" s="9" t="s">
        <v>30</v>
      </c>
      <c r="P256" s="64" t="s">
        <v>30</v>
      </c>
      <c r="Q256" s="8" t="s">
        <v>30</v>
      </c>
      <c r="R256" s="10">
        <v>0</v>
      </c>
      <c r="S256" s="8">
        <v>-2.710693</v>
      </c>
      <c r="T256" s="8">
        <v>6.613353</v>
      </c>
      <c r="U256" s="9" t="s">
        <v>30</v>
      </c>
      <c r="V256" s="64" t="s">
        <v>30</v>
      </c>
      <c r="AA256" s="11">
        <v>590.26967999999999</v>
      </c>
      <c r="AB256" s="11">
        <v>0</v>
      </c>
      <c r="AC256" s="11">
        <v>493.30276800000001</v>
      </c>
      <c r="AD256" s="11">
        <v>195.00082499999999</v>
      </c>
      <c r="AE256" s="11">
        <v>433.96209099999999</v>
      </c>
      <c r="AF256" s="12">
        <v>0</v>
      </c>
      <c r="AG256" s="12">
        <v>52.493130999999998</v>
      </c>
      <c r="AH256" s="11">
        <v>34.944654</v>
      </c>
      <c r="AI256" s="11">
        <v>23.944808999999999</v>
      </c>
      <c r="AJ256" s="11">
        <v>96.101729000000006</v>
      </c>
      <c r="AK256" s="11">
        <v>20.291684</v>
      </c>
      <c r="AL256" s="11">
        <v>0</v>
      </c>
      <c r="AM256" s="12">
        <v>0</v>
      </c>
      <c r="AN256" s="12">
        <v>10.666193</v>
      </c>
      <c r="AO256" s="11">
        <v>13.21443</v>
      </c>
      <c r="AP256" s="11">
        <v>1.9029</v>
      </c>
      <c r="AQ256" s="11">
        <v>67.155805999999998</v>
      </c>
      <c r="AR256" s="11">
        <v>-7.3218350000000001</v>
      </c>
      <c r="AS256" s="11">
        <v>0</v>
      </c>
      <c r="AT256" s="12">
        <v>0</v>
      </c>
      <c r="AU256" s="12">
        <v>23.855753</v>
      </c>
      <c r="AV256" s="11">
        <v>19.751804</v>
      </c>
      <c r="AW256" s="11">
        <v>8.1118020000000008</v>
      </c>
      <c r="AX256" s="11">
        <v>73.757345000000001</v>
      </c>
      <c r="AY256" s="11">
        <v>8.1118020000000008</v>
      </c>
      <c r="AZ256" s="11">
        <v>73.757345000000001</v>
      </c>
      <c r="BA256" s="12">
        <v>0</v>
      </c>
      <c r="BB256" s="12">
        <v>7.3912310000000003</v>
      </c>
      <c r="BC256" s="11">
        <v>6.613353</v>
      </c>
      <c r="BD256" s="11">
        <v>-4.130992</v>
      </c>
      <c r="BE256" s="11">
        <v>-4.130992</v>
      </c>
      <c r="BF256" s="11">
        <v>-4.130992</v>
      </c>
      <c r="BG256" s="11">
        <v>50.257962999999997</v>
      </c>
      <c r="BH256" s="11">
        <v>247.202157</v>
      </c>
      <c r="BI256" s="11">
        <v>247.202157</v>
      </c>
      <c r="BJ256" s="11">
        <v>219.86524299999999</v>
      </c>
      <c r="BK256" s="11">
        <v>138.90576999999999</v>
      </c>
      <c r="BL256" s="11">
        <v>282.612866</v>
      </c>
      <c r="BM256" s="11">
        <v>0</v>
      </c>
      <c r="BN256" s="11">
        <v>556.05671900000004</v>
      </c>
      <c r="BO256" s="11">
        <v>556.05671900000004</v>
      </c>
      <c r="BP256" s="11">
        <v>558.98809200000005</v>
      </c>
      <c r="BQ256" s="11">
        <v>644.60662400000001</v>
      </c>
      <c r="BR256" s="11">
        <v>628.64730199999997</v>
      </c>
      <c r="BS256" s="11">
        <v>0</v>
      </c>
    </row>
    <row r="257" spans="1:77" s="1" customFormat="1" x14ac:dyDescent="0.2">
      <c r="B257" s="63" t="s">
        <v>240</v>
      </c>
      <c r="C257" s="6">
        <v>43329.458333333299</v>
      </c>
      <c r="D257" s="7" t="s">
        <v>0</v>
      </c>
      <c r="E257" s="68" t="s">
        <v>30</v>
      </c>
      <c r="F257" s="8" t="s">
        <v>30</v>
      </c>
      <c r="G257" s="8">
        <v>265.92359399999998</v>
      </c>
      <c r="H257" s="8">
        <v>284.92807399999998</v>
      </c>
      <c r="I257" s="9" t="s">
        <v>30</v>
      </c>
      <c r="J257" s="64" t="s">
        <v>30</v>
      </c>
      <c r="K257" s="68" t="s">
        <v>30</v>
      </c>
      <c r="L257" s="8" t="s">
        <v>30</v>
      </c>
      <c r="M257" s="8">
        <v>64.930479999999989</v>
      </c>
      <c r="N257" s="8">
        <v>71.303402000000006</v>
      </c>
      <c r="O257" s="9" t="s">
        <v>30</v>
      </c>
      <c r="P257" s="64" t="s">
        <v>30</v>
      </c>
      <c r="Q257" s="8" t="s">
        <v>30</v>
      </c>
      <c r="R257" s="83">
        <v>0</v>
      </c>
      <c r="S257" s="8">
        <v>39.403903999999997</v>
      </c>
      <c r="T257" s="8">
        <v>52.737788999999999</v>
      </c>
      <c r="U257" s="9" t="s">
        <v>30</v>
      </c>
      <c r="V257" s="64" t="s">
        <v>30</v>
      </c>
      <c r="AA257" s="11">
        <v>1341.4074479999999</v>
      </c>
      <c r="AB257" s="11">
        <v>0</v>
      </c>
      <c r="AC257" s="11">
        <v>499.73483700000003</v>
      </c>
      <c r="AD257" s="11">
        <v>237.72701599999999</v>
      </c>
      <c r="AE257" s="11">
        <v>265.01022499999999</v>
      </c>
      <c r="AF257" s="12">
        <v>0</v>
      </c>
      <c r="AG257" s="12">
        <v>118.444194</v>
      </c>
      <c r="AH257" s="11">
        <v>77.702696000000003</v>
      </c>
      <c r="AI257" s="11">
        <v>63.125742000000002</v>
      </c>
      <c r="AJ257" s="11">
        <v>59.594380000000001</v>
      </c>
      <c r="AK257" s="11">
        <v>75.595860000000002</v>
      </c>
      <c r="AL257" s="11">
        <v>0</v>
      </c>
      <c r="AM257" s="12">
        <v>0</v>
      </c>
      <c r="AN257" s="12">
        <v>64.458905999999999</v>
      </c>
      <c r="AO257" s="11">
        <v>54.833452000000001</v>
      </c>
      <c r="AP257" s="11">
        <v>36.596671000000001</v>
      </c>
      <c r="AQ257" s="11">
        <v>36.962539</v>
      </c>
      <c r="AR257" s="11">
        <v>46.062399999999997</v>
      </c>
      <c r="AS257" s="11">
        <v>0</v>
      </c>
      <c r="AT257" s="12">
        <v>0</v>
      </c>
      <c r="AU257" s="12">
        <v>97.873390999999998</v>
      </c>
      <c r="AV257" s="11">
        <v>70.834149999999994</v>
      </c>
      <c r="AW257" s="11">
        <v>53.438532000000002</v>
      </c>
      <c r="AX257" s="11">
        <v>54.513049000000002</v>
      </c>
      <c r="AY257" s="11">
        <v>53.438532000000002</v>
      </c>
      <c r="AZ257" s="11">
        <v>54.513049000000002</v>
      </c>
      <c r="BA257" s="12">
        <v>0</v>
      </c>
      <c r="BB257" s="12">
        <v>70.140360000000001</v>
      </c>
      <c r="BC257" s="11">
        <v>52.737788999999999</v>
      </c>
      <c r="BD257" s="11">
        <v>31.930880999999999</v>
      </c>
      <c r="BE257" s="11">
        <v>31.930880999999999</v>
      </c>
      <c r="BF257" s="11">
        <v>31.930880999999999</v>
      </c>
      <c r="BG257" s="11">
        <v>47.836750000000002</v>
      </c>
      <c r="BH257" s="11">
        <v>213.30053599999999</v>
      </c>
      <c r="BI257" s="11">
        <v>213.30053599999999</v>
      </c>
      <c r="BJ257" s="11">
        <v>197.401681</v>
      </c>
      <c r="BK257" s="11">
        <v>233.89288400000001</v>
      </c>
      <c r="BL257" s="11">
        <v>256.84032400000001</v>
      </c>
      <c r="BM257" s="11">
        <v>0</v>
      </c>
      <c r="BN257" s="11">
        <v>1045.440756</v>
      </c>
      <c r="BO257" s="11">
        <v>1045.440756</v>
      </c>
      <c r="BP257" s="11">
        <v>1077.4356580000001</v>
      </c>
      <c r="BQ257" s="11">
        <v>1126.0352969999999</v>
      </c>
      <c r="BR257" s="11">
        <v>1165.5348369999999</v>
      </c>
      <c r="BS257" s="11">
        <v>0</v>
      </c>
    </row>
    <row r="258" spans="1:77" s="1" customFormat="1" x14ac:dyDescent="0.2">
      <c r="B258" s="63" t="s">
        <v>242</v>
      </c>
      <c r="C258" s="6">
        <v>43329.458333333299</v>
      </c>
      <c r="D258" s="7" t="s">
        <v>0</v>
      </c>
      <c r="E258" s="68" t="s">
        <v>30</v>
      </c>
      <c r="F258" s="8" t="s">
        <v>30</v>
      </c>
      <c r="G258" s="8">
        <v>194.49130299999999</v>
      </c>
      <c r="H258" s="8">
        <v>143.018857</v>
      </c>
      <c r="I258" s="9" t="s">
        <v>30</v>
      </c>
      <c r="J258" s="64" t="s">
        <v>30</v>
      </c>
      <c r="K258" s="68" t="s">
        <v>30</v>
      </c>
      <c r="L258" s="8" t="s">
        <v>30</v>
      </c>
      <c r="M258" s="8">
        <v>9.1344290000000008</v>
      </c>
      <c r="N258" s="8">
        <v>11.296522</v>
      </c>
      <c r="O258" s="9" t="s">
        <v>30</v>
      </c>
      <c r="P258" s="64" t="s">
        <v>30</v>
      </c>
      <c r="Q258" s="8" t="s">
        <v>30</v>
      </c>
      <c r="R258" s="10">
        <v>0</v>
      </c>
      <c r="S258" s="8">
        <v>-56.613033999999999</v>
      </c>
      <c r="T258" s="8">
        <v>7.8055969999999997</v>
      </c>
      <c r="U258" s="9" t="s">
        <v>30</v>
      </c>
      <c r="V258" s="64" t="s">
        <v>30</v>
      </c>
      <c r="AA258" s="11">
        <v>633.95249999999999</v>
      </c>
      <c r="AB258" s="11">
        <v>0</v>
      </c>
      <c r="AC258" s="11">
        <v>288.72338300000001</v>
      </c>
      <c r="AD258" s="11">
        <v>134.20130700000001</v>
      </c>
      <c r="AE258" s="11">
        <v>191.60523800000001</v>
      </c>
      <c r="AF258" s="12">
        <v>0</v>
      </c>
      <c r="AG258" s="12">
        <v>27.16534</v>
      </c>
      <c r="AH258" s="11">
        <v>11.332988</v>
      </c>
      <c r="AI258" s="11">
        <v>10.345799</v>
      </c>
      <c r="AJ258" s="11">
        <v>25.126878000000001</v>
      </c>
      <c r="AK258" s="11">
        <v>12.613530000000001</v>
      </c>
      <c r="AL258" s="11">
        <v>0</v>
      </c>
      <c r="AM258" s="12">
        <v>0</v>
      </c>
      <c r="AN258" s="12">
        <v>20.839755</v>
      </c>
      <c r="AO258" s="11">
        <v>9.1185399999999994</v>
      </c>
      <c r="AP258" s="11">
        <v>7.8475250000000001</v>
      </c>
      <c r="AQ258" s="11">
        <v>16.554649999999999</v>
      </c>
      <c r="AR258" s="11">
        <v>6.3333740000000001</v>
      </c>
      <c r="AS258" s="11">
        <v>0</v>
      </c>
      <c r="AT258" s="12">
        <v>0</v>
      </c>
      <c r="AU258" s="12">
        <v>25.197258999999999</v>
      </c>
      <c r="AV258" s="11">
        <v>11.296524</v>
      </c>
      <c r="AW258" s="11">
        <v>10.296873</v>
      </c>
      <c r="AX258" s="11">
        <v>19.151795</v>
      </c>
      <c r="AY258" s="11">
        <v>10.296873</v>
      </c>
      <c r="AZ258" s="11">
        <v>19.151795</v>
      </c>
      <c r="BA258" s="12">
        <v>0</v>
      </c>
      <c r="BB258" s="12">
        <v>-5.4831320000000003</v>
      </c>
      <c r="BC258" s="11">
        <v>7.8055969999999997</v>
      </c>
      <c r="BD258" s="11">
        <v>-12.958513</v>
      </c>
      <c r="BE258" s="11">
        <v>-12.958513</v>
      </c>
      <c r="BF258" s="11">
        <v>-12.958513</v>
      </c>
      <c r="BG258" s="11">
        <v>118.18670299999999</v>
      </c>
      <c r="BH258" s="11">
        <v>643.34032400000001</v>
      </c>
      <c r="BI258" s="11">
        <v>643.34032400000001</v>
      </c>
      <c r="BJ258" s="11">
        <v>752.73320200000001</v>
      </c>
      <c r="BK258" s="11">
        <v>903.02111200000002</v>
      </c>
      <c r="BL258" s="11">
        <v>1082.932088</v>
      </c>
      <c r="BM258" s="11">
        <v>0</v>
      </c>
      <c r="BN258" s="11">
        <v>150.42658</v>
      </c>
      <c r="BO258" s="11">
        <v>150.42658</v>
      </c>
      <c r="BP258" s="11">
        <v>137.470291</v>
      </c>
      <c r="BQ258" s="11">
        <v>255.51439199999999</v>
      </c>
      <c r="BR258" s="11">
        <v>198.876811</v>
      </c>
      <c r="BS258" s="11">
        <v>0</v>
      </c>
    </row>
    <row r="259" spans="1:77" s="1" customFormat="1" x14ac:dyDescent="0.2">
      <c r="B259" s="63" t="s">
        <v>243</v>
      </c>
      <c r="C259" s="6">
        <v>43329.458333333299</v>
      </c>
      <c r="D259" s="7" t="s">
        <v>0</v>
      </c>
      <c r="E259" s="68" t="s">
        <v>30</v>
      </c>
      <c r="F259" s="8" t="s">
        <v>30</v>
      </c>
      <c r="G259" s="8">
        <v>237.636788</v>
      </c>
      <c r="H259" s="8">
        <v>203.319816</v>
      </c>
      <c r="I259" s="9" t="s">
        <v>30</v>
      </c>
      <c r="J259" s="64" t="s">
        <v>30</v>
      </c>
      <c r="K259" s="68" t="s">
        <v>30</v>
      </c>
      <c r="L259" s="8" t="s">
        <v>30</v>
      </c>
      <c r="M259" s="8">
        <v>9.634843</v>
      </c>
      <c r="N259" s="8">
        <v>3.9113290000000003</v>
      </c>
      <c r="O259" s="9" t="s">
        <v>30</v>
      </c>
      <c r="P259" s="64" t="s">
        <v>30</v>
      </c>
      <c r="Q259" s="8" t="s">
        <v>30</v>
      </c>
      <c r="R259" s="10">
        <v>0</v>
      </c>
      <c r="S259" s="8">
        <v>2.026993</v>
      </c>
      <c r="T259" s="8">
        <v>5.4596410000000004</v>
      </c>
      <c r="U259" s="9" t="s">
        <v>30</v>
      </c>
      <c r="V259" s="64" t="s">
        <v>30</v>
      </c>
      <c r="AA259" s="11">
        <v>324.30487499999998</v>
      </c>
      <c r="AB259" s="11">
        <v>0</v>
      </c>
      <c r="AC259" s="11">
        <v>387.04108500000001</v>
      </c>
      <c r="AD259" s="11">
        <v>220.21574000000001</v>
      </c>
      <c r="AE259" s="11">
        <v>240.93005600000001</v>
      </c>
      <c r="AF259" s="12">
        <v>0</v>
      </c>
      <c r="AG259" s="12">
        <v>59.636172000000002</v>
      </c>
      <c r="AH259" s="11">
        <v>30.966486</v>
      </c>
      <c r="AI259" s="11">
        <v>35.039278000000003</v>
      </c>
      <c r="AJ259" s="11">
        <v>29.477878</v>
      </c>
      <c r="AK259" s="11">
        <v>34.928888999999998</v>
      </c>
      <c r="AL259" s="11">
        <v>0</v>
      </c>
      <c r="AM259" s="12">
        <v>0</v>
      </c>
      <c r="AN259" s="12">
        <v>1.874492</v>
      </c>
      <c r="AO259" s="11">
        <v>0.314693</v>
      </c>
      <c r="AP259" s="11">
        <v>8.5476779999999994</v>
      </c>
      <c r="AQ259" s="11">
        <v>-4.7012090000000004</v>
      </c>
      <c r="AR259" s="11">
        <v>6.6623910000000004</v>
      </c>
      <c r="AS259" s="11">
        <v>0</v>
      </c>
      <c r="AT259" s="12">
        <v>0</v>
      </c>
      <c r="AU259" s="12">
        <v>8.4367529999999995</v>
      </c>
      <c r="AV259" s="11">
        <v>3.9113289999999998</v>
      </c>
      <c r="AW259" s="11">
        <v>11.473741</v>
      </c>
      <c r="AX259" s="11">
        <v>-1.6286389999999999</v>
      </c>
      <c r="AY259" s="11">
        <v>11.473741</v>
      </c>
      <c r="AZ259" s="11">
        <v>-1.6286389999999999</v>
      </c>
      <c r="BA259" s="12">
        <v>0</v>
      </c>
      <c r="BB259" s="12">
        <v>4.1996029999999998</v>
      </c>
      <c r="BC259" s="11">
        <v>5.4596410000000004</v>
      </c>
      <c r="BD259" s="11">
        <v>3.1572040000000001</v>
      </c>
      <c r="BE259" s="11">
        <v>3.1572040000000001</v>
      </c>
      <c r="BF259" s="11">
        <v>3.1572040000000001</v>
      </c>
      <c r="BG259" s="11">
        <v>3.7188189999999999</v>
      </c>
      <c r="BH259" s="11">
        <v>47.730581999999998</v>
      </c>
      <c r="BI259" s="11">
        <v>47.730581999999998</v>
      </c>
      <c r="BJ259" s="11">
        <v>53.571347000000003</v>
      </c>
      <c r="BK259" s="11">
        <v>73.585446000000005</v>
      </c>
      <c r="BL259" s="11">
        <v>91.639539999999997</v>
      </c>
      <c r="BM259" s="11">
        <v>0</v>
      </c>
      <c r="BN259" s="11">
        <v>248.167089</v>
      </c>
      <c r="BO259" s="11">
        <v>248.167089</v>
      </c>
      <c r="BP259" s="11">
        <v>251.32429300000001</v>
      </c>
      <c r="BQ259" s="11">
        <v>255.047888</v>
      </c>
      <c r="BR259" s="11">
        <v>257.074881</v>
      </c>
      <c r="BS259" s="11">
        <v>0</v>
      </c>
    </row>
    <row r="260" spans="1:77" s="1" customFormat="1" x14ac:dyDescent="0.2">
      <c r="B260" s="63" t="s">
        <v>245</v>
      </c>
      <c r="C260" s="6">
        <v>43329.458333333299</v>
      </c>
      <c r="D260" s="7" t="s">
        <v>0</v>
      </c>
      <c r="E260" s="68" t="s">
        <v>30</v>
      </c>
      <c r="F260" s="8" t="s">
        <v>30</v>
      </c>
      <c r="G260" s="8">
        <v>156.06971999999999</v>
      </c>
      <c r="H260" s="8">
        <v>107.287159</v>
      </c>
      <c r="I260" s="9" t="s">
        <v>30</v>
      </c>
      <c r="J260" s="64" t="s">
        <v>30</v>
      </c>
      <c r="K260" s="68" t="s">
        <v>30</v>
      </c>
      <c r="L260" s="8" t="s">
        <v>30</v>
      </c>
      <c r="M260" s="8">
        <v>2.0467580000000001</v>
      </c>
      <c r="N260" s="8">
        <v>1.3830450000000001</v>
      </c>
      <c r="O260" s="9" t="s">
        <v>30</v>
      </c>
      <c r="P260" s="64" t="s">
        <v>30</v>
      </c>
      <c r="Q260" s="8" t="s">
        <v>30</v>
      </c>
      <c r="R260" s="83">
        <v>0</v>
      </c>
      <c r="S260" s="8">
        <v>2.4178929999999998</v>
      </c>
      <c r="T260" s="8">
        <v>2.248694</v>
      </c>
      <c r="U260" s="9" t="s">
        <v>30</v>
      </c>
      <c r="V260" s="64" t="s">
        <v>30</v>
      </c>
      <c r="AA260" s="11">
        <v>55.497425199999995</v>
      </c>
      <c r="AB260" s="11">
        <v>0</v>
      </c>
      <c r="AC260" s="11">
        <v>209.890367</v>
      </c>
      <c r="AD260" s="11">
        <v>125.487523</v>
      </c>
      <c r="AE260" s="11">
        <v>99.07423</v>
      </c>
      <c r="AF260" s="12">
        <v>0</v>
      </c>
      <c r="AG260" s="12">
        <v>9.1846320000000006</v>
      </c>
      <c r="AH260" s="11">
        <v>6.195443</v>
      </c>
      <c r="AI260" s="11">
        <v>6.3344189999999996</v>
      </c>
      <c r="AJ260" s="11">
        <v>9.7209749999999993</v>
      </c>
      <c r="AK260" s="11">
        <v>8.5850489999999997</v>
      </c>
      <c r="AL260" s="11">
        <v>0</v>
      </c>
      <c r="AM260" s="12">
        <v>0</v>
      </c>
      <c r="AN260" s="12">
        <v>-0.171655</v>
      </c>
      <c r="AO260" s="11">
        <v>1.3008310000000001</v>
      </c>
      <c r="AP260" s="11">
        <v>1.068236</v>
      </c>
      <c r="AQ260" s="11">
        <v>1.4425969999999999</v>
      </c>
      <c r="AR260" s="11">
        <v>1.820192</v>
      </c>
      <c r="AS260" s="11">
        <v>0</v>
      </c>
      <c r="AT260" s="12">
        <v>0</v>
      </c>
      <c r="AU260" s="12">
        <v>-4.0361000000000001E-2</v>
      </c>
      <c r="AV260" s="11">
        <v>1.3830450000000001</v>
      </c>
      <c r="AW260" s="11">
        <v>1.1522730000000001</v>
      </c>
      <c r="AX260" s="11">
        <v>1.5660210000000001</v>
      </c>
      <c r="AY260" s="11">
        <v>1.1522730000000001</v>
      </c>
      <c r="AZ260" s="11">
        <v>1.5660210000000001</v>
      </c>
      <c r="BA260" s="12">
        <v>0</v>
      </c>
      <c r="BB260" s="12">
        <v>3.4583219999999999</v>
      </c>
      <c r="BC260" s="11">
        <v>2.248694</v>
      </c>
      <c r="BD260" s="11">
        <v>-0.187972</v>
      </c>
      <c r="BE260" s="11">
        <v>-0.187972</v>
      </c>
      <c r="BF260" s="11">
        <v>-0.187972</v>
      </c>
      <c r="BG260" s="11">
        <v>2.8754360000000001</v>
      </c>
      <c r="BH260" s="11">
        <v>-27.232837</v>
      </c>
      <c r="BI260" s="11">
        <v>-27.232837</v>
      </c>
      <c r="BJ260" s="11">
        <v>-28.109591999999999</v>
      </c>
      <c r="BK260" s="11">
        <v>-34.246980000000001</v>
      </c>
      <c r="BL260" s="11">
        <v>-33.530239999999999</v>
      </c>
      <c r="BM260" s="11">
        <v>0</v>
      </c>
      <c r="BN260" s="11">
        <v>31.623297999999998</v>
      </c>
      <c r="BO260" s="11">
        <v>31.623297999999998</v>
      </c>
      <c r="BP260" s="11">
        <v>31.701225000000001</v>
      </c>
      <c r="BQ260" s="11">
        <v>34.608244999999997</v>
      </c>
      <c r="BR260" s="11">
        <v>36.919195999999999</v>
      </c>
      <c r="BS260" s="11">
        <v>0</v>
      </c>
    </row>
    <row r="261" spans="1:77" s="1" customFormat="1" x14ac:dyDescent="0.2">
      <c r="A261"/>
      <c r="B261" s="63" t="s">
        <v>249</v>
      </c>
      <c r="C261" s="6">
        <v>43329.458333333299</v>
      </c>
      <c r="D261" s="7" t="s">
        <v>0</v>
      </c>
      <c r="E261" s="68" t="s">
        <v>30</v>
      </c>
      <c r="F261" s="8" t="s">
        <v>30</v>
      </c>
      <c r="G261" s="8">
        <v>17.831434999999999</v>
      </c>
      <c r="H261" s="8">
        <v>20.370329999999999</v>
      </c>
      <c r="I261" s="9" t="s">
        <v>30</v>
      </c>
      <c r="J261" s="64" t="s">
        <v>30</v>
      </c>
      <c r="K261" s="68" t="s">
        <v>30</v>
      </c>
      <c r="L261" s="8" t="s">
        <v>30</v>
      </c>
      <c r="M261" s="8">
        <v>8.9925350000000002</v>
      </c>
      <c r="N261" s="8">
        <v>13.113649000000001</v>
      </c>
      <c r="O261" s="9" t="s">
        <v>30</v>
      </c>
      <c r="P261" s="64" t="s">
        <v>30</v>
      </c>
      <c r="Q261" s="8" t="s">
        <v>30</v>
      </c>
      <c r="R261" s="10">
        <v>0</v>
      </c>
      <c r="S261" s="8">
        <v>-6.6363770000000004</v>
      </c>
      <c r="T261" s="8">
        <v>7.1036799999999998</v>
      </c>
      <c r="U261" s="9" t="s">
        <v>30</v>
      </c>
      <c r="V261" s="64" t="s">
        <v>30</v>
      </c>
      <c r="AA261" s="11">
        <v>600</v>
      </c>
      <c r="AB261" s="11">
        <v>0</v>
      </c>
      <c r="AC261" s="11">
        <v>39.119655000000002</v>
      </c>
      <c r="AD261" s="11">
        <v>23.150811000000001</v>
      </c>
      <c r="AE261" s="11">
        <v>20.821245999999999</v>
      </c>
      <c r="AF261" s="12">
        <v>0</v>
      </c>
      <c r="AG261" s="12">
        <v>33.875991999999997</v>
      </c>
      <c r="AH261" s="11">
        <v>17.278161000000001</v>
      </c>
      <c r="AI261" s="11">
        <v>19.438769000000001</v>
      </c>
      <c r="AJ261" s="11">
        <v>18.149467999999999</v>
      </c>
      <c r="AK261" s="11">
        <v>14.303967</v>
      </c>
      <c r="AL261" s="11">
        <v>0</v>
      </c>
      <c r="AM261" s="12">
        <v>0</v>
      </c>
      <c r="AN261" s="12">
        <v>26.237393999999998</v>
      </c>
      <c r="AO261" s="11">
        <v>12.377046</v>
      </c>
      <c r="AP261" s="11">
        <v>15.401106</v>
      </c>
      <c r="AQ261" s="11">
        <v>9.7315140000000007</v>
      </c>
      <c r="AR261" s="11">
        <v>8.4347189999999994</v>
      </c>
      <c r="AS261" s="11">
        <v>0</v>
      </c>
      <c r="AT261" s="12">
        <v>0</v>
      </c>
      <c r="AU261" s="12">
        <v>27.307597000000001</v>
      </c>
      <c r="AV261" s="11">
        <v>13.113649000000001</v>
      </c>
      <c r="AW261" s="11">
        <v>15.866318</v>
      </c>
      <c r="AX261" s="11">
        <v>9.9768100000000004</v>
      </c>
      <c r="AY261" s="11">
        <v>15.866318</v>
      </c>
      <c r="AZ261" s="11">
        <v>9.9768100000000004</v>
      </c>
      <c r="BA261" s="12">
        <v>0</v>
      </c>
      <c r="BB261" s="12">
        <v>60.456501000000003</v>
      </c>
      <c r="BC261" s="11">
        <v>7.1036799999999998</v>
      </c>
      <c r="BD261" s="11">
        <v>5.5503140000000002</v>
      </c>
      <c r="BE261" s="11">
        <v>5.5503140000000002</v>
      </c>
      <c r="BF261" s="11">
        <v>5.5503140000000002</v>
      </c>
      <c r="BG261" s="11">
        <v>291.77565199999998</v>
      </c>
      <c r="BH261" s="11">
        <v>342.38068900000002</v>
      </c>
      <c r="BI261" s="11">
        <v>342.38068900000002</v>
      </c>
      <c r="BJ261" s="11">
        <v>358.03102000000001</v>
      </c>
      <c r="BK261" s="11">
        <v>332.98273899999998</v>
      </c>
      <c r="BL261" s="11">
        <v>391.03083800000002</v>
      </c>
      <c r="BM261" s="11">
        <v>0</v>
      </c>
      <c r="BN261" s="11">
        <v>1287.1697859999999</v>
      </c>
      <c r="BO261" s="11">
        <v>1287.1697859999999</v>
      </c>
      <c r="BP261" s="11">
        <v>1293.727234</v>
      </c>
      <c r="BQ261" s="11">
        <v>1658.073537</v>
      </c>
      <c r="BR261" s="11">
        <v>1651.4371599999999</v>
      </c>
      <c r="BS261" s="11">
        <v>0</v>
      </c>
      <c r="BT261"/>
      <c r="BU261"/>
      <c r="BV261"/>
      <c r="BW261"/>
      <c r="BX261"/>
      <c r="BY261"/>
    </row>
    <row r="262" spans="1:77" s="1" customFormat="1" x14ac:dyDescent="0.2">
      <c r="A262"/>
      <c r="B262" s="63" t="s">
        <v>253</v>
      </c>
      <c r="C262" s="6">
        <v>43329.458333333299</v>
      </c>
      <c r="D262" s="7" t="s">
        <v>0</v>
      </c>
      <c r="E262" s="68" t="s">
        <v>30</v>
      </c>
      <c r="F262" s="8" t="s">
        <v>30</v>
      </c>
      <c r="G262" s="8">
        <v>9.2711000000000002E-2</v>
      </c>
      <c r="H262" s="8">
        <v>24.356783</v>
      </c>
      <c r="I262" s="9" t="s">
        <v>30</v>
      </c>
      <c r="J262" s="64" t="s">
        <v>30</v>
      </c>
      <c r="K262" s="68" t="s">
        <v>30</v>
      </c>
      <c r="L262" s="8" t="s">
        <v>30</v>
      </c>
      <c r="M262" s="8">
        <v>-2.4457040000000001</v>
      </c>
      <c r="N262" s="8">
        <v>-2.9676999999999953E-2</v>
      </c>
      <c r="O262" s="9" t="s">
        <v>30</v>
      </c>
      <c r="P262" s="64" t="s">
        <v>30</v>
      </c>
      <c r="Q262" s="8" t="s">
        <v>30</v>
      </c>
      <c r="R262" s="10">
        <v>0</v>
      </c>
      <c r="S262" s="8">
        <v>7.4264489999999999</v>
      </c>
      <c r="T262" s="8">
        <v>-17.961143</v>
      </c>
      <c r="U262" s="9" t="s">
        <v>30</v>
      </c>
      <c r="V262" s="64" t="s">
        <v>30</v>
      </c>
      <c r="AA262" s="11">
        <v>437.66969442000004</v>
      </c>
      <c r="AB262" s="11">
        <v>0</v>
      </c>
      <c r="AC262" s="11">
        <v>93.786868999999996</v>
      </c>
      <c r="AD262" s="11">
        <v>0</v>
      </c>
      <c r="AE262" s="11">
        <v>0</v>
      </c>
      <c r="AF262" s="12">
        <v>0</v>
      </c>
      <c r="AG262" s="12">
        <v>29.735876000000001</v>
      </c>
      <c r="AH262" s="11">
        <v>7.9045170000000002</v>
      </c>
      <c r="AI262" s="11">
        <v>-29.735876000000001</v>
      </c>
      <c r="AJ262" s="11">
        <v>5.2430999999999998E-2</v>
      </c>
      <c r="AK262" s="11">
        <v>8.584E-2</v>
      </c>
      <c r="AL262" s="11">
        <v>0</v>
      </c>
      <c r="AM262" s="12">
        <v>0</v>
      </c>
      <c r="AN262" s="12">
        <v>8.2038519999999995</v>
      </c>
      <c r="AO262" s="11">
        <v>-1.854849</v>
      </c>
      <c r="AP262" s="11">
        <v>-5.0320790000000004</v>
      </c>
      <c r="AQ262" s="11">
        <v>-3.5719910000000001</v>
      </c>
      <c r="AR262" s="11">
        <v>-2.8966959999999999</v>
      </c>
      <c r="AS262" s="11">
        <v>0</v>
      </c>
      <c r="AT262" s="12">
        <v>0</v>
      </c>
      <c r="AU262" s="12">
        <v>11.05686</v>
      </c>
      <c r="AV262" s="11">
        <v>13.074816</v>
      </c>
      <c r="AW262" s="11">
        <v>-19.360543</v>
      </c>
      <c r="AX262" s="11">
        <v>-3.1045150000000001</v>
      </c>
      <c r="AY262" s="11">
        <v>-19.360543</v>
      </c>
      <c r="AZ262" s="11">
        <v>-3.1045150000000001</v>
      </c>
      <c r="BA262" s="12">
        <v>0</v>
      </c>
      <c r="BB262" s="12">
        <v>473.39650499999999</v>
      </c>
      <c r="BC262" s="11">
        <v>-17.961143</v>
      </c>
      <c r="BD262" s="11">
        <v>-3.4790939999999999</v>
      </c>
      <c r="BE262" s="11">
        <v>-3.4790939999999999</v>
      </c>
      <c r="BF262" s="11">
        <v>-3.4790939999999999</v>
      </c>
      <c r="BG262" s="11">
        <v>17.177567</v>
      </c>
      <c r="BH262" s="11">
        <v>-157.79940300000001</v>
      </c>
      <c r="BI262" s="11">
        <v>-157.79940300000001</v>
      </c>
      <c r="BJ262" s="11">
        <v>1.5207280000000001</v>
      </c>
      <c r="BK262" s="11">
        <v>1.387589</v>
      </c>
      <c r="BL262" s="11">
        <v>1.2794110000000001</v>
      </c>
      <c r="BM262" s="11">
        <v>0</v>
      </c>
      <c r="BN262" s="11">
        <v>432.70104800000001</v>
      </c>
      <c r="BO262" s="11">
        <v>432.70104800000001</v>
      </c>
      <c r="BP262" s="11">
        <v>429.49392899999998</v>
      </c>
      <c r="BQ262" s="11">
        <v>442.58652499999999</v>
      </c>
      <c r="BR262" s="11">
        <v>456.781924</v>
      </c>
      <c r="BS262" s="11">
        <v>0</v>
      </c>
      <c r="BT262"/>
      <c r="BU262"/>
      <c r="BV262"/>
      <c r="BW262"/>
      <c r="BX262"/>
      <c r="BY262"/>
    </row>
    <row r="263" spans="1:77" s="1" customFormat="1" x14ac:dyDescent="0.2">
      <c r="A263"/>
      <c r="B263" s="63" t="s">
        <v>254</v>
      </c>
      <c r="C263" s="6">
        <v>43329.458333333299</v>
      </c>
      <c r="D263" s="7" t="s">
        <v>0</v>
      </c>
      <c r="E263" s="68" t="s">
        <v>30</v>
      </c>
      <c r="F263" s="8" t="s">
        <v>30</v>
      </c>
      <c r="G263" s="8">
        <v>106.541639</v>
      </c>
      <c r="H263" s="8">
        <v>74.232529999999997</v>
      </c>
      <c r="I263" s="9" t="s">
        <v>30</v>
      </c>
      <c r="J263" s="64" t="s">
        <v>30</v>
      </c>
      <c r="K263" s="68" t="s">
        <v>30</v>
      </c>
      <c r="L263" s="8" t="s">
        <v>30</v>
      </c>
      <c r="M263" s="8">
        <v>25.040582999999998</v>
      </c>
      <c r="N263" s="8">
        <v>19.437122000000002</v>
      </c>
      <c r="O263" s="9" t="s">
        <v>30</v>
      </c>
      <c r="P263" s="64" t="s">
        <v>30</v>
      </c>
      <c r="Q263" s="8" t="s">
        <v>30</v>
      </c>
      <c r="R263" s="10">
        <v>0</v>
      </c>
      <c r="S263" s="8">
        <v>-18.559055000000001</v>
      </c>
      <c r="T263" s="8">
        <v>14.25041</v>
      </c>
      <c r="U263" s="9" t="s">
        <v>30</v>
      </c>
      <c r="V263" s="64" t="s">
        <v>30</v>
      </c>
      <c r="AA263" s="11">
        <v>1166.7045599999999</v>
      </c>
      <c r="AB263" s="11">
        <v>0</v>
      </c>
      <c r="AC263" s="11">
        <v>149.121534</v>
      </c>
      <c r="AD263" s="11">
        <v>74.478498000000002</v>
      </c>
      <c r="AE263" s="11">
        <v>88.341609000000005</v>
      </c>
      <c r="AF263" s="12">
        <v>0</v>
      </c>
      <c r="AG263" s="12">
        <v>45.223447</v>
      </c>
      <c r="AH263" s="11">
        <v>23.532195000000002</v>
      </c>
      <c r="AI263" s="11">
        <v>22.472391999999999</v>
      </c>
      <c r="AJ263" s="11">
        <v>28.64395</v>
      </c>
      <c r="AK263" s="11">
        <v>30.212323999999999</v>
      </c>
      <c r="AL263" s="11">
        <v>0</v>
      </c>
      <c r="AM263" s="12">
        <v>0</v>
      </c>
      <c r="AN263" s="12">
        <v>21.184429999999999</v>
      </c>
      <c r="AO263" s="11">
        <v>11.076388</v>
      </c>
      <c r="AP263" s="11">
        <v>10.186972000000001</v>
      </c>
      <c r="AQ263" s="11">
        <v>7.8880759999999999</v>
      </c>
      <c r="AR263" s="11">
        <v>13.774989</v>
      </c>
      <c r="AS263" s="11">
        <v>0</v>
      </c>
      <c r="AT263" s="12">
        <v>0</v>
      </c>
      <c r="AU263" s="12">
        <v>37.241764000000003</v>
      </c>
      <c r="AV263" s="11">
        <v>19.437121999999999</v>
      </c>
      <c r="AW263" s="11">
        <v>16.490290999999999</v>
      </c>
      <c r="AX263" s="11">
        <v>16.750865999999998</v>
      </c>
      <c r="AY263" s="11">
        <v>16.490290999999999</v>
      </c>
      <c r="AZ263" s="11">
        <v>16.750865999999998</v>
      </c>
      <c r="BA263" s="12">
        <v>0</v>
      </c>
      <c r="BB263" s="12">
        <v>8.6228610000000003</v>
      </c>
      <c r="BC263" s="11">
        <v>14.25041</v>
      </c>
      <c r="BD263" s="11">
        <v>3.386765</v>
      </c>
      <c r="BE263" s="11">
        <v>3.386765</v>
      </c>
      <c r="BF263" s="11">
        <v>3.386765</v>
      </c>
      <c r="BG263" s="11">
        <v>-2.0108890000000001</v>
      </c>
      <c r="BH263" s="11">
        <v>475.41344299999997</v>
      </c>
      <c r="BI263" s="11">
        <v>475.41344299999997</v>
      </c>
      <c r="BJ263" s="11">
        <v>499.98828700000001</v>
      </c>
      <c r="BK263" s="11">
        <v>559.36970099999996</v>
      </c>
      <c r="BL263" s="11">
        <v>631.64958799999999</v>
      </c>
      <c r="BM263" s="11">
        <v>0</v>
      </c>
      <c r="BN263" s="11">
        <v>475.88025099999999</v>
      </c>
      <c r="BO263" s="11">
        <v>475.88025099999999</v>
      </c>
      <c r="BP263" s="11">
        <v>479.05907999999999</v>
      </c>
      <c r="BQ263" s="11">
        <v>525.19901800000002</v>
      </c>
      <c r="BR263" s="11">
        <v>503.78928100000002</v>
      </c>
      <c r="BS263" s="11">
        <v>0</v>
      </c>
      <c r="BT263"/>
      <c r="BU263"/>
      <c r="BV263"/>
      <c r="BW263"/>
      <c r="BX263"/>
      <c r="BY263"/>
    </row>
    <row r="264" spans="1:77" s="1" customFormat="1" x14ac:dyDescent="0.2">
      <c r="A264"/>
      <c r="B264" s="63" t="s">
        <v>265</v>
      </c>
      <c r="C264" s="6">
        <v>43329.458333333299</v>
      </c>
      <c r="D264" s="7" t="s">
        <v>0</v>
      </c>
      <c r="E264" s="68" t="s">
        <v>30</v>
      </c>
      <c r="F264" s="8" t="s">
        <v>30</v>
      </c>
      <c r="G264" s="8">
        <v>228.83837600000001</v>
      </c>
      <c r="H264" s="8">
        <v>195.808999</v>
      </c>
      <c r="I264" s="9" t="s">
        <v>30</v>
      </c>
      <c r="J264" s="64" t="s">
        <v>30</v>
      </c>
      <c r="K264" s="68" t="s">
        <v>30</v>
      </c>
      <c r="L264" s="8" t="s">
        <v>30</v>
      </c>
      <c r="M264" s="8">
        <v>28.326893999999999</v>
      </c>
      <c r="N264" s="8">
        <v>21.780176000000001</v>
      </c>
      <c r="O264" s="9" t="s">
        <v>30</v>
      </c>
      <c r="P264" s="64" t="s">
        <v>30</v>
      </c>
      <c r="Q264" s="8" t="s">
        <v>30</v>
      </c>
      <c r="R264" s="10">
        <v>0</v>
      </c>
      <c r="S264" s="8">
        <v>18.726576000000001</v>
      </c>
      <c r="T264" s="8">
        <v>24.507949</v>
      </c>
      <c r="U264" s="9" t="s">
        <v>30</v>
      </c>
      <c r="V264" s="64" t="s">
        <v>30</v>
      </c>
      <c r="AA264" s="11">
        <v>2571.5</v>
      </c>
      <c r="AB264" s="11">
        <v>0</v>
      </c>
      <c r="AC264" s="11">
        <v>358.89108499999998</v>
      </c>
      <c r="AD264" s="11">
        <v>198.584171</v>
      </c>
      <c r="AE264" s="11">
        <v>192.14645200000001</v>
      </c>
      <c r="AF264" s="12">
        <v>0</v>
      </c>
      <c r="AG264" s="12">
        <v>53.131798000000003</v>
      </c>
      <c r="AH264" s="11">
        <v>24.546882</v>
      </c>
      <c r="AI264" s="11">
        <v>37.795853000000001</v>
      </c>
      <c r="AJ264" s="11">
        <v>27.246005</v>
      </c>
      <c r="AK264" s="11">
        <v>34.818069000000001</v>
      </c>
      <c r="AL264" s="11">
        <v>0</v>
      </c>
      <c r="AM264" s="12">
        <v>0</v>
      </c>
      <c r="AN264" s="12">
        <v>24.492228999999998</v>
      </c>
      <c r="AO264" s="11">
        <v>10.390325000000001</v>
      </c>
      <c r="AP264" s="11">
        <v>16.052191000000001</v>
      </c>
      <c r="AQ264" s="11">
        <v>22.153472000000001</v>
      </c>
      <c r="AR264" s="11">
        <v>17.099171999999999</v>
      </c>
      <c r="AS264" s="11">
        <v>0</v>
      </c>
      <c r="AT264" s="12">
        <v>0</v>
      </c>
      <c r="AU264" s="12">
        <v>48.544722999999998</v>
      </c>
      <c r="AV264" s="11">
        <v>21.780176000000001</v>
      </c>
      <c r="AW264" s="11">
        <v>29.106280000000002</v>
      </c>
      <c r="AX264" s="11">
        <v>30.917760999999999</v>
      </c>
      <c r="AY264" s="11">
        <v>29.106280000000002</v>
      </c>
      <c r="AZ264" s="11">
        <v>30.917760999999999</v>
      </c>
      <c r="BA264" s="12">
        <v>0</v>
      </c>
      <c r="BB264" s="12">
        <v>40.742507000000003</v>
      </c>
      <c r="BC264" s="11">
        <v>24.507949</v>
      </c>
      <c r="BD264" s="11">
        <v>16.895637000000001</v>
      </c>
      <c r="BE264" s="11">
        <v>16.895637000000001</v>
      </c>
      <c r="BF264" s="11">
        <v>16.895637000000001</v>
      </c>
      <c r="BG264" s="11">
        <v>40.993127999999999</v>
      </c>
      <c r="BH264" s="11">
        <v>171.64848000000001</v>
      </c>
      <c r="BI264" s="11">
        <v>171.64848000000001</v>
      </c>
      <c r="BJ264" s="11">
        <v>225.04920899999999</v>
      </c>
      <c r="BK264" s="11">
        <v>220.62591399999999</v>
      </c>
      <c r="BL264" s="11">
        <v>231.70597900000001</v>
      </c>
      <c r="BM264" s="11">
        <v>0</v>
      </c>
      <c r="BN264" s="11">
        <v>1334.0218769999999</v>
      </c>
      <c r="BO264" s="11">
        <v>1334.0218769999999</v>
      </c>
      <c r="BP264" s="11">
        <v>1349.5589600000001</v>
      </c>
      <c r="BQ264" s="11">
        <v>1458.3133889999999</v>
      </c>
      <c r="BR264" s="11">
        <v>1473.6833240000001</v>
      </c>
      <c r="BS264" s="11">
        <v>0</v>
      </c>
      <c r="BT264"/>
      <c r="BU264"/>
      <c r="BV264"/>
      <c r="BW264"/>
      <c r="BX264"/>
      <c r="BY264"/>
    </row>
    <row r="265" spans="1:77" s="1" customFormat="1" x14ac:dyDescent="0.2">
      <c r="A265"/>
      <c r="B265" s="63" t="s">
        <v>271</v>
      </c>
      <c r="C265" s="6">
        <v>43329.458333333299</v>
      </c>
      <c r="D265" s="7" t="s">
        <v>0</v>
      </c>
      <c r="E265" s="68" t="s">
        <v>30</v>
      </c>
      <c r="F265" s="8" t="s">
        <v>30</v>
      </c>
      <c r="G265" s="8">
        <v>116.780418</v>
      </c>
      <c r="H265" s="8">
        <v>111.77807799999999</v>
      </c>
      <c r="I265" s="9" t="s">
        <v>30</v>
      </c>
      <c r="J265" s="64" t="s">
        <v>30</v>
      </c>
      <c r="K265" s="68" t="s">
        <v>30</v>
      </c>
      <c r="L265" s="8" t="s">
        <v>30</v>
      </c>
      <c r="M265" s="8">
        <v>35.103048999999999</v>
      </c>
      <c r="N265" s="8">
        <v>34.668422999999997</v>
      </c>
      <c r="O265" s="9" t="s">
        <v>30</v>
      </c>
      <c r="P265" s="64" t="s">
        <v>30</v>
      </c>
      <c r="Q265" s="8" t="s">
        <v>30</v>
      </c>
      <c r="R265" s="8">
        <v>0</v>
      </c>
      <c r="S265" s="8">
        <v>-12.074446</v>
      </c>
      <c r="T265" s="8">
        <v>10.853795</v>
      </c>
      <c r="U265" s="9" t="s">
        <v>30</v>
      </c>
      <c r="V265" s="64" t="s">
        <v>30</v>
      </c>
      <c r="AA265" s="11">
        <v>110.99550000000001</v>
      </c>
      <c r="AB265" s="11">
        <v>0</v>
      </c>
      <c r="AC265" s="11">
        <v>217.87284</v>
      </c>
      <c r="AD265" s="11">
        <v>113.74157599999999</v>
      </c>
      <c r="AE265" s="11">
        <v>118.034739</v>
      </c>
      <c r="AF265" s="12">
        <v>0</v>
      </c>
      <c r="AG265" s="12">
        <v>59.631442999999997</v>
      </c>
      <c r="AH265" s="11">
        <v>30.509205000000001</v>
      </c>
      <c r="AI265" s="11">
        <v>25.481217000000001</v>
      </c>
      <c r="AJ265" s="11">
        <v>22.18366</v>
      </c>
      <c r="AK265" s="11">
        <v>27.817283</v>
      </c>
      <c r="AL265" s="11">
        <v>0</v>
      </c>
      <c r="AM265" s="12">
        <v>0</v>
      </c>
      <c r="AN265" s="12">
        <v>56.604393999999999</v>
      </c>
      <c r="AO265" s="11">
        <v>29.705279999999998</v>
      </c>
      <c r="AP265" s="11">
        <v>24.221062</v>
      </c>
      <c r="AQ265" s="11">
        <v>20.102649</v>
      </c>
      <c r="AR265" s="11">
        <v>25.846463</v>
      </c>
      <c r="AS265" s="11">
        <v>0</v>
      </c>
      <c r="AT265" s="12">
        <v>0</v>
      </c>
      <c r="AU265" s="12">
        <v>66.569355999999999</v>
      </c>
      <c r="AV265" s="11">
        <v>34.668422999999997</v>
      </c>
      <c r="AW265" s="11">
        <v>36.361083000000001</v>
      </c>
      <c r="AX265" s="11">
        <v>32.419618</v>
      </c>
      <c r="AY265" s="11">
        <v>36.361083000000001</v>
      </c>
      <c r="AZ265" s="11">
        <v>32.419618</v>
      </c>
      <c r="BA265" s="12">
        <v>0</v>
      </c>
      <c r="BB265" s="12">
        <v>6.4973710000000002</v>
      </c>
      <c r="BC265" s="11">
        <v>10.853795</v>
      </c>
      <c r="BD265" s="11">
        <v>0.41433199999999998</v>
      </c>
      <c r="BE265" s="11">
        <v>0.41433199999999998</v>
      </c>
      <c r="BF265" s="11">
        <v>0.41433199999999998</v>
      </c>
      <c r="BG265" s="11">
        <v>-22.108328</v>
      </c>
      <c r="BH265" s="11">
        <v>762.31820900000002</v>
      </c>
      <c r="BI265" s="11">
        <v>762.31820900000002</v>
      </c>
      <c r="BJ265" s="11">
        <v>818.88599799999997</v>
      </c>
      <c r="BK265" s="11">
        <v>824.35499700000003</v>
      </c>
      <c r="BL265" s="11">
        <v>934.113966</v>
      </c>
      <c r="BM265" s="11">
        <v>0</v>
      </c>
      <c r="BN265" s="11">
        <v>131.651614</v>
      </c>
      <c r="BO265" s="11">
        <v>131.651614</v>
      </c>
      <c r="BP265" s="11">
        <v>131.767651</v>
      </c>
      <c r="BQ265" s="11">
        <v>118.089213</v>
      </c>
      <c r="BR265" s="11">
        <v>105.287434</v>
      </c>
      <c r="BS265" s="11">
        <v>0</v>
      </c>
      <c r="BT265"/>
      <c r="BU265"/>
      <c r="BV265"/>
      <c r="BW265"/>
      <c r="BX265"/>
      <c r="BY265"/>
    </row>
    <row r="266" spans="1:77" s="1" customFormat="1" x14ac:dyDescent="0.2">
      <c r="A266"/>
      <c r="B266" s="84" t="s">
        <v>273</v>
      </c>
      <c r="C266" s="6">
        <v>43329.458333333299</v>
      </c>
      <c r="D266" s="7" t="s">
        <v>0</v>
      </c>
      <c r="E266" s="68" t="s">
        <v>30</v>
      </c>
      <c r="F266" s="8" t="s">
        <v>30</v>
      </c>
      <c r="G266" s="8">
        <v>5.4240250000000003</v>
      </c>
      <c r="H266" s="8">
        <v>10.772484</v>
      </c>
      <c r="I266" s="9" t="s">
        <v>30</v>
      </c>
      <c r="J266" s="64" t="s">
        <v>30</v>
      </c>
      <c r="K266" s="68" t="s">
        <v>30</v>
      </c>
      <c r="L266" s="8" t="s">
        <v>30</v>
      </c>
      <c r="M266" s="8">
        <v>-0.99571600000000005</v>
      </c>
      <c r="N266" s="8">
        <v>1.035647</v>
      </c>
      <c r="O266" s="9" t="s">
        <v>30</v>
      </c>
      <c r="P266" s="64" t="s">
        <v>30</v>
      </c>
      <c r="Q266" s="8" t="s">
        <v>30</v>
      </c>
      <c r="R266" s="10">
        <v>0</v>
      </c>
      <c r="S266" s="8">
        <v>3.6808E-2</v>
      </c>
      <c r="T266" s="8">
        <v>0.81415499999999996</v>
      </c>
      <c r="U266" s="9" t="s">
        <v>30</v>
      </c>
      <c r="V266" s="64" t="s">
        <v>30</v>
      </c>
      <c r="AA266" s="11">
        <v>49.795999999999999</v>
      </c>
      <c r="AB266" s="11">
        <v>0</v>
      </c>
      <c r="AC266" s="11">
        <v>19.886713</v>
      </c>
      <c r="AD266" s="11">
        <v>8.3325709999999997</v>
      </c>
      <c r="AE266" s="11">
        <v>10.230884</v>
      </c>
      <c r="AF266" s="12">
        <v>0</v>
      </c>
      <c r="AG266" s="12">
        <v>7.2557270000000003</v>
      </c>
      <c r="AH266" s="11">
        <v>4.2444199999999999</v>
      </c>
      <c r="AI266" s="11">
        <v>2.618274</v>
      </c>
      <c r="AJ266" s="11">
        <v>2.945919</v>
      </c>
      <c r="AK266" s="11">
        <v>1.4952920000000001</v>
      </c>
      <c r="AL266" s="11">
        <v>0</v>
      </c>
      <c r="AM266" s="12">
        <v>0</v>
      </c>
      <c r="AN266" s="12">
        <v>1.180097</v>
      </c>
      <c r="AO266" s="11">
        <v>0.57011699999999998</v>
      </c>
      <c r="AP266" s="11">
        <v>0.32719700000000002</v>
      </c>
      <c r="AQ266" s="11">
        <v>0.250282</v>
      </c>
      <c r="AR266" s="11">
        <v>-1.3356790000000001</v>
      </c>
      <c r="AS266" s="11">
        <v>0</v>
      </c>
      <c r="AT266" s="12">
        <v>0</v>
      </c>
      <c r="AU266" s="12">
        <v>1.9819850000000001</v>
      </c>
      <c r="AV266" s="11">
        <v>1.084273</v>
      </c>
      <c r="AW266" s="11">
        <v>0.71012500000000001</v>
      </c>
      <c r="AX266" s="11">
        <v>0.61009599999999997</v>
      </c>
      <c r="AY266" s="11">
        <v>0.71012500000000001</v>
      </c>
      <c r="AZ266" s="11">
        <v>0.61009599999999997</v>
      </c>
      <c r="BA266" s="12">
        <v>0</v>
      </c>
      <c r="BB266" s="12">
        <v>1.943449</v>
      </c>
      <c r="BC266" s="11">
        <v>0.81415499999999996</v>
      </c>
      <c r="BD266" s="11">
        <v>1.043558</v>
      </c>
      <c r="BE266" s="11">
        <v>1.043558</v>
      </c>
      <c r="BF266" s="11">
        <v>1.043558</v>
      </c>
      <c r="BG266" s="11">
        <v>1.170636</v>
      </c>
      <c r="BH266" s="11">
        <v>-14.437531</v>
      </c>
      <c r="BI266" s="11">
        <v>-14.437531</v>
      </c>
      <c r="BJ266" s="11">
        <v>-15.29796</v>
      </c>
      <c r="BK266" s="11">
        <v>-15.334121</v>
      </c>
      <c r="BL266" s="11">
        <v>-17.293804999999999</v>
      </c>
      <c r="BM266" s="11">
        <v>0</v>
      </c>
      <c r="BN266" s="11">
        <v>52.037604999999999</v>
      </c>
      <c r="BO266" s="11">
        <v>52.037604999999999</v>
      </c>
      <c r="BP266" s="11">
        <v>53.067144999999996</v>
      </c>
      <c r="BQ266" s="11">
        <v>54.170898999999999</v>
      </c>
      <c r="BR266" s="11">
        <v>54.970987999999998</v>
      </c>
      <c r="BS266" s="11">
        <v>0</v>
      </c>
      <c r="BT266"/>
      <c r="BU266"/>
      <c r="BV266"/>
      <c r="BW266"/>
      <c r="BX266"/>
      <c r="BY266"/>
    </row>
    <row r="267" spans="1:77" s="1" customFormat="1" x14ac:dyDescent="0.2">
      <c r="A267"/>
      <c r="B267" s="63" t="s">
        <v>279</v>
      </c>
      <c r="C267" s="6">
        <v>43329.458333333299</v>
      </c>
      <c r="D267" s="7" t="s">
        <v>0</v>
      </c>
      <c r="E267" s="68" t="s">
        <v>30</v>
      </c>
      <c r="F267" s="8" t="s">
        <v>30</v>
      </c>
      <c r="G267" s="8">
        <v>1386.591539</v>
      </c>
      <c r="H267" s="8">
        <v>1060.303467</v>
      </c>
      <c r="I267" s="9" t="s">
        <v>30</v>
      </c>
      <c r="J267" s="64" t="s">
        <v>30</v>
      </c>
      <c r="K267" s="68" t="s">
        <v>30</v>
      </c>
      <c r="L267" s="8" t="s">
        <v>30</v>
      </c>
      <c r="M267" s="8">
        <v>50.360357999999998</v>
      </c>
      <c r="N267" s="8">
        <v>37.028786000000004</v>
      </c>
      <c r="O267" s="9" t="s">
        <v>30</v>
      </c>
      <c r="P267" s="64" t="s">
        <v>30</v>
      </c>
      <c r="Q267" s="8" t="s">
        <v>30</v>
      </c>
      <c r="R267" s="10">
        <v>0</v>
      </c>
      <c r="S267" s="8">
        <v>21.542739000000001</v>
      </c>
      <c r="T267" s="8">
        <v>12.888486</v>
      </c>
      <c r="U267" s="9" t="s">
        <v>30</v>
      </c>
      <c r="V267" s="64" t="s">
        <v>30</v>
      </c>
      <c r="AA267" s="11">
        <v>622</v>
      </c>
      <c r="AB267" s="11">
        <v>0</v>
      </c>
      <c r="AC267" s="11">
        <v>2074.7795919999999</v>
      </c>
      <c r="AD267" s="11">
        <v>1012.377171</v>
      </c>
      <c r="AE267" s="11">
        <v>1262.603717</v>
      </c>
      <c r="AF267" s="12">
        <v>0</v>
      </c>
      <c r="AG267" s="12">
        <v>89.535726999999994</v>
      </c>
      <c r="AH267" s="11">
        <v>48.677877000000002</v>
      </c>
      <c r="AI267" s="11">
        <v>39.990197000000002</v>
      </c>
      <c r="AJ267" s="11">
        <v>90.222831999999997</v>
      </c>
      <c r="AK267" s="11">
        <v>62.528153000000003</v>
      </c>
      <c r="AL267" s="11">
        <v>0</v>
      </c>
      <c r="AM267" s="12">
        <v>0</v>
      </c>
      <c r="AN267" s="12">
        <v>56.231459999999998</v>
      </c>
      <c r="AO267" s="11">
        <v>32.010235000000002</v>
      </c>
      <c r="AP267" s="11">
        <v>23.240442000000002</v>
      </c>
      <c r="AQ267" s="11">
        <v>70.950070999999994</v>
      </c>
      <c r="AR267" s="11">
        <v>44.032668999999999</v>
      </c>
      <c r="AS267" s="11">
        <v>0</v>
      </c>
      <c r="AT267" s="12">
        <v>0</v>
      </c>
      <c r="AU267" s="12">
        <v>67.82423</v>
      </c>
      <c r="AV267" s="11">
        <v>16.206648999999999</v>
      </c>
      <c r="AW267" s="11">
        <v>29.508647</v>
      </c>
      <c r="AX267" s="11">
        <v>76.938669000000004</v>
      </c>
      <c r="AY267" s="11">
        <v>29.508647</v>
      </c>
      <c r="AZ267" s="11">
        <v>76.938669000000004</v>
      </c>
      <c r="BA267" s="12">
        <v>0</v>
      </c>
      <c r="BB267" s="12">
        <v>26.928836</v>
      </c>
      <c r="BC267" s="11">
        <v>12.888486</v>
      </c>
      <c r="BD267" s="11">
        <v>21.376994</v>
      </c>
      <c r="BE267" s="11">
        <v>21.376994</v>
      </c>
      <c r="BF267" s="11">
        <v>21.376994</v>
      </c>
      <c r="BG267" s="11">
        <v>39.583092999999998</v>
      </c>
      <c r="BH267" s="11">
        <v>645.23362699999996</v>
      </c>
      <c r="BI267" s="11">
        <v>645.23362699999996</v>
      </c>
      <c r="BJ267" s="11">
        <v>770.23763099999996</v>
      </c>
      <c r="BK267" s="11">
        <v>814.27606200000002</v>
      </c>
      <c r="BL267" s="11">
        <v>837.75419299999999</v>
      </c>
      <c r="BM267" s="11">
        <v>0</v>
      </c>
      <c r="BN267" s="11">
        <v>387.19251600000001</v>
      </c>
      <c r="BO267" s="11">
        <v>387.19251600000001</v>
      </c>
      <c r="BP267" s="11">
        <v>409.720505</v>
      </c>
      <c r="BQ267" s="11">
        <v>452.49130100000002</v>
      </c>
      <c r="BR267" s="11">
        <v>476.11244499999998</v>
      </c>
      <c r="BS267" s="11">
        <v>0</v>
      </c>
      <c r="BT267"/>
      <c r="BU267"/>
      <c r="BV267"/>
      <c r="BW267"/>
      <c r="BX267"/>
      <c r="BY267"/>
    </row>
    <row r="268" spans="1:77" s="1" customFormat="1" x14ac:dyDescent="0.2">
      <c r="A268"/>
      <c r="B268" s="63" t="s">
        <v>281</v>
      </c>
      <c r="C268" s="6">
        <v>43329.458333333299</v>
      </c>
      <c r="D268" s="7" t="s">
        <v>0</v>
      </c>
      <c r="E268" s="68" t="s">
        <v>30</v>
      </c>
      <c r="F268" s="8" t="s">
        <v>30</v>
      </c>
      <c r="G268" s="8">
        <v>6.7977740000000004</v>
      </c>
      <c r="H268" s="8">
        <v>6.9254249999999997</v>
      </c>
      <c r="I268" s="9" t="s">
        <v>30</v>
      </c>
      <c r="J268" s="64" t="s">
        <v>30</v>
      </c>
      <c r="K268" s="68" t="s">
        <v>30</v>
      </c>
      <c r="L268" s="8" t="s">
        <v>30</v>
      </c>
      <c r="M268" s="8">
        <v>0.56470299999999995</v>
      </c>
      <c r="N268" s="8">
        <v>0.63461000000000001</v>
      </c>
      <c r="O268" s="9" t="s">
        <v>30</v>
      </c>
      <c r="P268" s="64" t="s">
        <v>30</v>
      </c>
      <c r="Q268" s="8" t="s">
        <v>30</v>
      </c>
      <c r="R268" s="10">
        <v>0</v>
      </c>
      <c r="S268" s="8">
        <v>-1.0288809999999999</v>
      </c>
      <c r="T268" s="8">
        <v>-0.33861200000000002</v>
      </c>
      <c r="U268" s="9" t="s">
        <v>30</v>
      </c>
      <c r="V268" s="64" t="s">
        <v>30</v>
      </c>
      <c r="AA268" s="11">
        <v>29.869999999999997</v>
      </c>
      <c r="AB268" s="11">
        <v>0</v>
      </c>
      <c r="AC268" s="11">
        <v>22.864294000000001</v>
      </c>
      <c r="AD268" s="11">
        <v>11.524704</v>
      </c>
      <c r="AE268" s="11">
        <v>16.049802</v>
      </c>
      <c r="AF268" s="12">
        <v>0</v>
      </c>
      <c r="AG268" s="12">
        <v>8.3021370000000001</v>
      </c>
      <c r="AH268" s="11">
        <v>3.4928349999999999</v>
      </c>
      <c r="AI268" s="11">
        <v>4.040724</v>
      </c>
      <c r="AJ268" s="11">
        <v>4.7236180000000001</v>
      </c>
      <c r="AK268" s="11">
        <v>2.5189590000000002</v>
      </c>
      <c r="AL268" s="11">
        <v>0</v>
      </c>
      <c r="AM268" s="12">
        <v>0</v>
      </c>
      <c r="AN268" s="12">
        <v>0.44182399999999999</v>
      </c>
      <c r="AO268" s="11">
        <v>-8.5694000000000006E-2</v>
      </c>
      <c r="AP268" s="11">
        <v>0.41537299999999999</v>
      </c>
      <c r="AQ268" s="11">
        <v>1.722879</v>
      </c>
      <c r="AR268" s="11">
        <v>-0.12199</v>
      </c>
      <c r="AS268" s="11">
        <v>0</v>
      </c>
      <c r="AT268" s="12">
        <v>0</v>
      </c>
      <c r="AU268" s="12">
        <v>1.791256</v>
      </c>
      <c r="AV268" s="11">
        <v>0.63461000000000001</v>
      </c>
      <c r="AW268" s="11">
        <v>1.63849</v>
      </c>
      <c r="AX268" s="11">
        <v>2.3576000000000001</v>
      </c>
      <c r="AY268" s="11">
        <v>1.63849</v>
      </c>
      <c r="AZ268" s="11">
        <v>2.3576000000000001</v>
      </c>
      <c r="BA268" s="12">
        <v>0</v>
      </c>
      <c r="BB268" s="12">
        <v>-0.36581799999999998</v>
      </c>
      <c r="BC268" s="11">
        <v>-0.33861200000000002</v>
      </c>
      <c r="BD268" s="11">
        <v>0.36157699999999998</v>
      </c>
      <c r="BE268" s="11">
        <v>0.36157699999999998</v>
      </c>
      <c r="BF268" s="11">
        <v>0.36157699999999998</v>
      </c>
      <c r="BG268" s="11">
        <v>0.552485</v>
      </c>
      <c r="BH268" s="11">
        <v>34.923693999999998</v>
      </c>
      <c r="BI268" s="11">
        <v>34.923693999999998</v>
      </c>
      <c r="BJ268" s="11">
        <v>39.365473999999999</v>
      </c>
      <c r="BK268" s="11">
        <v>39.915677000000002</v>
      </c>
      <c r="BL268" s="11">
        <v>39.963873</v>
      </c>
      <c r="BM268" s="11">
        <v>0</v>
      </c>
      <c r="BN268" s="11">
        <v>32.324573000000001</v>
      </c>
      <c r="BO268" s="11">
        <v>32.324573000000001</v>
      </c>
      <c r="BP268" s="11">
        <v>33.153111000000003</v>
      </c>
      <c r="BQ268" s="11">
        <v>33.224814000000002</v>
      </c>
      <c r="BR268" s="11">
        <v>32.303511</v>
      </c>
      <c r="BS268" s="11">
        <v>0</v>
      </c>
      <c r="BT268"/>
      <c r="BU268"/>
      <c r="BV268"/>
      <c r="BW268"/>
      <c r="BX268"/>
      <c r="BY268"/>
    </row>
    <row r="269" spans="1:77" s="1" customFormat="1" x14ac:dyDescent="0.2">
      <c r="A269"/>
      <c r="B269" s="63" t="s">
        <v>284</v>
      </c>
      <c r="C269" s="6">
        <v>43329.458333333299</v>
      </c>
      <c r="D269" s="7" t="s">
        <v>0</v>
      </c>
      <c r="E269" s="68" t="s">
        <v>30</v>
      </c>
      <c r="F269" s="8" t="s">
        <v>30</v>
      </c>
      <c r="G269" s="8">
        <v>5.95702</v>
      </c>
      <c r="H269" s="8">
        <v>4.9277090000000001</v>
      </c>
      <c r="I269" s="9" t="s">
        <v>30</v>
      </c>
      <c r="J269" s="64" t="s">
        <v>30</v>
      </c>
      <c r="K269" s="68" t="s">
        <v>30</v>
      </c>
      <c r="L269" s="8" t="s">
        <v>30</v>
      </c>
      <c r="M269" s="8">
        <v>4.4867220000000003</v>
      </c>
      <c r="N269" s="8">
        <v>3.2385379999999997</v>
      </c>
      <c r="O269" s="9" t="s">
        <v>30</v>
      </c>
      <c r="P269" s="64" t="s">
        <v>30</v>
      </c>
      <c r="Q269" s="8" t="s">
        <v>30</v>
      </c>
      <c r="R269" s="10">
        <v>0</v>
      </c>
      <c r="S269" s="8">
        <v>2.3278729999999999</v>
      </c>
      <c r="T269" s="8">
        <v>4.7757709999999998</v>
      </c>
      <c r="U269" s="9" t="s">
        <v>30</v>
      </c>
      <c r="V269" s="64" t="s">
        <v>30</v>
      </c>
      <c r="AA269" s="11">
        <v>145.08000000000001</v>
      </c>
      <c r="AB269" s="11">
        <v>0</v>
      </c>
      <c r="AC269" s="11">
        <v>9.5272330000000007</v>
      </c>
      <c r="AD269" s="11">
        <v>4.9627999999999997</v>
      </c>
      <c r="AE269" s="11">
        <v>5.4424989999999998</v>
      </c>
      <c r="AF269" s="12">
        <v>0</v>
      </c>
      <c r="AG269" s="12">
        <v>8.5087240000000008</v>
      </c>
      <c r="AH269" s="11">
        <v>4.152234</v>
      </c>
      <c r="AI269" s="11">
        <v>4.2127689999999998</v>
      </c>
      <c r="AJ269" s="11">
        <v>4.729781</v>
      </c>
      <c r="AK269" s="11">
        <v>5.5964499999999999</v>
      </c>
      <c r="AL269" s="11">
        <v>0</v>
      </c>
      <c r="AM269" s="12">
        <v>0</v>
      </c>
      <c r="AN269" s="12">
        <v>5.2861989999999999</v>
      </c>
      <c r="AO269" s="11">
        <v>3.2120519999999999</v>
      </c>
      <c r="AP269" s="11">
        <v>3.3645450000000001</v>
      </c>
      <c r="AQ269" s="11">
        <v>2.949322</v>
      </c>
      <c r="AR269" s="11">
        <v>4.4220810000000004</v>
      </c>
      <c r="AS269" s="11">
        <v>0</v>
      </c>
      <c r="AT269" s="12">
        <v>0</v>
      </c>
      <c r="AU269" s="12">
        <v>5.3380799999999997</v>
      </c>
      <c r="AV269" s="11">
        <v>3.2385380000000001</v>
      </c>
      <c r="AW269" s="11">
        <v>3.401081</v>
      </c>
      <c r="AX269" s="11">
        <v>3.1035810000000001</v>
      </c>
      <c r="AY269" s="11">
        <v>3.401081</v>
      </c>
      <c r="AZ269" s="11">
        <v>3.1035810000000001</v>
      </c>
      <c r="BA269" s="12">
        <v>0</v>
      </c>
      <c r="BB269" s="12">
        <v>6.3758790000000003</v>
      </c>
      <c r="BC269" s="11">
        <v>4.7757709999999998</v>
      </c>
      <c r="BD269" s="11">
        <v>0.95636299999999996</v>
      </c>
      <c r="BE269" s="11">
        <v>0.95636299999999996</v>
      </c>
      <c r="BF269" s="11">
        <v>0.95636299999999996</v>
      </c>
      <c r="BG269" s="11">
        <v>48.010688999999999</v>
      </c>
      <c r="BH269" s="11">
        <v>3.795369</v>
      </c>
      <c r="BI269" s="11">
        <v>3.795369</v>
      </c>
      <c r="BJ269" s="11">
        <v>11.935097000000001</v>
      </c>
      <c r="BK269" s="11">
        <v>19.627586000000001</v>
      </c>
      <c r="BL269" s="11">
        <v>24.985845999999999</v>
      </c>
      <c r="BM269" s="11">
        <v>0</v>
      </c>
      <c r="BN269" s="11">
        <v>283.61868700000002</v>
      </c>
      <c r="BO269" s="11">
        <v>283.61868700000002</v>
      </c>
      <c r="BP269" s="11">
        <v>284.56957399999999</v>
      </c>
      <c r="BQ269" s="11">
        <v>332.56931900000001</v>
      </c>
      <c r="BR269" s="11">
        <v>334.90037999999998</v>
      </c>
      <c r="BS269" s="11">
        <v>0</v>
      </c>
      <c r="BT269"/>
      <c r="BU269"/>
      <c r="BV269"/>
      <c r="BW269"/>
      <c r="BX269"/>
      <c r="BY269"/>
    </row>
    <row r="270" spans="1:77" s="1" customFormat="1" x14ac:dyDescent="0.2">
      <c r="A270"/>
      <c r="B270" s="63" t="s">
        <v>286</v>
      </c>
      <c r="C270" s="6">
        <v>43329.458333333299</v>
      </c>
      <c r="D270" s="7" t="s">
        <v>0</v>
      </c>
      <c r="E270" s="68" t="s">
        <v>30</v>
      </c>
      <c r="F270" s="8" t="s">
        <v>30</v>
      </c>
      <c r="G270" s="8">
        <v>56.441741999999998</v>
      </c>
      <c r="H270" s="8">
        <v>63.359169999999999</v>
      </c>
      <c r="I270" s="9" t="s">
        <v>30</v>
      </c>
      <c r="J270" s="64" t="s">
        <v>30</v>
      </c>
      <c r="K270" s="68" t="s">
        <v>30</v>
      </c>
      <c r="L270" s="8" t="s">
        <v>30</v>
      </c>
      <c r="M270" s="8">
        <v>1.2316199999999999</v>
      </c>
      <c r="N270" s="8">
        <v>6.2246489999999994</v>
      </c>
      <c r="O270" s="9" t="s">
        <v>30</v>
      </c>
      <c r="P270" s="64" t="s">
        <v>30</v>
      </c>
      <c r="Q270" s="8" t="s">
        <v>30</v>
      </c>
      <c r="R270" s="10">
        <v>0</v>
      </c>
      <c r="S270" s="8">
        <v>-1.3012999999999999</v>
      </c>
      <c r="T270" s="8">
        <v>2.9281009999999998</v>
      </c>
      <c r="U270" s="9" t="s">
        <v>30</v>
      </c>
      <c r="V270" s="64" t="s">
        <v>30</v>
      </c>
      <c r="AA270" s="11">
        <v>64.8</v>
      </c>
      <c r="AB270" s="11">
        <v>0</v>
      </c>
      <c r="AC270" s="11">
        <v>110.53500200000001</v>
      </c>
      <c r="AD270" s="11">
        <v>63.755828999999999</v>
      </c>
      <c r="AE270" s="11">
        <v>58.919252999999998</v>
      </c>
      <c r="AF270" s="12">
        <v>0</v>
      </c>
      <c r="AG270" s="12">
        <v>12.870001999999999</v>
      </c>
      <c r="AH270" s="11">
        <v>7.6235739999999996</v>
      </c>
      <c r="AI270" s="11">
        <v>8.1531649999999996</v>
      </c>
      <c r="AJ270" s="11">
        <v>3.9998420000000001</v>
      </c>
      <c r="AK270" s="11">
        <v>2.3816169999999999</v>
      </c>
      <c r="AL270" s="11">
        <v>0</v>
      </c>
      <c r="AM270" s="12">
        <v>0</v>
      </c>
      <c r="AN270" s="12">
        <v>6.8801199999999998</v>
      </c>
      <c r="AO270" s="11">
        <v>4.5780219999999998</v>
      </c>
      <c r="AP270" s="11">
        <v>5.7335019999999997</v>
      </c>
      <c r="AQ270" s="11">
        <v>1.749997</v>
      </c>
      <c r="AR270" s="11">
        <v>-0.26734599999999997</v>
      </c>
      <c r="AS270" s="11">
        <v>0</v>
      </c>
      <c r="AT270" s="12">
        <v>0</v>
      </c>
      <c r="AU270" s="12">
        <v>10.232195000000001</v>
      </c>
      <c r="AV270" s="11">
        <v>6.2246490000000003</v>
      </c>
      <c r="AW270" s="11">
        <v>7.4678550000000001</v>
      </c>
      <c r="AX270" s="11">
        <v>3.2886099999999998</v>
      </c>
      <c r="AY270" s="11">
        <v>7.4678550000000001</v>
      </c>
      <c r="AZ270" s="11">
        <v>3.2886099999999998</v>
      </c>
      <c r="BA270" s="12">
        <v>0</v>
      </c>
      <c r="BB270" s="12">
        <v>4.9109759999999998</v>
      </c>
      <c r="BC270" s="11">
        <v>2.9281009999999998</v>
      </c>
      <c r="BD270" s="11">
        <v>5.2573119999999998</v>
      </c>
      <c r="BE270" s="11">
        <v>5.2573119999999998</v>
      </c>
      <c r="BF270" s="11">
        <v>5.2573119999999998</v>
      </c>
      <c r="BG270" s="11">
        <v>3.2849390000000001</v>
      </c>
      <c r="BH270" s="11">
        <v>14.108928000000001</v>
      </c>
      <c r="BI270" s="11">
        <v>14.108928000000001</v>
      </c>
      <c r="BJ270" s="11">
        <v>13.511599</v>
      </c>
      <c r="BK270" s="11">
        <v>15.494937999999999</v>
      </c>
      <c r="BL270" s="11">
        <v>16.367570000000001</v>
      </c>
      <c r="BM270" s="11">
        <v>0</v>
      </c>
      <c r="BN270" s="11">
        <v>39.850822000000001</v>
      </c>
      <c r="BO270" s="11">
        <v>39.850822000000001</v>
      </c>
      <c r="BP270" s="11">
        <v>48.793968</v>
      </c>
      <c r="BQ270" s="11">
        <v>52.081200000000003</v>
      </c>
      <c r="BR270" s="11">
        <v>50.470630999999997</v>
      </c>
      <c r="BS270" s="11">
        <v>0</v>
      </c>
      <c r="BT270"/>
      <c r="BU270"/>
      <c r="BV270"/>
      <c r="BW270"/>
      <c r="BX270"/>
      <c r="BY270"/>
    </row>
    <row r="271" spans="1:77" s="1" customFormat="1" x14ac:dyDescent="0.2">
      <c r="A271"/>
      <c r="B271" s="63" t="s">
        <v>287</v>
      </c>
      <c r="C271" s="6">
        <v>43329.458333333299</v>
      </c>
      <c r="D271" s="7" t="s">
        <v>0</v>
      </c>
      <c r="E271" s="68" t="s">
        <v>30</v>
      </c>
      <c r="F271" s="8" t="s">
        <v>30</v>
      </c>
      <c r="G271" s="8">
        <v>46.343147000000002</v>
      </c>
      <c r="H271" s="8">
        <v>127.71467699999999</v>
      </c>
      <c r="I271" s="9" t="s">
        <v>30</v>
      </c>
      <c r="J271" s="64" t="s">
        <v>30</v>
      </c>
      <c r="K271" s="68" t="s">
        <v>30</v>
      </c>
      <c r="L271" s="8" t="s">
        <v>30</v>
      </c>
      <c r="M271" s="8">
        <v>-9.7281499999999994</v>
      </c>
      <c r="N271" s="8">
        <v>-0.47988200000000003</v>
      </c>
      <c r="O271" s="9" t="s">
        <v>30</v>
      </c>
      <c r="P271" s="64" t="s">
        <v>30</v>
      </c>
      <c r="Q271" s="8" t="s">
        <v>30</v>
      </c>
      <c r="R271" s="10">
        <v>0</v>
      </c>
      <c r="S271" s="8">
        <v>72.473010000000002</v>
      </c>
      <c r="T271" s="8">
        <v>-6.457376</v>
      </c>
      <c r="U271" s="9" t="s">
        <v>30</v>
      </c>
      <c r="V271" s="64" t="s">
        <v>30</v>
      </c>
      <c r="AA271" s="11">
        <v>480.25638741355004</v>
      </c>
      <c r="AB271" s="11">
        <v>0</v>
      </c>
      <c r="AC271" s="11">
        <v>218.78374500000001</v>
      </c>
      <c r="AD271" s="11">
        <v>422.15036400000002</v>
      </c>
      <c r="AE271" s="11">
        <v>135.46029300000001</v>
      </c>
      <c r="AF271" s="12">
        <v>0</v>
      </c>
      <c r="AG271" s="12">
        <v>26.978005</v>
      </c>
      <c r="AH271" s="11">
        <v>17.080949</v>
      </c>
      <c r="AI271" s="11">
        <v>55.087423000000001</v>
      </c>
      <c r="AJ271" s="11">
        <v>26.018597</v>
      </c>
      <c r="AK271" s="11">
        <v>27.471793000000002</v>
      </c>
      <c r="AL271" s="11">
        <v>0</v>
      </c>
      <c r="AM271" s="12">
        <v>0</v>
      </c>
      <c r="AN271" s="12">
        <v>-7.4543739999999996</v>
      </c>
      <c r="AO271" s="11">
        <v>-0.96158200000000005</v>
      </c>
      <c r="AP271" s="11">
        <v>29.193601999999998</v>
      </c>
      <c r="AQ271" s="11">
        <v>4.4245409999999996</v>
      </c>
      <c r="AR271" s="11">
        <v>-10.666024999999999</v>
      </c>
      <c r="AS271" s="11">
        <v>0</v>
      </c>
      <c r="AT271" s="12">
        <v>0</v>
      </c>
      <c r="AU271" s="12">
        <v>-6.4085229999999997</v>
      </c>
      <c r="AV271" s="11">
        <v>-0.47988199999999998</v>
      </c>
      <c r="AW271" s="11">
        <v>29.617736000000001</v>
      </c>
      <c r="AX271" s="11">
        <v>5.1654499999999999</v>
      </c>
      <c r="AY271" s="11">
        <v>29.617736000000001</v>
      </c>
      <c r="AZ271" s="11">
        <v>5.1654499999999999</v>
      </c>
      <c r="BA271" s="12">
        <v>0</v>
      </c>
      <c r="BB271" s="12">
        <v>-53.543014999999997</v>
      </c>
      <c r="BC271" s="11">
        <v>-6.457376</v>
      </c>
      <c r="BD271" s="11">
        <v>19.383257</v>
      </c>
      <c r="BE271" s="11">
        <v>19.383257</v>
      </c>
      <c r="BF271" s="11">
        <v>19.383257</v>
      </c>
      <c r="BG271" s="11">
        <v>-52.578978999999997</v>
      </c>
      <c r="BH271" s="11">
        <v>756.76318400000002</v>
      </c>
      <c r="BI271" s="11">
        <v>756.76318400000002</v>
      </c>
      <c r="BJ271" s="11">
        <v>755.11591299999998</v>
      </c>
      <c r="BK271" s="11">
        <v>957.28023599999995</v>
      </c>
      <c r="BL271" s="11">
        <v>2516.984465</v>
      </c>
      <c r="BM271" s="11">
        <v>0</v>
      </c>
      <c r="BN271" s="11">
        <v>949.24599499999999</v>
      </c>
      <c r="BO271" s="11">
        <v>949.24599499999999</v>
      </c>
      <c r="BP271" s="11">
        <v>968.58728799999994</v>
      </c>
      <c r="BQ271" s="11">
        <v>891.64293699999996</v>
      </c>
      <c r="BR271" s="11">
        <v>1673.939795</v>
      </c>
      <c r="BS271" s="11">
        <v>0</v>
      </c>
      <c r="BT271"/>
      <c r="BU271"/>
      <c r="BV271"/>
      <c r="BW271"/>
      <c r="BX271"/>
      <c r="BY271"/>
    </row>
    <row r="272" spans="1:77" s="1" customFormat="1" x14ac:dyDescent="0.2">
      <c r="A272"/>
      <c r="B272" s="63" t="s">
        <v>289</v>
      </c>
      <c r="C272" s="6">
        <v>43329.458333333299</v>
      </c>
      <c r="D272" s="7" t="s">
        <v>0</v>
      </c>
      <c r="E272" s="68" t="s">
        <v>30</v>
      </c>
      <c r="F272" s="8" t="s">
        <v>30</v>
      </c>
      <c r="G272" s="8">
        <v>79.509066000000004</v>
      </c>
      <c r="H272" s="8">
        <v>79.790200999999996</v>
      </c>
      <c r="I272" s="9" t="s">
        <v>30</v>
      </c>
      <c r="J272" s="64" t="s">
        <v>30</v>
      </c>
      <c r="K272" s="68" t="s">
        <v>30</v>
      </c>
      <c r="L272" s="8" t="s">
        <v>30</v>
      </c>
      <c r="M272" s="8">
        <v>12.863396</v>
      </c>
      <c r="N272" s="8">
        <v>7.3025090000000006</v>
      </c>
      <c r="O272" s="9" t="s">
        <v>30</v>
      </c>
      <c r="P272" s="64" t="s">
        <v>30</v>
      </c>
      <c r="Q272" s="8" t="s">
        <v>30</v>
      </c>
      <c r="R272" s="10">
        <v>0</v>
      </c>
      <c r="S272" s="8">
        <v>-20.403067</v>
      </c>
      <c r="T272" s="8">
        <v>-9.6026930000000004</v>
      </c>
      <c r="U272" s="9" t="s">
        <v>30</v>
      </c>
      <c r="V272" s="64" t="s">
        <v>30</v>
      </c>
      <c r="AA272" s="11">
        <v>62.587200000000003</v>
      </c>
      <c r="AB272" s="11">
        <v>0</v>
      </c>
      <c r="AC272" s="11">
        <v>148.27058400000001</v>
      </c>
      <c r="AD272" s="11">
        <v>78.034599999999998</v>
      </c>
      <c r="AE272" s="11">
        <v>96.346349000000004</v>
      </c>
      <c r="AF272" s="12">
        <v>0</v>
      </c>
      <c r="AG272" s="12">
        <v>34.270389000000002</v>
      </c>
      <c r="AH272" s="11">
        <v>15.980008</v>
      </c>
      <c r="AI272" s="11">
        <v>19.757832000000001</v>
      </c>
      <c r="AJ272" s="11">
        <v>35.462527999999999</v>
      </c>
      <c r="AK272" s="11">
        <v>22.171507999999999</v>
      </c>
      <c r="AL272" s="11">
        <v>0</v>
      </c>
      <c r="AM272" s="12">
        <v>0</v>
      </c>
      <c r="AN272" s="12">
        <v>7.0268170000000003</v>
      </c>
      <c r="AO272" s="11">
        <v>1.813259</v>
      </c>
      <c r="AP272" s="11">
        <v>6.6278220000000001</v>
      </c>
      <c r="AQ272" s="11">
        <v>21.136175000000001</v>
      </c>
      <c r="AR272" s="11">
        <v>8.8152179999999998</v>
      </c>
      <c r="AS272" s="11">
        <v>0</v>
      </c>
      <c r="AT272" s="12">
        <v>0</v>
      </c>
      <c r="AU272" s="12">
        <v>17.6479</v>
      </c>
      <c r="AV272" s="11">
        <v>7.3025089999999997</v>
      </c>
      <c r="AW272" s="11">
        <v>10.877328</v>
      </c>
      <c r="AX272" s="11">
        <v>26.048219</v>
      </c>
      <c r="AY272" s="11">
        <v>10.877328</v>
      </c>
      <c r="AZ272" s="11">
        <v>26.048219</v>
      </c>
      <c r="BA272" s="12">
        <v>0</v>
      </c>
      <c r="BB272" s="12">
        <v>-25.765089</v>
      </c>
      <c r="BC272" s="11">
        <v>-9.6026930000000004</v>
      </c>
      <c r="BD272" s="11">
        <v>-12.953944</v>
      </c>
      <c r="BE272" s="11">
        <v>-12.953944</v>
      </c>
      <c r="BF272" s="11">
        <v>-12.953944</v>
      </c>
      <c r="BG272" s="11">
        <v>-4.9027380000000003</v>
      </c>
      <c r="BH272" s="11">
        <v>296.70799799999998</v>
      </c>
      <c r="BI272" s="11">
        <v>296.70799799999998</v>
      </c>
      <c r="BJ272" s="11">
        <v>304.33762400000001</v>
      </c>
      <c r="BK272" s="11">
        <v>313.44612000000001</v>
      </c>
      <c r="BL272" s="11">
        <v>328.10523999999998</v>
      </c>
      <c r="BM272" s="11">
        <v>0</v>
      </c>
      <c r="BN272" s="11">
        <v>106.16193</v>
      </c>
      <c r="BO272" s="11">
        <v>106.16193</v>
      </c>
      <c r="BP272" s="11">
        <v>92.708706000000006</v>
      </c>
      <c r="BQ272" s="11">
        <v>93.302436</v>
      </c>
      <c r="BR272" s="11">
        <v>75.570111999999995</v>
      </c>
      <c r="BS272" s="11">
        <v>0</v>
      </c>
      <c r="BT272"/>
      <c r="BU272"/>
      <c r="BV272"/>
      <c r="BW272"/>
      <c r="BX272"/>
      <c r="BY272"/>
    </row>
    <row r="273" spans="1:77" s="1" customFormat="1" x14ac:dyDescent="0.2">
      <c r="A273"/>
      <c r="B273" s="63" t="s">
        <v>299</v>
      </c>
      <c r="C273" s="6">
        <v>43329.458333333299</v>
      </c>
      <c r="D273" s="7" t="s">
        <v>0</v>
      </c>
      <c r="E273" s="68" t="s">
        <v>30</v>
      </c>
      <c r="F273" s="8" t="s">
        <v>30</v>
      </c>
      <c r="G273" s="8">
        <v>284.91199999999998</v>
      </c>
      <c r="H273" s="8">
        <v>307.54700000000003</v>
      </c>
      <c r="I273" s="9" t="s">
        <v>30</v>
      </c>
      <c r="J273" s="64" t="s">
        <v>30</v>
      </c>
      <c r="K273" s="68" t="s">
        <v>30</v>
      </c>
      <c r="L273" s="8" t="s">
        <v>30</v>
      </c>
      <c r="M273" s="8">
        <v>86.894999999999996</v>
      </c>
      <c r="N273" s="8">
        <v>107.276</v>
      </c>
      <c r="O273" s="9" t="s">
        <v>30</v>
      </c>
      <c r="P273" s="64" t="s">
        <v>30</v>
      </c>
      <c r="Q273" s="8" t="s">
        <v>30</v>
      </c>
      <c r="R273" s="10">
        <v>0</v>
      </c>
      <c r="S273" s="8">
        <v>60.610999999999997</v>
      </c>
      <c r="T273" s="8">
        <v>64.412000000000006</v>
      </c>
      <c r="U273" s="9" t="s">
        <v>30</v>
      </c>
      <c r="V273" s="64" t="s">
        <v>30</v>
      </c>
      <c r="AA273" s="11">
        <v>3202.5069522899998</v>
      </c>
      <c r="AB273" s="11">
        <v>0</v>
      </c>
      <c r="AC273" s="11">
        <v>535.26199999999994</v>
      </c>
      <c r="AD273" s="11">
        <v>336.58</v>
      </c>
      <c r="AE273" s="11">
        <v>363.98899999999998</v>
      </c>
      <c r="AF273" s="12">
        <v>0</v>
      </c>
      <c r="AG273" s="12">
        <v>306.87</v>
      </c>
      <c r="AH273" s="11">
        <v>179.01</v>
      </c>
      <c r="AI273" s="11">
        <v>197.005</v>
      </c>
      <c r="AJ273" s="11">
        <v>199.124</v>
      </c>
      <c r="AK273" s="11">
        <v>156.30099999999999</v>
      </c>
      <c r="AL273" s="11">
        <v>0</v>
      </c>
      <c r="AM273" s="12">
        <v>0</v>
      </c>
      <c r="AN273" s="12">
        <v>141.94200000000001</v>
      </c>
      <c r="AO273" s="11">
        <v>85.27</v>
      </c>
      <c r="AP273" s="11">
        <v>107.297</v>
      </c>
      <c r="AQ273" s="11">
        <v>84.349000000000004</v>
      </c>
      <c r="AR273" s="11">
        <v>59.369</v>
      </c>
      <c r="AS273" s="11">
        <v>0</v>
      </c>
      <c r="AT273" s="12">
        <v>0</v>
      </c>
      <c r="AU273" s="12">
        <v>184.375</v>
      </c>
      <c r="AV273" s="11">
        <v>107.276</v>
      </c>
      <c r="AW273" s="11">
        <v>131.292</v>
      </c>
      <c r="AX273" s="11">
        <v>144.19300000000001</v>
      </c>
      <c r="AY273" s="11">
        <v>131.292</v>
      </c>
      <c r="AZ273" s="11">
        <v>144.19300000000001</v>
      </c>
      <c r="BA273" s="12">
        <v>0</v>
      </c>
      <c r="BB273" s="12">
        <v>120.69</v>
      </c>
      <c r="BC273" s="11">
        <v>64.412000000000006</v>
      </c>
      <c r="BD273" s="11">
        <v>95.988</v>
      </c>
      <c r="BE273" s="11">
        <v>95.988</v>
      </c>
      <c r="BF273" s="11">
        <v>95.988</v>
      </c>
      <c r="BG273" s="11">
        <v>91.097999999999999</v>
      </c>
      <c r="BH273" s="11">
        <v>-424.59899999999999</v>
      </c>
      <c r="BI273" s="11">
        <v>-424.59899999999999</v>
      </c>
      <c r="BJ273" s="11">
        <v>-564.68499999999995</v>
      </c>
      <c r="BK273" s="11">
        <v>-592.29499999999996</v>
      </c>
      <c r="BL273" s="11">
        <v>-476.18400000000003</v>
      </c>
      <c r="BM273" s="11">
        <v>0</v>
      </c>
      <c r="BN273" s="11">
        <v>850.74599999999998</v>
      </c>
      <c r="BO273" s="11">
        <v>850.74599999999998</v>
      </c>
      <c r="BP273" s="11">
        <v>946.87199999999996</v>
      </c>
      <c r="BQ273" s="11">
        <v>1037.48</v>
      </c>
      <c r="BR273" s="11">
        <v>1097.691</v>
      </c>
      <c r="BS273" s="11">
        <v>0</v>
      </c>
      <c r="BT273"/>
      <c r="BU273"/>
      <c r="BV273"/>
      <c r="BW273"/>
      <c r="BX273"/>
      <c r="BY273"/>
    </row>
    <row r="274" spans="1:77" s="1" customFormat="1" x14ac:dyDescent="0.2">
      <c r="A274"/>
      <c r="B274" s="63" t="s">
        <v>305</v>
      </c>
      <c r="C274" s="6">
        <v>43329.458333333299</v>
      </c>
      <c r="D274" s="7" t="s">
        <v>0</v>
      </c>
      <c r="E274" s="68" t="s">
        <v>30</v>
      </c>
      <c r="F274" s="8" t="s">
        <v>30</v>
      </c>
      <c r="G274" s="8">
        <v>24.639101</v>
      </c>
      <c r="H274" s="8">
        <v>19.368130000000001</v>
      </c>
      <c r="I274" s="9" t="s">
        <v>30</v>
      </c>
      <c r="J274" s="64" t="s">
        <v>30</v>
      </c>
      <c r="K274" s="68" t="s">
        <v>30</v>
      </c>
      <c r="L274" s="8" t="s">
        <v>30</v>
      </c>
      <c r="M274" s="8">
        <v>3.0127929999999998</v>
      </c>
      <c r="N274" s="8">
        <v>1.8659619999999999</v>
      </c>
      <c r="O274" s="9" t="s">
        <v>30</v>
      </c>
      <c r="P274" s="64" t="s">
        <v>30</v>
      </c>
      <c r="Q274" s="8" t="s">
        <v>30</v>
      </c>
      <c r="R274" s="10">
        <v>0</v>
      </c>
      <c r="S274" s="8">
        <v>0.40116600000000002</v>
      </c>
      <c r="T274" s="8">
        <v>0.51355499999999998</v>
      </c>
      <c r="U274" s="9" t="s">
        <v>30</v>
      </c>
      <c r="V274" s="64" t="s">
        <v>30</v>
      </c>
      <c r="AA274" s="11">
        <v>46.777500000000003</v>
      </c>
      <c r="AB274" s="11">
        <v>0</v>
      </c>
      <c r="AC274" s="11">
        <v>36.586806000000003</v>
      </c>
      <c r="AD274" s="11">
        <v>18.317955999999999</v>
      </c>
      <c r="AE274" s="11">
        <v>22.697485</v>
      </c>
      <c r="AF274" s="12">
        <v>0</v>
      </c>
      <c r="AG274" s="12">
        <v>5.4333869999999997</v>
      </c>
      <c r="AH274" s="11">
        <v>2.890034</v>
      </c>
      <c r="AI274" s="11">
        <v>2.2525149999999998</v>
      </c>
      <c r="AJ274" s="11">
        <v>5.9611559999999999</v>
      </c>
      <c r="AK274" s="11">
        <v>3.937405</v>
      </c>
      <c r="AL274" s="11">
        <v>0</v>
      </c>
      <c r="AM274" s="12">
        <v>0</v>
      </c>
      <c r="AN274" s="12">
        <v>2.88557</v>
      </c>
      <c r="AO274" s="11">
        <v>1.5759049999999999</v>
      </c>
      <c r="AP274" s="11">
        <v>0.98612599999999995</v>
      </c>
      <c r="AQ274" s="11">
        <v>4.5189430000000002</v>
      </c>
      <c r="AR274" s="11">
        <v>2.7217799999999999</v>
      </c>
      <c r="AS274" s="11">
        <v>0</v>
      </c>
      <c r="AT274" s="12">
        <v>0</v>
      </c>
      <c r="AU274" s="12">
        <v>3.3625389999999999</v>
      </c>
      <c r="AV274" s="11">
        <v>1.8659619999999999</v>
      </c>
      <c r="AW274" s="11">
        <v>1.2659549999999999</v>
      </c>
      <c r="AX274" s="11">
        <v>4.8208609999999998</v>
      </c>
      <c r="AY274" s="11">
        <v>1.2659549999999999</v>
      </c>
      <c r="AZ274" s="11">
        <v>4.8208609999999998</v>
      </c>
      <c r="BA274" s="12">
        <v>0</v>
      </c>
      <c r="BB274" s="12">
        <v>0.571515</v>
      </c>
      <c r="BC274" s="11">
        <v>0.51355499999999998</v>
      </c>
      <c r="BD274" s="11">
        <v>4.9532E-2</v>
      </c>
      <c r="BE274" s="11">
        <v>4.9532E-2</v>
      </c>
      <c r="BF274" s="11">
        <v>4.9532E-2</v>
      </c>
      <c r="BG274" s="11">
        <v>1.3018179999999999</v>
      </c>
      <c r="BH274" s="11">
        <v>25.575334999999999</v>
      </c>
      <c r="BI274" s="11">
        <v>25.575334999999999</v>
      </c>
      <c r="BJ274" s="11">
        <v>30.134589999999999</v>
      </c>
      <c r="BK274" s="11">
        <v>39.419331</v>
      </c>
      <c r="BL274" s="11">
        <v>46.313845000000001</v>
      </c>
      <c r="BM274" s="11">
        <v>0</v>
      </c>
      <c r="BN274" s="11">
        <v>17.877213999999999</v>
      </c>
      <c r="BO274" s="11">
        <v>17.877213999999999</v>
      </c>
      <c r="BP274" s="11">
        <v>17.926746999999999</v>
      </c>
      <c r="BQ274" s="11">
        <v>19.228565</v>
      </c>
      <c r="BR274" s="11">
        <v>19.629731</v>
      </c>
      <c r="BS274" s="11">
        <v>0</v>
      </c>
      <c r="BT274"/>
      <c r="BU274"/>
      <c r="BV274"/>
      <c r="BW274"/>
      <c r="BX274"/>
      <c r="BY274"/>
    </row>
    <row r="275" spans="1:77" s="1" customFormat="1" x14ac:dyDescent="0.2">
      <c r="A275"/>
      <c r="B275" s="63" t="s">
        <v>306</v>
      </c>
      <c r="C275" s="6">
        <v>43329.458333333299</v>
      </c>
      <c r="D275" s="7" t="s">
        <v>0</v>
      </c>
      <c r="E275" s="68" t="s">
        <v>30</v>
      </c>
      <c r="F275" s="8" t="s">
        <v>30</v>
      </c>
      <c r="G275" s="8">
        <v>3.5201549999999999</v>
      </c>
      <c r="H275" s="8">
        <v>2.6719909999999998</v>
      </c>
      <c r="I275" s="9" t="s">
        <v>30</v>
      </c>
      <c r="J275" s="64" t="s">
        <v>30</v>
      </c>
      <c r="K275" s="68" t="s">
        <v>30</v>
      </c>
      <c r="L275" s="8" t="s">
        <v>30</v>
      </c>
      <c r="M275" s="8">
        <v>1.6071409999999999</v>
      </c>
      <c r="N275" s="8">
        <v>1.487608</v>
      </c>
      <c r="O275" s="9" t="s">
        <v>30</v>
      </c>
      <c r="P275" s="64" t="s">
        <v>30</v>
      </c>
      <c r="Q275" s="8" t="s">
        <v>30</v>
      </c>
      <c r="R275" s="10">
        <v>0</v>
      </c>
      <c r="S275" s="8">
        <v>1.234046</v>
      </c>
      <c r="T275" s="8">
        <v>0.21036099999999999</v>
      </c>
      <c r="U275" s="9" t="s">
        <v>30</v>
      </c>
      <c r="V275" s="64" t="s">
        <v>30</v>
      </c>
      <c r="AA275" s="11">
        <v>50.625</v>
      </c>
      <c r="AB275" s="11">
        <v>0</v>
      </c>
      <c r="AC275" s="11">
        <v>4.3311820000000001</v>
      </c>
      <c r="AD275" s="11">
        <v>3.0117940000000001</v>
      </c>
      <c r="AE275" s="11">
        <v>2.3384269999999998</v>
      </c>
      <c r="AF275" s="12">
        <v>0</v>
      </c>
      <c r="AG275" s="12">
        <v>4.3311820000000001</v>
      </c>
      <c r="AH275" s="11">
        <v>2.6719909999999998</v>
      </c>
      <c r="AI275" s="11">
        <v>3.0117940000000001</v>
      </c>
      <c r="AJ275" s="11">
        <v>2.3384269999999998</v>
      </c>
      <c r="AK275" s="11">
        <v>3.5201549999999999</v>
      </c>
      <c r="AL275" s="11">
        <v>0</v>
      </c>
      <c r="AM275" s="12">
        <v>0</v>
      </c>
      <c r="AN275" s="12">
        <v>2.2450709999999998</v>
      </c>
      <c r="AO275" s="11">
        <v>1.482281</v>
      </c>
      <c r="AP275" s="11">
        <v>1.76871</v>
      </c>
      <c r="AQ275" s="11">
        <v>0.40100400000000003</v>
      </c>
      <c r="AR275" s="11">
        <v>1.5519019999999999</v>
      </c>
      <c r="AS275" s="11">
        <v>0</v>
      </c>
      <c r="AT275" s="12">
        <v>0</v>
      </c>
      <c r="AU275" s="12">
        <v>2.3134450000000002</v>
      </c>
      <c r="AV275" s="11">
        <v>1.487608</v>
      </c>
      <c r="AW275" s="11">
        <v>1.8030790000000001</v>
      </c>
      <c r="AX275" s="11">
        <v>0.43481399999999998</v>
      </c>
      <c r="AY275" s="11">
        <v>1.8030790000000001</v>
      </c>
      <c r="AZ275" s="11">
        <v>0.43481399999999998</v>
      </c>
      <c r="BA275" s="12">
        <v>0</v>
      </c>
      <c r="BB275" s="12">
        <v>0.57789900000000005</v>
      </c>
      <c r="BC275" s="11">
        <v>0.21036099999999999</v>
      </c>
      <c r="BD275" s="11">
        <v>1.171475</v>
      </c>
      <c r="BE275" s="11">
        <v>1.171475</v>
      </c>
      <c r="BF275" s="11">
        <v>1.171475</v>
      </c>
      <c r="BG275" s="11">
        <v>0.45031700000000002</v>
      </c>
      <c r="BH275" s="11">
        <v>5.2183520000000003</v>
      </c>
      <c r="BI275" s="11">
        <v>5.2183520000000003</v>
      </c>
      <c r="BJ275" s="11">
        <v>-6.8558709999999996</v>
      </c>
      <c r="BK275" s="11">
        <v>-3.7396729999999998</v>
      </c>
      <c r="BL275" s="11">
        <v>-1.013301</v>
      </c>
      <c r="BM275" s="11">
        <v>0</v>
      </c>
      <c r="BN275" s="11">
        <v>27.762001999999999</v>
      </c>
      <c r="BO275" s="11">
        <v>27.762001999999999</v>
      </c>
      <c r="BP275" s="11">
        <v>28.927814000000001</v>
      </c>
      <c r="BQ275" s="11">
        <v>29.37763</v>
      </c>
      <c r="BR275" s="11">
        <v>30.617840000000001</v>
      </c>
      <c r="BS275" s="11">
        <v>0</v>
      </c>
      <c r="BT275"/>
      <c r="BU275"/>
      <c r="BV275"/>
      <c r="BW275"/>
      <c r="BX275"/>
      <c r="BY275"/>
    </row>
    <row r="276" spans="1:77" s="1" customFormat="1" x14ac:dyDescent="0.2">
      <c r="A276"/>
      <c r="B276" s="63" t="s">
        <v>316</v>
      </c>
      <c r="C276" s="6">
        <v>43329.458333333299</v>
      </c>
      <c r="D276" s="7" t="s">
        <v>0</v>
      </c>
      <c r="E276" s="68" t="s">
        <v>30</v>
      </c>
      <c r="F276" s="8" t="s">
        <v>30</v>
      </c>
      <c r="G276" s="8">
        <v>9.1602110000000003</v>
      </c>
      <c r="H276" s="8" t="s">
        <v>30</v>
      </c>
      <c r="I276" s="9" t="s">
        <v>30</v>
      </c>
      <c r="J276" s="64" t="s">
        <v>30</v>
      </c>
      <c r="K276" s="68" t="s">
        <v>30</v>
      </c>
      <c r="L276" s="8" t="s">
        <v>30</v>
      </c>
      <c r="M276" s="8">
        <v>1.0019709999999999</v>
      </c>
      <c r="N276" s="8">
        <v>-4.4935879999999999</v>
      </c>
      <c r="O276" s="9" t="s">
        <v>30</v>
      </c>
      <c r="P276" s="64" t="s">
        <v>30</v>
      </c>
      <c r="Q276" s="8" t="s">
        <v>30</v>
      </c>
      <c r="R276" s="10">
        <v>0</v>
      </c>
      <c r="S276" s="8">
        <v>-22.538357000000001</v>
      </c>
      <c r="T276" s="8">
        <v>-18.090776000000002</v>
      </c>
      <c r="U276" s="9" t="s">
        <v>30</v>
      </c>
      <c r="V276" s="64" t="s">
        <v>30</v>
      </c>
      <c r="AA276" s="11">
        <v>431.964</v>
      </c>
      <c r="AB276" s="11">
        <v>0</v>
      </c>
      <c r="AC276" s="11">
        <v>0</v>
      </c>
      <c r="AD276" s="11">
        <v>0</v>
      </c>
      <c r="AE276" s="11">
        <v>0</v>
      </c>
      <c r="AF276" s="12">
        <v>0</v>
      </c>
      <c r="AG276" s="12">
        <v>0</v>
      </c>
      <c r="AH276" s="11">
        <v>0</v>
      </c>
      <c r="AI276" s="11">
        <v>0</v>
      </c>
      <c r="AJ276" s="11">
        <v>0</v>
      </c>
      <c r="AK276" s="11">
        <v>5.986631</v>
      </c>
      <c r="AL276" s="11">
        <v>0</v>
      </c>
      <c r="AM276" s="12">
        <v>0</v>
      </c>
      <c r="AN276" s="12">
        <v>-11.675962</v>
      </c>
      <c r="AO276" s="11">
        <v>-4.9234669999999996</v>
      </c>
      <c r="AP276" s="11">
        <v>-7.3791120000000001</v>
      </c>
      <c r="AQ276" s="11">
        <v>-7.0096049999999996</v>
      </c>
      <c r="AR276" s="11">
        <v>-1.0127200000000001</v>
      </c>
      <c r="AS276" s="11">
        <v>0</v>
      </c>
      <c r="AT276" s="12">
        <v>0</v>
      </c>
      <c r="AU276" s="12">
        <v>-10.770716999999999</v>
      </c>
      <c r="AV276" s="11">
        <v>-4.4935879999999999</v>
      </c>
      <c r="AW276" s="11">
        <v>-6.689171</v>
      </c>
      <c r="AX276" s="11">
        <v>-6.4415829999999996</v>
      </c>
      <c r="AY276" s="11">
        <v>-6.689171</v>
      </c>
      <c r="AZ276" s="11">
        <v>-6.4415829999999996</v>
      </c>
      <c r="BA276" s="12">
        <v>0</v>
      </c>
      <c r="BB276" s="12">
        <v>-20.169886999999999</v>
      </c>
      <c r="BC276" s="11">
        <v>-18.090776000000002</v>
      </c>
      <c r="BD276" s="11">
        <v>44.355338000000003</v>
      </c>
      <c r="BE276" s="11">
        <v>44.355338000000003</v>
      </c>
      <c r="BF276" s="11">
        <v>44.355338000000003</v>
      </c>
      <c r="BG276" s="11">
        <v>41.328285999999999</v>
      </c>
      <c r="BH276" s="11">
        <v>433.60830800000002</v>
      </c>
      <c r="BI276" s="11">
        <v>433.60830800000002</v>
      </c>
      <c r="BJ276" s="11">
        <v>493.43387799999999</v>
      </c>
      <c r="BK276" s="11">
        <v>474.54701699999998</v>
      </c>
      <c r="BL276" s="11">
        <v>506.28108300000002</v>
      </c>
      <c r="BM276" s="11">
        <v>0</v>
      </c>
      <c r="BN276" s="11">
        <v>600.72743200000002</v>
      </c>
      <c r="BO276" s="11">
        <v>600.72743200000002</v>
      </c>
      <c r="BP276" s="11">
        <v>645.033953</v>
      </c>
      <c r="BQ276" s="11">
        <v>685.19423400000005</v>
      </c>
      <c r="BR276" s="11">
        <v>662.36753799999997</v>
      </c>
      <c r="BS276" s="11">
        <v>0</v>
      </c>
      <c r="BT276"/>
      <c r="BU276"/>
      <c r="BV276"/>
      <c r="BW276"/>
      <c r="BX276"/>
      <c r="BY276"/>
    </row>
    <row r="277" spans="1:77" s="1" customFormat="1" x14ac:dyDescent="0.2">
      <c r="A277"/>
      <c r="B277" s="63" t="s">
        <v>318</v>
      </c>
      <c r="C277" s="6">
        <v>43329.458333333299</v>
      </c>
      <c r="D277" s="7" t="s">
        <v>0</v>
      </c>
      <c r="E277" s="68" t="s">
        <v>30</v>
      </c>
      <c r="F277" s="8" t="s">
        <v>30</v>
      </c>
      <c r="G277" s="8">
        <v>100.872848</v>
      </c>
      <c r="H277" s="8">
        <v>153.97414000000001</v>
      </c>
      <c r="I277" s="9" t="s">
        <v>30</v>
      </c>
      <c r="J277" s="64" t="s">
        <v>30</v>
      </c>
      <c r="K277" s="68" t="s">
        <v>30</v>
      </c>
      <c r="L277" s="8" t="s">
        <v>30</v>
      </c>
      <c r="M277" s="8">
        <v>4.9846219999999999</v>
      </c>
      <c r="N277" s="8">
        <v>2.0744899999999999</v>
      </c>
      <c r="O277" s="9" t="s">
        <v>30</v>
      </c>
      <c r="P277" s="64" t="s">
        <v>30</v>
      </c>
      <c r="Q277" s="8" t="s">
        <v>30</v>
      </c>
      <c r="R277" s="10">
        <v>0</v>
      </c>
      <c r="S277" s="8">
        <v>-1.2527520000000001</v>
      </c>
      <c r="T277" s="8">
        <v>-1.7805340000000001</v>
      </c>
      <c r="U277" s="9" t="s">
        <v>30</v>
      </c>
      <c r="V277" s="64" t="s">
        <v>30</v>
      </c>
      <c r="AA277" s="11">
        <v>595.70000000000005</v>
      </c>
      <c r="AB277" s="11">
        <v>0</v>
      </c>
      <c r="AC277" s="11">
        <v>283.78091799999999</v>
      </c>
      <c r="AD277" s="11">
        <v>135.93465900000001</v>
      </c>
      <c r="AE277" s="11">
        <v>159.73557199999999</v>
      </c>
      <c r="AF277" s="12">
        <v>0</v>
      </c>
      <c r="AG277" s="12">
        <v>43.291718000000003</v>
      </c>
      <c r="AH277" s="11">
        <v>24.587980999999999</v>
      </c>
      <c r="AI277" s="11">
        <v>20.841483</v>
      </c>
      <c r="AJ277" s="11">
        <v>31.749804000000001</v>
      </c>
      <c r="AK277" s="11">
        <v>18.627188</v>
      </c>
      <c r="AL277" s="11">
        <v>0</v>
      </c>
      <c r="AM277" s="12">
        <v>0</v>
      </c>
      <c r="AN277" s="12">
        <v>-13.232188000000001</v>
      </c>
      <c r="AO277" s="11">
        <v>-2.4797159999999998</v>
      </c>
      <c r="AP277" s="11">
        <v>1.0443499999999999</v>
      </c>
      <c r="AQ277" s="11">
        <v>4.1348659999999997</v>
      </c>
      <c r="AR277" s="11">
        <v>-0.208283</v>
      </c>
      <c r="AS277" s="11">
        <v>0</v>
      </c>
      <c r="AT277" s="12">
        <v>0</v>
      </c>
      <c r="AU277" s="12">
        <v>-3.2134450000000001</v>
      </c>
      <c r="AV277" s="11">
        <v>1.9315770000000001</v>
      </c>
      <c r="AW277" s="11">
        <v>7.0835140000000001</v>
      </c>
      <c r="AX277" s="11">
        <v>7.8603310000000004</v>
      </c>
      <c r="AY277" s="11">
        <v>7.0835140000000001</v>
      </c>
      <c r="AZ277" s="11">
        <v>7.8603310000000004</v>
      </c>
      <c r="BA277" s="12">
        <v>0</v>
      </c>
      <c r="BB277" s="12">
        <v>-11.869728</v>
      </c>
      <c r="BC277" s="11">
        <v>-1.7805340000000001</v>
      </c>
      <c r="BD277" s="11">
        <v>4.7624389999999996</v>
      </c>
      <c r="BE277" s="11">
        <v>4.7624389999999996</v>
      </c>
      <c r="BF277" s="11">
        <v>4.7624389999999996</v>
      </c>
      <c r="BG277" s="11">
        <v>-5.975727</v>
      </c>
      <c r="BH277" s="11">
        <v>57.866174000000001</v>
      </c>
      <c r="BI277" s="11">
        <v>57.866174000000001</v>
      </c>
      <c r="BJ277" s="11">
        <v>36.019388999999997</v>
      </c>
      <c r="BK277" s="11">
        <v>24.455646000000002</v>
      </c>
      <c r="BL277" s="11">
        <v>27.782603999999999</v>
      </c>
      <c r="BM277" s="11">
        <v>0</v>
      </c>
      <c r="BN277" s="11">
        <v>291.50356199999999</v>
      </c>
      <c r="BO277" s="11">
        <v>291.50356199999999</v>
      </c>
      <c r="BP277" s="11">
        <v>296.17010099999999</v>
      </c>
      <c r="BQ277" s="11">
        <v>423.44207499999999</v>
      </c>
      <c r="BR277" s="11">
        <v>422.33917500000001</v>
      </c>
      <c r="BS277" s="11">
        <v>0</v>
      </c>
      <c r="BT277"/>
      <c r="BU277"/>
      <c r="BV277"/>
      <c r="BW277"/>
      <c r="BX277"/>
      <c r="BY277"/>
    </row>
    <row r="278" spans="1:77" s="1" customFormat="1" x14ac:dyDescent="0.2">
      <c r="A278"/>
      <c r="B278" s="63" t="s">
        <v>327</v>
      </c>
      <c r="C278" s="6">
        <v>43329.458333333299</v>
      </c>
      <c r="D278" s="7" t="s">
        <v>0</v>
      </c>
      <c r="E278" s="68" t="s">
        <v>30</v>
      </c>
      <c r="F278" s="8" t="s">
        <v>30</v>
      </c>
      <c r="G278" s="8">
        <v>607.25053200000002</v>
      </c>
      <c r="H278" s="8">
        <v>446.26431300000002</v>
      </c>
      <c r="I278" s="9" t="s">
        <v>30</v>
      </c>
      <c r="J278" s="64" t="s">
        <v>30</v>
      </c>
      <c r="K278" s="68" t="s">
        <v>30</v>
      </c>
      <c r="L278" s="8" t="s">
        <v>30</v>
      </c>
      <c r="M278" s="8">
        <v>6.8538319999999997</v>
      </c>
      <c r="N278" s="8">
        <v>11.377699</v>
      </c>
      <c r="O278" s="9" t="s">
        <v>30</v>
      </c>
      <c r="P278" s="64" t="s">
        <v>30</v>
      </c>
      <c r="Q278" s="8" t="s">
        <v>30</v>
      </c>
      <c r="R278" s="10">
        <v>0</v>
      </c>
      <c r="S278" s="8">
        <v>1.648279</v>
      </c>
      <c r="T278" s="8">
        <v>3.4638990000000001</v>
      </c>
      <c r="U278" s="9" t="s">
        <v>30</v>
      </c>
      <c r="V278" s="64" t="s">
        <v>30</v>
      </c>
      <c r="AA278" s="11">
        <v>174.07</v>
      </c>
      <c r="AB278" s="11">
        <v>0</v>
      </c>
      <c r="AC278" s="11">
        <v>826.616221</v>
      </c>
      <c r="AD278" s="11">
        <v>443.42702000000003</v>
      </c>
      <c r="AE278" s="11">
        <v>535.66309100000001</v>
      </c>
      <c r="AF278" s="12">
        <v>0</v>
      </c>
      <c r="AG278" s="12">
        <v>53.994914000000001</v>
      </c>
      <c r="AH278" s="11">
        <v>21.413705</v>
      </c>
      <c r="AI278" s="11">
        <v>16.883592</v>
      </c>
      <c r="AJ278" s="11">
        <v>19.661522000000001</v>
      </c>
      <c r="AK278" s="11">
        <v>16.705849000000001</v>
      </c>
      <c r="AL278" s="11">
        <v>0</v>
      </c>
      <c r="AM278" s="12">
        <v>0</v>
      </c>
      <c r="AN278" s="12">
        <v>33.647177999999997</v>
      </c>
      <c r="AO278" s="11">
        <v>10.574866999999999</v>
      </c>
      <c r="AP278" s="11">
        <v>5.7597009999999997</v>
      </c>
      <c r="AQ278" s="11">
        <v>7.1722650000000003</v>
      </c>
      <c r="AR278" s="11">
        <v>5.9982309999999996</v>
      </c>
      <c r="AS278" s="11">
        <v>0</v>
      </c>
      <c r="AT278" s="12">
        <v>0</v>
      </c>
      <c r="AU278" s="12">
        <v>35.241643000000003</v>
      </c>
      <c r="AV278" s="11">
        <v>11.377699</v>
      </c>
      <c r="AW278" s="11">
        <v>6.5590630000000001</v>
      </c>
      <c r="AX278" s="11">
        <v>7.9993420000000004</v>
      </c>
      <c r="AY278" s="11">
        <v>6.5590630000000001</v>
      </c>
      <c r="AZ278" s="11">
        <v>7.9993420000000004</v>
      </c>
      <c r="BA278" s="12">
        <v>0</v>
      </c>
      <c r="BB278" s="12">
        <v>12.586111000000001</v>
      </c>
      <c r="BC278" s="11">
        <v>3.4638990000000001</v>
      </c>
      <c r="BD278" s="11">
        <v>0.83533999999999997</v>
      </c>
      <c r="BE278" s="11">
        <v>0.83533999999999997</v>
      </c>
      <c r="BF278" s="11">
        <v>0.83533999999999997</v>
      </c>
      <c r="BG278" s="11">
        <v>3.1736339999999998</v>
      </c>
      <c r="BH278" s="11">
        <v>-54.740417999999998</v>
      </c>
      <c r="BI278" s="11">
        <v>-54.740417999999998</v>
      </c>
      <c r="BJ278" s="11">
        <v>28.213687</v>
      </c>
      <c r="BK278" s="11">
        <v>78.474412000000001</v>
      </c>
      <c r="BL278" s="11">
        <v>18.585224</v>
      </c>
      <c r="BM278" s="11">
        <v>0</v>
      </c>
      <c r="BN278" s="11">
        <v>191.67507499999999</v>
      </c>
      <c r="BO278" s="11">
        <v>191.67507499999999</v>
      </c>
      <c r="BP278" s="11">
        <v>192.531621</v>
      </c>
      <c r="BQ278" s="11">
        <v>195.67419100000001</v>
      </c>
      <c r="BR278" s="11">
        <v>197.45181500000001</v>
      </c>
      <c r="BS278" s="11">
        <v>0</v>
      </c>
      <c r="BT278"/>
      <c r="BU278"/>
      <c r="BV278"/>
      <c r="BW278"/>
      <c r="BX278"/>
      <c r="BY278"/>
    </row>
    <row r="279" spans="1:77" s="1" customFormat="1" x14ac:dyDescent="0.2">
      <c r="A279"/>
      <c r="B279" s="63" t="s">
        <v>335</v>
      </c>
      <c r="C279" s="6">
        <v>43329.458333333299</v>
      </c>
      <c r="D279" s="7" t="s">
        <v>0</v>
      </c>
      <c r="E279" s="68" t="s">
        <v>30</v>
      </c>
      <c r="F279" s="8" t="s">
        <v>30</v>
      </c>
      <c r="G279" s="8">
        <v>186.09666999999999</v>
      </c>
      <c r="H279" s="8">
        <v>149.066</v>
      </c>
      <c r="I279" s="9" t="s">
        <v>30</v>
      </c>
      <c r="J279" s="64" t="s">
        <v>30</v>
      </c>
      <c r="K279" s="68" t="s">
        <v>30</v>
      </c>
      <c r="L279" s="8" t="s">
        <v>30</v>
      </c>
      <c r="M279" s="8">
        <v>9.2869580000000003</v>
      </c>
      <c r="N279" s="8">
        <v>15.304424000000001</v>
      </c>
      <c r="O279" s="9" t="s">
        <v>30</v>
      </c>
      <c r="P279" s="64" t="s">
        <v>30</v>
      </c>
      <c r="Q279" s="8" t="s">
        <v>30</v>
      </c>
      <c r="R279" s="10">
        <v>0</v>
      </c>
      <c r="S279" s="8">
        <v>0.10642500000000001</v>
      </c>
      <c r="T279" s="8">
        <v>5.894247</v>
      </c>
      <c r="U279" s="9" t="s">
        <v>30</v>
      </c>
      <c r="V279" s="64" t="s">
        <v>30</v>
      </c>
      <c r="AA279" s="11">
        <v>470.4</v>
      </c>
      <c r="AB279" s="11">
        <v>0</v>
      </c>
      <c r="AC279" s="11">
        <v>284.48950000000002</v>
      </c>
      <c r="AD279" s="11">
        <v>159.48836499999999</v>
      </c>
      <c r="AE279" s="11">
        <v>208.69914199999999</v>
      </c>
      <c r="AF279" s="12">
        <v>0</v>
      </c>
      <c r="AG279" s="12">
        <v>152.01484400000001</v>
      </c>
      <c r="AH279" s="11">
        <v>85.762202000000002</v>
      </c>
      <c r="AI279" s="11">
        <v>80.449753999999999</v>
      </c>
      <c r="AJ279" s="11">
        <v>115.188614</v>
      </c>
      <c r="AK279" s="11">
        <v>92.642280999999997</v>
      </c>
      <c r="AL279" s="11">
        <v>0</v>
      </c>
      <c r="AM279" s="12">
        <v>0</v>
      </c>
      <c r="AN279" s="12">
        <v>12.456688</v>
      </c>
      <c r="AO279" s="11">
        <v>10.573684</v>
      </c>
      <c r="AP279" s="11">
        <v>4.8847659999999999</v>
      </c>
      <c r="AQ279" s="11">
        <v>40.411028999999999</v>
      </c>
      <c r="AR279" s="11">
        <v>2.7903989999999999</v>
      </c>
      <c r="AS279" s="11">
        <v>0</v>
      </c>
      <c r="AT279" s="12">
        <v>0</v>
      </c>
      <c r="AU279" s="12">
        <v>21.582644999999999</v>
      </c>
      <c r="AV279" s="11">
        <v>16.811316999999999</v>
      </c>
      <c r="AW279" s="11">
        <v>10.090619</v>
      </c>
      <c r="AX279" s="11">
        <v>45.507387000000001</v>
      </c>
      <c r="AY279" s="11">
        <v>10.090619</v>
      </c>
      <c r="AZ279" s="11">
        <v>45.507387000000001</v>
      </c>
      <c r="BA279" s="12">
        <v>0</v>
      </c>
      <c r="BB279" s="12">
        <v>3.834803</v>
      </c>
      <c r="BC279" s="11">
        <v>5.894247</v>
      </c>
      <c r="BD279" s="11">
        <v>1.6261779999999999</v>
      </c>
      <c r="BE279" s="11">
        <v>1.6261779999999999</v>
      </c>
      <c r="BF279" s="11">
        <v>1.6261779999999999</v>
      </c>
      <c r="BG279" s="11">
        <v>34.206957000000003</v>
      </c>
      <c r="BH279" s="11">
        <v>84.038841000000005</v>
      </c>
      <c r="BI279" s="11">
        <v>84.038841000000005</v>
      </c>
      <c r="BJ279" s="11">
        <v>114.677128</v>
      </c>
      <c r="BK279" s="11">
        <v>67.413522</v>
      </c>
      <c r="BL279" s="11">
        <v>107.37929</v>
      </c>
      <c r="BM279" s="11">
        <v>0</v>
      </c>
      <c r="BN279" s="11">
        <v>191.06561300000001</v>
      </c>
      <c r="BO279" s="11">
        <v>191.06561300000001</v>
      </c>
      <c r="BP279" s="11">
        <v>193.40431899999999</v>
      </c>
      <c r="BQ279" s="11">
        <v>224.91751199999999</v>
      </c>
      <c r="BR279" s="11">
        <v>223.66213300000001</v>
      </c>
      <c r="BS279" s="11">
        <v>0</v>
      </c>
      <c r="BT279"/>
      <c r="BU279"/>
      <c r="BV279"/>
      <c r="BW279"/>
      <c r="BX279"/>
      <c r="BY279"/>
    </row>
    <row r="280" spans="1:77" s="1" customFormat="1" x14ac:dyDescent="0.2">
      <c r="A280"/>
      <c r="B280" s="63" t="s">
        <v>344</v>
      </c>
      <c r="C280" s="6">
        <v>43329.458333333299</v>
      </c>
      <c r="D280" s="7" t="s">
        <v>0</v>
      </c>
      <c r="E280" s="68">
        <v>229.8</v>
      </c>
      <c r="F280" s="8" t="s">
        <v>30</v>
      </c>
      <c r="G280" s="8">
        <v>199.17829599999999</v>
      </c>
      <c r="H280" s="8">
        <v>194.66713799999999</v>
      </c>
      <c r="I280" s="9" t="s">
        <v>30</v>
      </c>
      <c r="J280" s="64" t="s">
        <v>30</v>
      </c>
      <c r="K280" s="68">
        <v>28.6</v>
      </c>
      <c r="L280" s="8" t="s">
        <v>30</v>
      </c>
      <c r="M280" s="8">
        <v>26.078388</v>
      </c>
      <c r="N280" s="8">
        <v>25.553668999999999</v>
      </c>
      <c r="O280" s="9" t="s">
        <v>30</v>
      </c>
      <c r="P280" s="64" t="s">
        <v>30</v>
      </c>
      <c r="Q280" s="8">
        <v>13.8</v>
      </c>
      <c r="R280" s="10">
        <v>0</v>
      </c>
      <c r="S280" s="8">
        <v>11.054527999999999</v>
      </c>
      <c r="T280" s="8">
        <v>14.929119999999999</v>
      </c>
      <c r="U280" s="9" t="s">
        <v>30</v>
      </c>
      <c r="V280" s="64" t="s">
        <v>30</v>
      </c>
      <c r="AA280" s="11">
        <v>597.69774067500009</v>
      </c>
      <c r="AB280" s="11">
        <v>0</v>
      </c>
      <c r="AC280" s="11">
        <v>346.49159100000003</v>
      </c>
      <c r="AD280" s="11">
        <v>244.73070100000001</v>
      </c>
      <c r="AE280" s="11">
        <v>204.46349799999999</v>
      </c>
      <c r="AF280" s="12">
        <v>0</v>
      </c>
      <c r="AG280" s="12">
        <v>143.43096399999999</v>
      </c>
      <c r="AH280" s="11">
        <v>80.250191000000001</v>
      </c>
      <c r="AI280" s="11">
        <v>105.238882</v>
      </c>
      <c r="AJ280" s="11">
        <v>85.664696000000006</v>
      </c>
      <c r="AK280" s="11">
        <v>82.883722000000006</v>
      </c>
      <c r="AL280" s="11">
        <v>0</v>
      </c>
      <c r="AM280" s="12">
        <v>0</v>
      </c>
      <c r="AN280" s="12">
        <v>34.870047999999997</v>
      </c>
      <c r="AO280" s="11">
        <v>21.970435999999999</v>
      </c>
      <c r="AP280" s="11">
        <v>43.168221000000003</v>
      </c>
      <c r="AQ280" s="11">
        <v>26.192101999999998</v>
      </c>
      <c r="AR280" s="11">
        <v>20.515559</v>
      </c>
      <c r="AS280" s="11">
        <v>0</v>
      </c>
      <c r="AT280" s="12">
        <v>0</v>
      </c>
      <c r="AU280" s="12">
        <v>42.004998999999998</v>
      </c>
      <c r="AV280" s="11">
        <v>25.553668999999999</v>
      </c>
      <c r="AW280" s="11">
        <v>47.486415000000001</v>
      </c>
      <c r="AX280" s="11">
        <v>30.844859</v>
      </c>
      <c r="AY280" s="11">
        <v>47.486415000000001</v>
      </c>
      <c r="AZ280" s="11">
        <v>30.844859</v>
      </c>
      <c r="BA280" s="12">
        <v>0</v>
      </c>
      <c r="BB280" s="12">
        <v>21.585238</v>
      </c>
      <c r="BC280" s="11">
        <v>14.929119999999999</v>
      </c>
      <c r="BD280" s="11">
        <v>29.994816</v>
      </c>
      <c r="BE280" s="11">
        <v>29.994816</v>
      </c>
      <c r="BF280" s="11">
        <v>29.994816</v>
      </c>
      <c r="BG280" s="11">
        <v>17.769945</v>
      </c>
      <c r="BH280" s="11">
        <v>46.258524999999999</v>
      </c>
      <c r="BI280" s="11">
        <v>46.258524999999999</v>
      </c>
      <c r="BJ280" s="11">
        <v>43.764823</v>
      </c>
      <c r="BK280" s="11">
        <v>68.499836999999999</v>
      </c>
      <c r="BL280" s="11">
        <v>89.534471999999994</v>
      </c>
      <c r="BM280" s="11">
        <v>0</v>
      </c>
      <c r="BN280" s="11">
        <v>128.345744</v>
      </c>
      <c r="BO280" s="11">
        <v>128.345744</v>
      </c>
      <c r="BP280" s="11">
        <v>147.08043699999999</v>
      </c>
      <c r="BQ280" s="11">
        <v>235.14342099999999</v>
      </c>
      <c r="BR280" s="11">
        <v>245.89772199999999</v>
      </c>
      <c r="BS280" s="11">
        <v>0</v>
      </c>
      <c r="BT280"/>
      <c r="BU280"/>
      <c r="BV280"/>
      <c r="BW280"/>
      <c r="BX280"/>
      <c r="BY280"/>
    </row>
    <row r="281" spans="1:77" s="1" customFormat="1" x14ac:dyDescent="0.2">
      <c r="A281"/>
      <c r="B281" s="63" t="s">
        <v>347</v>
      </c>
      <c r="C281" s="6">
        <v>43329.458333333299</v>
      </c>
      <c r="D281" s="7" t="s">
        <v>0</v>
      </c>
      <c r="E281" s="68" t="s">
        <v>30</v>
      </c>
      <c r="F281" s="8" t="s">
        <v>30</v>
      </c>
      <c r="G281" s="8">
        <v>13.201231</v>
      </c>
      <c r="H281" s="8">
        <v>53.772900999999997</v>
      </c>
      <c r="I281" s="9" t="s">
        <v>30</v>
      </c>
      <c r="J281" s="64" t="s">
        <v>30</v>
      </c>
      <c r="K281" s="68" t="s">
        <v>30</v>
      </c>
      <c r="L281" s="8" t="s">
        <v>30</v>
      </c>
      <c r="M281" s="8">
        <v>3.1666410000000003</v>
      </c>
      <c r="N281" s="8">
        <v>14.354784</v>
      </c>
      <c r="O281" s="9" t="s">
        <v>30</v>
      </c>
      <c r="P281" s="64" t="s">
        <v>30</v>
      </c>
      <c r="Q281" s="8" t="s">
        <v>30</v>
      </c>
      <c r="R281" s="10">
        <v>0</v>
      </c>
      <c r="S281" s="8">
        <v>-2.6077439999999998</v>
      </c>
      <c r="T281" s="8">
        <v>10.289567999999999</v>
      </c>
      <c r="U281" s="9" t="s">
        <v>30</v>
      </c>
      <c r="V281" s="64" t="s">
        <v>30</v>
      </c>
      <c r="AA281" s="11">
        <v>108.1532247646</v>
      </c>
      <c r="AB281" s="11">
        <v>0</v>
      </c>
      <c r="AC281" s="11">
        <v>57.574790999999998</v>
      </c>
      <c r="AD281" s="11">
        <v>4.0600250000000004</v>
      </c>
      <c r="AE281" s="11">
        <v>9.4858630000000002</v>
      </c>
      <c r="AF281" s="12">
        <v>0</v>
      </c>
      <c r="AG281" s="12">
        <v>19.051272000000001</v>
      </c>
      <c r="AH281" s="11">
        <v>17.109286000000001</v>
      </c>
      <c r="AI281" s="11">
        <v>3.542249</v>
      </c>
      <c r="AJ281" s="11">
        <v>5.0725540000000002</v>
      </c>
      <c r="AK281" s="11">
        <v>5.9764929999999996</v>
      </c>
      <c r="AL281" s="11">
        <v>0</v>
      </c>
      <c r="AM281" s="12">
        <v>0</v>
      </c>
      <c r="AN281" s="12">
        <v>12.86051</v>
      </c>
      <c r="AO281" s="11">
        <v>14.349511</v>
      </c>
      <c r="AP281" s="11">
        <v>-1.387E-3</v>
      </c>
      <c r="AQ281" s="11">
        <v>1.283433</v>
      </c>
      <c r="AR281" s="11">
        <v>2.9817130000000001</v>
      </c>
      <c r="AS281" s="11">
        <v>0</v>
      </c>
      <c r="AT281" s="12">
        <v>0</v>
      </c>
      <c r="AU281" s="12">
        <v>12.908344</v>
      </c>
      <c r="AV281" s="11">
        <v>14.354784</v>
      </c>
      <c r="AW281" s="11">
        <v>7.5643000000000002E-2</v>
      </c>
      <c r="AX281" s="11">
        <v>1.3455600000000001</v>
      </c>
      <c r="AY281" s="11">
        <v>7.5643000000000002E-2</v>
      </c>
      <c r="AZ281" s="11">
        <v>1.3455600000000001</v>
      </c>
      <c r="BA281" s="12">
        <v>0</v>
      </c>
      <c r="BB281" s="12">
        <v>2.9533719999999999</v>
      </c>
      <c r="BC281" s="11">
        <v>10.289567999999999</v>
      </c>
      <c r="BD281" s="11">
        <v>1.3687</v>
      </c>
      <c r="BE281" s="11">
        <v>1.3687</v>
      </c>
      <c r="BF281" s="11">
        <v>1.3687</v>
      </c>
      <c r="BG281" s="11">
        <v>1.87601</v>
      </c>
      <c r="BH281" s="11">
        <v>589.13065600000004</v>
      </c>
      <c r="BI281" s="11">
        <v>589.13065600000004</v>
      </c>
      <c r="BJ281" s="11">
        <v>609.389546</v>
      </c>
      <c r="BK281" s="11">
        <v>618.66326200000003</v>
      </c>
      <c r="BL281" s="11">
        <v>643.17843700000003</v>
      </c>
      <c r="BM281" s="11">
        <v>0</v>
      </c>
      <c r="BN281" s="11">
        <v>239.21623</v>
      </c>
      <c r="BO281" s="11">
        <v>239.21623</v>
      </c>
      <c r="BP281" s="11">
        <v>240.58493000000001</v>
      </c>
      <c r="BQ281" s="11">
        <v>242.46093999999999</v>
      </c>
      <c r="BR281" s="11">
        <v>239.853196</v>
      </c>
      <c r="BS281" s="11">
        <v>0</v>
      </c>
      <c r="BT281"/>
      <c r="BU281"/>
      <c r="BV281"/>
      <c r="BW281"/>
      <c r="BX281"/>
      <c r="BY281"/>
    </row>
    <row r="282" spans="1:77" s="1" customFormat="1" x14ac:dyDescent="0.2">
      <c r="A282"/>
      <c r="B282" s="63" t="s">
        <v>88</v>
      </c>
      <c r="C282" s="6">
        <v>43332.458333333299</v>
      </c>
      <c r="D282" s="7" t="s">
        <v>0</v>
      </c>
      <c r="E282" s="68">
        <v>7613.6923076923076</v>
      </c>
      <c r="F282" s="8" t="s">
        <v>30</v>
      </c>
      <c r="G282" s="8">
        <v>6969.9359999999997</v>
      </c>
      <c r="H282" s="8">
        <v>6213.0230000000001</v>
      </c>
      <c r="I282" s="9" t="s">
        <v>30</v>
      </c>
      <c r="J282" s="64" t="s">
        <v>30</v>
      </c>
      <c r="K282" s="68">
        <v>400</v>
      </c>
      <c r="L282" s="8" t="s">
        <v>30</v>
      </c>
      <c r="M282" s="8">
        <v>363.84300000000002</v>
      </c>
      <c r="N282" s="8">
        <v>324.63900000000001</v>
      </c>
      <c r="O282" s="9" t="s">
        <v>30</v>
      </c>
      <c r="P282" s="64" t="s">
        <v>30</v>
      </c>
      <c r="Q282" s="8">
        <v>265.46153846153845</v>
      </c>
      <c r="R282" s="10">
        <v>0</v>
      </c>
      <c r="S282" s="8">
        <v>234.27</v>
      </c>
      <c r="T282" s="8">
        <v>216.41900000000001</v>
      </c>
      <c r="U282" s="9" t="s">
        <v>30</v>
      </c>
      <c r="V282" s="64" t="s">
        <v>30</v>
      </c>
      <c r="AA282" s="11">
        <v>21009.119999999999</v>
      </c>
      <c r="AB282" s="11">
        <v>0</v>
      </c>
      <c r="AC282" s="11">
        <v>11919.657999999999</v>
      </c>
      <c r="AD282" s="11">
        <v>6262.6369999999997</v>
      </c>
      <c r="AE282" s="11">
        <v>6597.1130000000003</v>
      </c>
      <c r="AF282" s="12">
        <v>0</v>
      </c>
      <c r="AG282" s="12">
        <v>2039.2280000000001</v>
      </c>
      <c r="AH282" s="11">
        <v>1053.694</v>
      </c>
      <c r="AI282" s="11">
        <v>1086.6030000000001</v>
      </c>
      <c r="AJ282" s="11">
        <v>1099.5830000000001</v>
      </c>
      <c r="AK282" s="11">
        <v>1217.9760000000001</v>
      </c>
      <c r="AL282" s="11">
        <v>0</v>
      </c>
      <c r="AM282" s="12">
        <v>0</v>
      </c>
      <c r="AN282" s="12">
        <v>504.88499999999999</v>
      </c>
      <c r="AO282" s="11">
        <v>260.983</v>
      </c>
      <c r="AP282" s="11">
        <v>276.49200000000002</v>
      </c>
      <c r="AQ282" s="11">
        <v>257.60199999999998</v>
      </c>
      <c r="AR282" s="11">
        <v>286.32600000000002</v>
      </c>
      <c r="AS282" s="11">
        <v>0</v>
      </c>
      <c r="AT282" s="12">
        <v>0</v>
      </c>
      <c r="AU282" s="12">
        <v>628.41899999999998</v>
      </c>
      <c r="AV282" s="11">
        <v>324.63900000000001</v>
      </c>
      <c r="AW282" s="11">
        <v>343.33100000000002</v>
      </c>
      <c r="AX282" s="11">
        <v>323.77600000000001</v>
      </c>
      <c r="AY282" s="11">
        <v>343.33100000000002</v>
      </c>
      <c r="AZ282" s="11">
        <v>323.77600000000001</v>
      </c>
      <c r="BA282" s="12">
        <v>0</v>
      </c>
      <c r="BB282" s="12">
        <v>414.27600000000001</v>
      </c>
      <c r="BC282" s="11">
        <v>216.41900000000001</v>
      </c>
      <c r="BD282" s="11">
        <v>227.03200000000001</v>
      </c>
      <c r="BE282" s="11">
        <v>227.03200000000001</v>
      </c>
      <c r="BF282" s="11">
        <v>227.03200000000001</v>
      </c>
      <c r="BG282" s="11">
        <v>221.69300000000001</v>
      </c>
      <c r="BH282" s="11">
        <v>-574.34400000000005</v>
      </c>
      <c r="BI282" s="11">
        <v>-574.34400000000005</v>
      </c>
      <c r="BJ282" s="11">
        <v>-969.46500000000003</v>
      </c>
      <c r="BK282" s="11">
        <v>-980.37800000000004</v>
      </c>
      <c r="BL282" s="11">
        <v>-1034.4469999999999</v>
      </c>
      <c r="BM282" s="11">
        <v>0</v>
      </c>
      <c r="BN282" s="11">
        <v>1864.7180000000001</v>
      </c>
      <c r="BO282" s="11">
        <v>1864.7180000000001</v>
      </c>
      <c r="BP282" s="11">
        <v>2097.8359999999998</v>
      </c>
      <c r="BQ282" s="11">
        <v>2957.88</v>
      </c>
      <c r="BR282" s="11">
        <v>3200.5819999999999</v>
      </c>
      <c r="BS282" s="11">
        <v>0</v>
      </c>
      <c r="BT282"/>
      <c r="BU282"/>
      <c r="BV282"/>
      <c r="BW282"/>
      <c r="BX282"/>
      <c r="BY282"/>
    </row>
    <row r="283" spans="1:77" s="1" customFormat="1" x14ac:dyDescent="0.2">
      <c r="A283"/>
      <c r="B283" s="63" t="s">
        <v>114</v>
      </c>
      <c r="C283" s="6">
        <v>43332.458333333299</v>
      </c>
      <c r="D283" s="7" t="s">
        <v>0</v>
      </c>
      <c r="E283" s="68" t="s">
        <v>30</v>
      </c>
      <c r="F283" s="8" t="s">
        <v>30</v>
      </c>
      <c r="G283" s="8">
        <v>50.584308</v>
      </c>
      <c r="H283" s="8">
        <v>48.303139000000002</v>
      </c>
      <c r="I283" s="9" t="s">
        <v>30</v>
      </c>
      <c r="J283" s="64" t="s">
        <v>30</v>
      </c>
      <c r="K283" s="68" t="s">
        <v>30</v>
      </c>
      <c r="L283" s="8" t="s">
        <v>30</v>
      </c>
      <c r="M283" s="8">
        <v>1.9793560000000001</v>
      </c>
      <c r="N283" s="8">
        <v>5.0335320000000001</v>
      </c>
      <c r="O283" s="9" t="s">
        <v>30</v>
      </c>
      <c r="P283" s="64" t="s">
        <v>30</v>
      </c>
      <c r="Q283" s="8" t="s">
        <v>30</v>
      </c>
      <c r="R283" s="8">
        <v>0</v>
      </c>
      <c r="S283" s="8">
        <v>8.8327729999999995</v>
      </c>
      <c r="T283" s="8">
        <v>2.639329</v>
      </c>
      <c r="U283" s="9" t="s">
        <v>30</v>
      </c>
      <c r="V283" s="64" t="s">
        <v>30</v>
      </c>
      <c r="AA283" s="11">
        <v>614.25</v>
      </c>
      <c r="AB283" s="11">
        <v>0</v>
      </c>
      <c r="AC283" s="11">
        <v>94.581922000000006</v>
      </c>
      <c r="AD283" s="11">
        <v>48.101317999999999</v>
      </c>
      <c r="AE283" s="11">
        <v>49.806372000000003</v>
      </c>
      <c r="AF283" s="12">
        <v>0</v>
      </c>
      <c r="AG283" s="12">
        <v>36.556933000000001</v>
      </c>
      <c r="AH283" s="11">
        <v>19.843440000000001</v>
      </c>
      <c r="AI283" s="11">
        <v>21.36937</v>
      </c>
      <c r="AJ283" s="11">
        <v>19.552745000000002</v>
      </c>
      <c r="AK283" s="11">
        <v>22.440570000000001</v>
      </c>
      <c r="AL283" s="11">
        <v>0</v>
      </c>
      <c r="AM283" s="12">
        <v>0</v>
      </c>
      <c r="AN283" s="12">
        <v>6.2041230000000001</v>
      </c>
      <c r="AO283" s="11">
        <v>4.6498390000000001</v>
      </c>
      <c r="AP283" s="11">
        <v>3.1191719999999998</v>
      </c>
      <c r="AQ283" s="11">
        <v>1.6236660000000001</v>
      </c>
      <c r="AR283" s="11">
        <v>1.56671</v>
      </c>
      <c r="AS283" s="11">
        <v>0</v>
      </c>
      <c r="AT283" s="12">
        <v>0</v>
      </c>
      <c r="AU283" s="12">
        <v>7.0300589999999996</v>
      </c>
      <c r="AV283" s="11">
        <v>5.0335320000000001</v>
      </c>
      <c r="AW283" s="11">
        <v>3.499457</v>
      </c>
      <c r="AX283" s="11">
        <v>2.018046</v>
      </c>
      <c r="AY283" s="11">
        <v>3.499457</v>
      </c>
      <c r="AZ283" s="11">
        <v>2.018046</v>
      </c>
      <c r="BA283" s="12">
        <v>0</v>
      </c>
      <c r="BB283" s="12">
        <v>11.105551</v>
      </c>
      <c r="BC283" s="11">
        <v>2.639329</v>
      </c>
      <c r="BD283" s="11">
        <v>6.9511139999999996</v>
      </c>
      <c r="BE283" s="11">
        <v>6.9511139999999996</v>
      </c>
      <c r="BF283" s="11">
        <v>6.9511139999999996</v>
      </c>
      <c r="BG283" s="11">
        <v>24.920335999999999</v>
      </c>
      <c r="BH283" s="11">
        <v>-181.97517500000001</v>
      </c>
      <c r="BI283" s="11">
        <v>-181.97517500000001</v>
      </c>
      <c r="BJ283" s="11">
        <v>-169.55900500000001</v>
      </c>
      <c r="BK283" s="11">
        <v>-114.83445399999999</v>
      </c>
      <c r="BL283" s="11">
        <v>-122.944756</v>
      </c>
      <c r="BM283" s="11">
        <v>0</v>
      </c>
      <c r="BN283" s="11">
        <v>459.75273199999998</v>
      </c>
      <c r="BO283" s="11">
        <v>459.75273199999998</v>
      </c>
      <c r="BP283" s="11">
        <v>466.703846</v>
      </c>
      <c r="BQ283" s="11">
        <v>459.06728700000002</v>
      </c>
      <c r="BR283" s="11">
        <v>467.90006</v>
      </c>
      <c r="BS283" s="11">
        <v>0</v>
      </c>
      <c r="BT283"/>
      <c r="BU283"/>
      <c r="BV283"/>
      <c r="BW283"/>
      <c r="BX283"/>
      <c r="BY283"/>
    </row>
    <row r="284" spans="1:77" s="1" customFormat="1" x14ac:dyDescent="0.2">
      <c r="A284"/>
      <c r="B284" s="63" t="s">
        <v>132</v>
      </c>
      <c r="C284" s="6">
        <v>43332.458333333299</v>
      </c>
      <c r="D284" s="7" t="s">
        <v>0</v>
      </c>
      <c r="E284" s="68" t="s">
        <v>30</v>
      </c>
      <c r="F284" s="8" t="s">
        <v>30</v>
      </c>
      <c r="G284" s="8">
        <v>193.08799999999999</v>
      </c>
      <c r="H284" s="8">
        <v>135.84800000000001</v>
      </c>
      <c r="I284" s="9" t="s">
        <v>30</v>
      </c>
      <c r="J284" s="64" t="s">
        <v>30</v>
      </c>
      <c r="K284" s="68" t="s">
        <v>30</v>
      </c>
      <c r="L284" s="8" t="s">
        <v>30</v>
      </c>
      <c r="M284" s="8">
        <v>30.567999999999998</v>
      </c>
      <c r="N284" s="8">
        <v>6.2189999999999994</v>
      </c>
      <c r="O284" s="9" t="s">
        <v>30</v>
      </c>
      <c r="P284" s="64" t="s">
        <v>30</v>
      </c>
      <c r="Q284" s="8" t="s">
        <v>30</v>
      </c>
      <c r="R284" s="83">
        <v>0</v>
      </c>
      <c r="S284" s="8">
        <v>51.57</v>
      </c>
      <c r="T284" s="8">
        <v>85.558999999999997</v>
      </c>
      <c r="U284" s="9" t="s">
        <v>30</v>
      </c>
      <c r="V284" s="64" t="s">
        <v>30</v>
      </c>
      <c r="AA284" s="11">
        <v>2446.3782000000001</v>
      </c>
      <c r="AB284" s="11">
        <v>0</v>
      </c>
      <c r="AC284" s="11">
        <v>290.98</v>
      </c>
      <c r="AD284" s="11">
        <v>139.124</v>
      </c>
      <c r="AE284" s="11">
        <v>167.80500000000001</v>
      </c>
      <c r="AF284" s="12">
        <v>0</v>
      </c>
      <c r="AG284" s="12">
        <v>112.18</v>
      </c>
      <c r="AH284" s="11">
        <v>52.24</v>
      </c>
      <c r="AI284" s="11">
        <v>58.561999999999998</v>
      </c>
      <c r="AJ284" s="11">
        <v>63.691000000000003</v>
      </c>
      <c r="AK284" s="11">
        <v>74.822000000000003</v>
      </c>
      <c r="AL284" s="11">
        <v>0</v>
      </c>
      <c r="AM284" s="12">
        <v>0</v>
      </c>
      <c r="AN284" s="12">
        <v>22.376000000000001</v>
      </c>
      <c r="AO284" s="11">
        <v>5.8289999999999997</v>
      </c>
      <c r="AP284" s="11">
        <v>20.591000000000001</v>
      </c>
      <c r="AQ284" s="11">
        <v>13.927</v>
      </c>
      <c r="AR284" s="11">
        <v>27.460999999999999</v>
      </c>
      <c r="AS284" s="11">
        <v>0</v>
      </c>
      <c r="AT284" s="12">
        <v>0</v>
      </c>
      <c r="AU284" s="12">
        <v>27.722999999999999</v>
      </c>
      <c r="AV284" s="11">
        <v>6.5629999999999997</v>
      </c>
      <c r="AW284" s="11">
        <v>23.317</v>
      </c>
      <c r="AX284" s="11">
        <v>16.187000000000001</v>
      </c>
      <c r="AY284" s="11">
        <v>23.317</v>
      </c>
      <c r="AZ284" s="11">
        <v>16.187000000000001</v>
      </c>
      <c r="BA284" s="12">
        <v>0</v>
      </c>
      <c r="BB284" s="12">
        <v>121.566</v>
      </c>
      <c r="BC284" s="11">
        <v>85.558999999999997</v>
      </c>
      <c r="BD284" s="11">
        <v>43.866999999999997</v>
      </c>
      <c r="BE284" s="11">
        <v>43.866999999999997</v>
      </c>
      <c r="BF284" s="11">
        <v>43.866999999999997</v>
      </c>
      <c r="BG284" s="11">
        <v>-19.338000000000001</v>
      </c>
      <c r="BH284" s="11">
        <v>-416.23899999999998</v>
      </c>
      <c r="BI284" s="11">
        <v>-416.23899999999998</v>
      </c>
      <c r="BJ284" s="11">
        <v>-483.8</v>
      </c>
      <c r="BK284" s="11">
        <v>-488.14100000000002</v>
      </c>
      <c r="BL284" s="11">
        <v>-525.58199999999999</v>
      </c>
      <c r="BM284" s="11">
        <v>0</v>
      </c>
      <c r="BN284" s="11">
        <v>3033.9769999999999</v>
      </c>
      <c r="BO284" s="11">
        <v>3033.9769999999999</v>
      </c>
      <c r="BP284" s="11">
        <v>3083.5189999999998</v>
      </c>
      <c r="BQ284" s="11">
        <v>3480.5880000000002</v>
      </c>
      <c r="BR284" s="11">
        <v>3532.2049999999999</v>
      </c>
      <c r="BS284" s="11">
        <v>0</v>
      </c>
      <c r="BT284"/>
      <c r="BU284"/>
      <c r="BV284"/>
      <c r="BW284"/>
      <c r="BX284"/>
      <c r="BY284"/>
    </row>
    <row r="285" spans="1:77" s="1" customFormat="1" x14ac:dyDescent="0.2">
      <c r="A285"/>
      <c r="B285" s="63" t="s">
        <v>351</v>
      </c>
      <c r="C285" s="6">
        <v>43332.458333333299</v>
      </c>
      <c r="D285" s="7" t="s">
        <v>0</v>
      </c>
      <c r="E285" s="68">
        <v>1092.1428571428571</v>
      </c>
      <c r="F285" s="8" t="s">
        <v>30</v>
      </c>
      <c r="G285" s="8">
        <v>935.09799999999996</v>
      </c>
      <c r="H285" s="8">
        <v>819.54200000000003</v>
      </c>
      <c r="I285" s="9" t="s">
        <v>30</v>
      </c>
      <c r="J285" s="64" t="s">
        <v>30</v>
      </c>
      <c r="K285" s="68">
        <v>328.85714285714283</v>
      </c>
      <c r="L285" s="8" t="s">
        <v>30</v>
      </c>
      <c r="M285" s="8">
        <v>275.93599999999998</v>
      </c>
      <c r="N285" s="8">
        <v>205.44499999999999</v>
      </c>
      <c r="O285" s="9" t="s">
        <v>30</v>
      </c>
      <c r="P285" s="64" t="s">
        <v>30</v>
      </c>
      <c r="Q285" s="8">
        <v>-15.857142857142858</v>
      </c>
      <c r="R285" s="10">
        <v>0</v>
      </c>
      <c r="S285" s="8">
        <v>25.173999999999999</v>
      </c>
      <c r="T285" s="8">
        <v>74.072000000000003</v>
      </c>
      <c r="U285" s="9" t="s">
        <v>30</v>
      </c>
      <c r="V285" s="64" t="s">
        <v>30</v>
      </c>
      <c r="AA285" s="11">
        <v>2980</v>
      </c>
      <c r="AB285" s="11">
        <v>0</v>
      </c>
      <c r="AC285" s="11">
        <v>1480.671</v>
      </c>
      <c r="AD285" s="11">
        <v>1125.049</v>
      </c>
      <c r="AE285" s="11">
        <v>1265.47</v>
      </c>
      <c r="AF285" s="12">
        <v>0</v>
      </c>
      <c r="AG285" s="12">
        <v>390.76900000000001</v>
      </c>
      <c r="AH285" s="11">
        <v>217.767</v>
      </c>
      <c r="AI285" s="11">
        <v>259.94200000000001</v>
      </c>
      <c r="AJ285" s="11">
        <v>158.53100000000001</v>
      </c>
      <c r="AK285" s="11">
        <v>232.99100000000001</v>
      </c>
      <c r="AL285" s="11">
        <v>0</v>
      </c>
      <c r="AM285" s="12">
        <v>0</v>
      </c>
      <c r="AN285" s="12">
        <v>248.637</v>
      </c>
      <c r="AO285" s="11">
        <v>135.92699999999999</v>
      </c>
      <c r="AP285" s="11">
        <v>194.12</v>
      </c>
      <c r="AQ285" s="11">
        <v>114.49</v>
      </c>
      <c r="AR285" s="11">
        <v>186.589</v>
      </c>
      <c r="AS285" s="11">
        <v>0</v>
      </c>
      <c r="AT285" s="12">
        <v>0</v>
      </c>
      <c r="AU285" s="12">
        <v>375.23599999999999</v>
      </c>
      <c r="AV285" s="11">
        <v>207.02799999999999</v>
      </c>
      <c r="AW285" s="11">
        <v>268.315</v>
      </c>
      <c r="AX285" s="11">
        <v>197.934</v>
      </c>
      <c r="AY285" s="11">
        <v>268.315</v>
      </c>
      <c r="AZ285" s="11">
        <v>197.934</v>
      </c>
      <c r="BA285" s="12">
        <v>0</v>
      </c>
      <c r="BB285" s="12">
        <v>2.032</v>
      </c>
      <c r="BC285" s="11">
        <v>74.072000000000003</v>
      </c>
      <c r="BD285" s="11">
        <v>26.722999999999999</v>
      </c>
      <c r="BE285" s="11">
        <v>26.722999999999999</v>
      </c>
      <c r="BF285" s="11">
        <v>26.722999999999999</v>
      </c>
      <c r="BG285" s="11">
        <v>23.17</v>
      </c>
      <c r="BH285" s="11">
        <v>5488.8729999999996</v>
      </c>
      <c r="BI285" s="11">
        <v>5488.8729999999996</v>
      </c>
      <c r="BJ285" s="11">
        <v>5886.165</v>
      </c>
      <c r="BK285" s="11">
        <v>7054.3879999999999</v>
      </c>
      <c r="BL285" s="11">
        <v>7877.5230000000001</v>
      </c>
      <c r="BM285" s="11">
        <v>0</v>
      </c>
      <c r="BN285" s="11">
        <v>1753.6320000000001</v>
      </c>
      <c r="BO285" s="11">
        <v>1753.6320000000001</v>
      </c>
      <c r="BP285" s="11">
        <v>1783.8019999999999</v>
      </c>
      <c r="BQ285" s="11">
        <v>1683.5350000000001</v>
      </c>
      <c r="BR285" s="11">
        <v>2739.0610000000001</v>
      </c>
      <c r="BS285" s="11">
        <v>0</v>
      </c>
      <c r="BT285"/>
      <c r="BU285"/>
      <c r="BV285"/>
      <c r="BW285"/>
      <c r="BX285"/>
      <c r="BY285"/>
    </row>
    <row r="286" spans="1:77" s="1" customFormat="1" x14ac:dyDescent="0.2">
      <c r="A286"/>
      <c r="B286" s="63" t="s">
        <v>124</v>
      </c>
      <c r="C286" s="6">
        <v>43332.458333333336</v>
      </c>
      <c r="D286" s="7" t="s">
        <v>0</v>
      </c>
      <c r="E286" s="68" t="s">
        <v>30</v>
      </c>
      <c r="F286" s="8" t="s">
        <v>30</v>
      </c>
      <c r="G286" s="8">
        <v>2296.12</v>
      </c>
      <c r="H286" s="8">
        <v>2585.4380000000001</v>
      </c>
      <c r="I286" s="9" t="s">
        <v>30</v>
      </c>
      <c r="J286" s="64" t="s">
        <v>30</v>
      </c>
      <c r="K286" s="68" t="s">
        <v>30</v>
      </c>
      <c r="L286" s="8" t="s">
        <v>30</v>
      </c>
      <c r="M286" s="8">
        <v>239.60499999999999</v>
      </c>
      <c r="N286" s="8">
        <v>176.946</v>
      </c>
      <c r="O286" s="9" t="s">
        <v>30</v>
      </c>
      <c r="P286" s="64" t="s">
        <v>30</v>
      </c>
      <c r="Q286" s="8" t="s">
        <v>30</v>
      </c>
      <c r="R286" s="10">
        <v>0</v>
      </c>
      <c r="S286" s="8">
        <v>-110.754</v>
      </c>
      <c r="T286" s="8">
        <v>-93.893000000000001</v>
      </c>
      <c r="U286" s="9" t="s">
        <v>30</v>
      </c>
      <c r="V286" s="64" t="s">
        <v>30</v>
      </c>
      <c r="AA286" s="11">
        <v>3087.9871798399995</v>
      </c>
      <c r="AB286" s="11">
        <v>0</v>
      </c>
      <c r="AC286" s="11">
        <v>4600.1120000000001</v>
      </c>
      <c r="AD286" s="11">
        <v>2793.7260000000001</v>
      </c>
      <c r="AE286" s="11">
        <v>3084.5160000000001</v>
      </c>
      <c r="AF286" s="12">
        <v>0</v>
      </c>
      <c r="AG286" s="12">
        <v>611.11599999999999</v>
      </c>
      <c r="AH286" s="11">
        <v>328.07900000000001</v>
      </c>
      <c r="AI286" s="11">
        <v>360.96100000000001</v>
      </c>
      <c r="AJ286" s="11">
        <v>461.08800000000002</v>
      </c>
      <c r="AK286" s="11">
        <v>272.495</v>
      </c>
      <c r="AL286" s="11">
        <v>0</v>
      </c>
      <c r="AM286" s="12">
        <v>0</v>
      </c>
      <c r="AN286" s="12">
        <v>45.3</v>
      </c>
      <c r="AO286" s="11">
        <v>31.94</v>
      </c>
      <c r="AP286" s="11">
        <v>51.984000000000002</v>
      </c>
      <c r="AQ286" s="11">
        <v>148.30000000000001</v>
      </c>
      <c r="AR286" s="11">
        <v>75.218999999999994</v>
      </c>
      <c r="AS286" s="11">
        <v>0</v>
      </c>
      <c r="AT286" s="12">
        <v>0</v>
      </c>
      <c r="AU286" s="12">
        <v>326.899</v>
      </c>
      <c r="AV286" s="11">
        <v>166.53</v>
      </c>
      <c r="AW286" s="11">
        <v>186.238</v>
      </c>
      <c r="AX286" s="11">
        <v>345.37900000000002</v>
      </c>
      <c r="AY286" s="11">
        <v>186.238</v>
      </c>
      <c r="AZ286" s="11">
        <v>345.37900000000002</v>
      </c>
      <c r="BA286" s="12">
        <v>0</v>
      </c>
      <c r="BB286" s="12">
        <v>-174.29300000000001</v>
      </c>
      <c r="BC286" s="11">
        <v>-93.893000000000001</v>
      </c>
      <c r="BD286" s="11">
        <v>-71.656999999999996</v>
      </c>
      <c r="BE286" s="11">
        <v>-71.656999999999996</v>
      </c>
      <c r="BF286" s="11">
        <v>-71.656999999999996</v>
      </c>
      <c r="BG286" s="11">
        <v>-225.595</v>
      </c>
      <c r="BH286" s="11">
        <v>921.59400000000005</v>
      </c>
      <c r="BI286" s="11">
        <v>921.59400000000005</v>
      </c>
      <c r="BJ286" s="11">
        <v>1351.5940000000001</v>
      </c>
      <c r="BK286" s="11">
        <v>1584.6079999999999</v>
      </c>
      <c r="BL286" s="11">
        <v>747.9</v>
      </c>
      <c r="BM286" s="11">
        <v>0</v>
      </c>
      <c r="BN286" s="11">
        <v>2422.73</v>
      </c>
      <c r="BO286" s="11">
        <v>2422.73</v>
      </c>
      <c r="BP286" s="11">
        <v>2367.2959999999998</v>
      </c>
      <c r="BQ286" s="11">
        <v>2608.3629999999998</v>
      </c>
      <c r="BR286" s="11">
        <v>2533.4740000000002</v>
      </c>
      <c r="BS286" s="11">
        <v>0</v>
      </c>
      <c r="BT286"/>
      <c r="BU286"/>
      <c r="BV286"/>
      <c r="BW286"/>
      <c r="BX286"/>
      <c r="BY286"/>
    </row>
    <row r="287" spans="1:77" s="1" customFormat="1" x14ac:dyDescent="0.2">
      <c r="A287"/>
      <c r="B287" s="63" t="s">
        <v>235</v>
      </c>
      <c r="C287" s="6">
        <v>43333.458333333299</v>
      </c>
      <c r="D287" s="7" t="s">
        <v>0</v>
      </c>
      <c r="E287" s="68" t="s">
        <v>30</v>
      </c>
      <c r="F287" s="8" t="s">
        <v>30</v>
      </c>
      <c r="G287" s="8">
        <v>749.30700000000002</v>
      </c>
      <c r="H287" s="8" t="s">
        <v>30</v>
      </c>
      <c r="I287" s="9" t="s">
        <v>30</v>
      </c>
      <c r="J287" s="64" t="s">
        <v>30</v>
      </c>
      <c r="K287" s="68" t="s">
        <v>30</v>
      </c>
      <c r="L287" s="8" t="s">
        <v>30</v>
      </c>
      <c r="M287" s="8">
        <v>122.26</v>
      </c>
      <c r="N287" s="8">
        <v>0</v>
      </c>
      <c r="O287" s="9" t="s">
        <v>30</v>
      </c>
      <c r="P287" s="64" t="s">
        <v>30</v>
      </c>
      <c r="Q287" s="8" t="s">
        <v>30</v>
      </c>
      <c r="R287" s="83">
        <v>0</v>
      </c>
      <c r="S287" s="8">
        <v>9.99</v>
      </c>
      <c r="T287" s="8">
        <v>0</v>
      </c>
      <c r="U287" s="9" t="s">
        <v>30</v>
      </c>
      <c r="V287" s="64" t="s">
        <v>30</v>
      </c>
      <c r="AA287" s="11">
        <v>3049.8253813200004</v>
      </c>
      <c r="AB287" s="11">
        <v>0</v>
      </c>
      <c r="AC287" s="11">
        <v>0</v>
      </c>
      <c r="AD287" s="11">
        <v>0</v>
      </c>
      <c r="AE287" s="11">
        <v>702.72</v>
      </c>
      <c r="AF287" s="12">
        <v>0</v>
      </c>
      <c r="AG287" s="12">
        <v>0</v>
      </c>
      <c r="AH287" s="11">
        <v>0</v>
      </c>
      <c r="AI287" s="11">
        <v>0</v>
      </c>
      <c r="AJ287" s="11">
        <v>124.67</v>
      </c>
      <c r="AK287" s="11">
        <v>138.036</v>
      </c>
      <c r="AL287" s="11">
        <v>0</v>
      </c>
      <c r="AM287" s="12">
        <v>0</v>
      </c>
      <c r="AN287" s="12">
        <v>0</v>
      </c>
      <c r="AO287" s="11">
        <v>0</v>
      </c>
      <c r="AP287" s="11">
        <v>0</v>
      </c>
      <c r="AQ287" s="11">
        <v>45.945</v>
      </c>
      <c r="AR287" s="11">
        <v>78.343000000000004</v>
      </c>
      <c r="AS287" s="11">
        <v>0</v>
      </c>
      <c r="AT287" s="12">
        <v>0</v>
      </c>
      <c r="AU287" s="12">
        <v>0</v>
      </c>
      <c r="AV287" s="11">
        <v>0</v>
      </c>
      <c r="AW287" s="11">
        <v>0</v>
      </c>
      <c r="AX287" s="11">
        <v>92.682000000000002</v>
      </c>
      <c r="AY287" s="11">
        <v>0</v>
      </c>
      <c r="AZ287" s="11">
        <v>92.682000000000002</v>
      </c>
      <c r="BA287" s="12">
        <v>0</v>
      </c>
      <c r="BB287" s="12">
        <v>0</v>
      </c>
      <c r="BC287" s="11">
        <v>0</v>
      </c>
      <c r="BD287" s="11">
        <v>0</v>
      </c>
      <c r="BE287" s="11">
        <v>0</v>
      </c>
      <c r="BF287" s="11">
        <v>0</v>
      </c>
      <c r="BG287" s="11">
        <v>-54.764000000000003</v>
      </c>
      <c r="BH287" s="11">
        <v>0</v>
      </c>
      <c r="BI287" s="11">
        <v>0</v>
      </c>
      <c r="BJ287" s="11">
        <v>1028.5940000000001</v>
      </c>
      <c r="BK287" s="11">
        <v>1381.402</v>
      </c>
      <c r="BL287" s="11">
        <v>929.125</v>
      </c>
      <c r="BM287" s="11">
        <v>0</v>
      </c>
      <c r="BN287" s="11">
        <v>0</v>
      </c>
      <c r="BO287" s="11">
        <v>0</v>
      </c>
      <c r="BP287" s="11">
        <v>79.418999999999997</v>
      </c>
      <c r="BQ287" s="11">
        <v>16.297999999999998</v>
      </c>
      <c r="BR287" s="11">
        <v>614.05200000000002</v>
      </c>
      <c r="BS287" s="11">
        <v>0</v>
      </c>
      <c r="BT287"/>
      <c r="BU287"/>
      <c r="BV287"/>
      <c r="BW287"/>
      <c r="BX287"/>
      <c r="BY287"/>
    </row>
    <row r="288" spans="1:77" s="1" customFormat="1" x14ac:dyDescent="0.2">
      <c r="A288"/>
      <c r="B288" s="63" t="s">
        <v>62</v>
      </c>
      <c r="C288" s="6">
        <v>43339</v>
      </c>
      <c r="D288" s="7" t="s">
        <v>0</v>
      </c>
      <c r="E288" s="68" t="s">
        <v>30</v>
      </c>
      <c r="F288" s="8" t="s">
        <v>30</v>
      </c>
      <c r="G288" s="8">
        <v>270.58076399999999</v>
      </c>
      <c r="H288" s="8">
        <v>263.437794</v>
      </c>
      <c r="I288" s="9" t="s">
        <v>30</v>
      </c>
      <c r="J288" s="64" t="s">
        <v>30</v>
      </c>
      <c r="K288" s="68" t="s">
        <v>30</v>
      </c>
      <c r="L288" s="8" t="s">
        <v>30</v>
      </c>
      <c r="M288" s="8">
        <v>10.131779</v>
      </c>
      <c r="N288" s="8">
        <v>36.403595000000003</v>
      </c>
      <c r="O288" s="9" t="s">
        <v>30</v>
      </c>
      <c r="P288" s="64" t="s">
        <v>30</v>
      </c>
      <c r="Q288" s="8" t="s">
        <v>30</v>
      </c>
      <c r="R288" s="83">
        <v>0</v>
      </c>
      <c r="S288" s="8">
        <v>12.449536</v>
      </c>
      <c r="T288" s="8">
        <v>21.114274000000002</v>
      </c>
      <c r="U288" s="9" t="s">
        <v>30</v>
      </c>
      <c r="V288" s="64" t="s">
        <v>30</v>
      </c>
      <c r="AA288" s="11">
        <v>284.89999999999998</v>
      </c>
      <c r="AB288" s="11">
        <v>0</v>
      </c>
      <c r="AC288" s="11">
        <v>463.78173199999998</v>
      </c>
      <c r="AD288" s="11">
        <v>269.345125</v>
      </c>
      <c r="AE288" s="11">
        <v>282.63040000000001</v>
      </c>
      <c r="AF288" s="12">
        <v>0</v>
      </c>
      <c r="AG288" s="12">
        <v>55.167808999999998</v>
      </c>
      <c r="AH288" s="11">
        <v>43.401868</v>
      </c>
      <c r="AI288" s="11">
        <v>28.763248000000001</v>
      </c>
      <c r="AJ288" s="11">
        <v>22.310500000000001</v>
      </c>
      <c r="AK288" s="11">
        <v>17.010124999999999</v>
      </c>
      <c r="AL288" s="11">
        <v>0</v>
      </c>
      <c r="AM288" s="12">
        <v>0</v>
      </c>
      <c r="AN288" s="12">
        <v>38.502786999999998</v>
      </c>
      <c r="AO288" s="11">
        <v>34.751758000000002</v>
      </c>
      <c r="AP288" s="11">
        <v>21.602060999999999</v>
      </c>
      <c r="AQ288" s="11">
        <v>15.504794</v>
      </c>
      <c r="AR288" s="11">
        <v>8.5000809999999998</v>
      </c>
      <c r="AS288" s="11">
        <v>0</v>
      </c>
      <c r="AT288" s="12">
        <v>0</v>
      </c>
      <c r="AU288" s="12">
        <v>41.968376999999997</v>
      </c>
      <c r="AV288" s="11">
        <v>36.403595000000003</v>
      </c>
      <c r="AW288" s="11">
        <v>23.408719999999999</v>
      </c>
      <c r="AX288" s="11">
        <v>17.473286999999999</v>
      </c>
      <c r="AY288" s="11">
        <v>23.408719999999999</v>
      </c>
      <c r="AZ288" s="11">
        <v>17.473286999999999</v>
      </c>
      <c r="BA288" s="12">
        <v>0</v>
      </c>
      <c r="BB288" s="12">
        <v>39.452782999999997</v>
      </c>
      <c r="BC288" s="11">
        <v>21.114274000000002</v>
      </c>
      <c r="BD288" s="11">
        <v>20.014637</v>
      </c>
      <c r="BE288" s="11">
        <v>20.014637</v>
      </c>
      <c r="BF288" s="11">
        <v>20.014637</v>
      </c>
      <c r="BG288" s="11">
        <v>10.569006</v>
      </c>
      <c r="BH288" s="11">
        <v>20.354887999999999</v>
      </c>
      <c r="BI288" s="11">
        <v>20.354887999999999</v>
      </c>
      <c r="BJ288" s="11">
        <v>-36.710872999999999</v>
      </c>
      <c r="BK288" s="11">
        <v>-7.5434859999999997</v>
      </c>
      <c r="BL288" s="11">
        <v>-48.642313000000001</v>
      </c>
      <c r="BM288" s="11">
        <v>0</v>
      </c>
      <c r="BN288" s="11">
        <v>398.914175</v>
      </c>
      <c r="BO288" s="11">
        <v>398.914175</v>
      </c>
      <c r="BP288" s="11">
        <v>371.18182100000001</v>
      </c>
      <c r="BQ288" s="11">
        <v>393.74623800000001</v>
      </c>
      <c r="BR288" s="11">
        <v>417.73070300000001</v>
      </c>
      <c r="BS288" s="11">
        <v>0</v>
      </c>
      <c r="BT288"/>
      <c r="BU288"/>
      <c r="BV288"/>
      <c r="BW288"/>
      <c r="BX288"/>
      <c r="BY288"/>
    </row>
    <row r="289" spans="1:77" s="1" customFormat="1" x14ac:dyDescent="0.2">
      <c r="A289"/>
      <c r="B289" s="63" t="s">
        <v>79</v>
      </c>
      <c r="C289" s="6">
        <v>43339</v>
      </c>
      <c r="D289" s="7" t="s">
        <v>0</v>
      </c>
      <c r="E289" s="68" t="s">
        <v>30</v>
      </c>
      <c r="F289" s="8" t="s">
        <v>30</v>
      </c>
      <c r="G289" s="8">
        <v>18.398616000000001</v>
      </c>
      <c r="H289" s="8">
        <v>13.846890999999999</v>
      </c>
      <c r="I289" s="9" t="s">
        <v>30</v>
      </c>
      <c r="J289" s="64" t="s">
        <v>30</v>
      </c>
      <c r="K289" s="68" t="s">
        <v>30</v>
      </c>
      <c r="L289" s="8" t="s">
        <v>30</v>
      </c>
      <c r="M289" s="8">
        <v>1.3571679999999999</v>
      </c>
      <c r="N289" s="8">
        <v>1.062635</v>
      </c>
      <c r="O289" s="9" t="s">
        <v>30</v>
      </c>
      <c r="P289" s="64" t="s">
        <v>30</v>
      </c>
      <c r="Q289" s="8" t="s">
        <v>30</v>
      </c>
      <c r="R289" s="10">
        <v>0</v>
      </c>
      <c r="S289" s="8">
        <v>0.43589099999999997</v>
      </c>
      <c r="T289" s="8">
        <v>0.25251499999999999</v>
      </c>
      <c r="U289" s="9" t="s">
        <v>30</v>
      </c>
      <c r="V289" s="64" t="s">
        <v>30</v>
      </c>
      <c r="AA289" s="11">
        <v>71.272499999999994</v>
      </c>
      <c r="AB289" s="11">
        <v>0</v>
      </c>
      <c r="AC289" s="11">
        <v>26.564612</v>
      </c>
      <c r="AD289" s="11">
        <v>12.549502</v>
      </c>
      <c r="AE289" s="11">
        <v>15.557354</v>
      </c>
      <c r="AF289" s="12">
        <v>0</v>
      </c>
      <c r="AG289" s="12">
        <v>3.3845529999999999</v>
      </c>
      <c r="AH289" s="11">
        <v>1.524832</v>
      </c>
      <c r="AI289" s="11">
        <v>1.0542480000000001</v>
      </c>
      <c r="AJ289" s="11">
        <v>1.153084</v>
      </c>
      <c r="AK289" s="11">
        <v>2.0016620000000001</v>
      </c>
      <c r="AL289" s="11">
        <v>0</v>
      </c>
      <c r="AM289" s="12">
        <v>0</v>
      </c>
      <c r="AN289" s="12">
        <v>0.90536099999999997</v>
      </c>
      <c r="AO289" s="11">
        <v>0.37473699999999999</v>
      </c>
      <c r="AP289" s="11">
        <v>-1.6354E-2</v>
      </c>
      <c r="AQ289" s="11">
        <v>-0.26497700000000002</v>
      </c>
      <c r="AR289" s="11">
        <v>0.61482499999999995</v>
      </c>
      <c r="AS289" s="11">
        <v>0</v>
      </c>
      <c r="AT289" s="12">
        <v>0</v>
      </c>
      <c r="AU289" s="12">
        <v>2.2607590000000002</v>
      </c>
      <c r="AV289" s="11">
        <v>1.0626359999999999</v>
      </c>
      <c r="AW289" s="11">
        <v>0.69488899999999998</v>
      </c>
      <c r="AX289" s="11">
        <v>0.45946599999999999</v>
      </c>
      <c r="AY289" s="11">
        <v>0.69488899999999998</v>
      </c>
      <c r="AZ289" s="11">
        <v>0.45946599999999999</v>
      </c>
      <c r="BA289" s="12">
        <v>0</v>
      </c>
      <c r="BB289" s="12">
        <v>1.1115649999999999</v>
      </c>
      <c r="BC289" s="11">
        <v>0.25251499999999999</v>
      </c>
      <c r="BD289" s="11">
        <v>0.57236799999999999</v>
      </c>
      <c r="BE289" s="11">
        <v>0.57236799999999999</v>
      </c>
      <c r="BF289" s="11">
        <v>0.57236799999999999</v>
      </c>
      <c r="BG289" s="11">
        <v>-0.39940399999999998</v>
      </c>
      <c r="BH289" s="11">
        <v>7.6345460000000003</v>
      </c>
      <c r="BI289" s="11">
        <v>7.6345460000000003</v>
      </c>
      <c r="BJ289" s="11">
        <v>9.5343269999999993</v>
      </c>
      <c r="BK289" s="11">
        <v>11.7676</v>
      </c>
      <c r="BL289" s="11">
        <v>2.8531589999999998</v>
      </c>
      <c r="BM289" s="11">
        <v>0</v>
      </c>
      <c r="BN289" s="11">
        <v>61.650230000000001</v>
      </c>
      <c r="BO289" s="11">
        <v>61.650230000000001</v>
      </c>
      <c r="BP289" s="11">
        <v>62.222596000000003</v>
      </c>
      <c r="BQ289" s="11">
        <v>61.384887999999997</v>
      </c>
      <c r="BR289" s="11">
        <v>61.820777999999997</v>
      </c>
      <c r="BS289" s="11">
        <v>0</v>
      </c>
      <c r="BT289"/>
      <c r="BU289"/>
      <c r="BV289"/>
      <c r="BW289"/>
      <c r="BX289"/>
      <c r="BY289"/>
    </row>
    <row r="290" spans="1:77" s="1" customFormat="1" x14ac:dyDescent="0.2">
      <c r="A290"/>
      <c r="B290" s="63" t="s">
        <v>86</v>
      </c>
      <c r="C290" s="6">
        <v>43339</v>
      </c>
      <c r="D290" s="7" t="s">
        <v>0</v>
      </c>
      <c r="E290" s="68" t="s">
        <v>30</v>
      </c>
      <c r="F290" s="8" t="s">
        <v>30</v>
      </c>
      <c r="G290" s="8" t="s">
        <v>30</v>
      </c>
      <c r="H290" s="8" t="s">
        <v>30</v>
      </c>
      <c r="I290" s="9" t="s">
        <v>30</v>
      </c>
      <c r="J290" s="69" t="s">
        <v>30</v>
      </c>
      <c r="K290" s="68" t="s">
        <v>30</v>
      </c>
      <c r="L290" s="8" t="s">
        <v>30</v>
      </c>
      <c r="M290" s="8">
        <v>0</v>
      </c>
      <c r="N290" s="8">
        <v>0</v>
      </c>
      <c r="O290" s="9" t="s">
        <v>30</v>
      </c>
      <c r="P290" s="64" t="s">
        <v>30</v>
      </c>
      <c r="Q290" s="8" t="s">
        <v>30</v>
      </c>
      <c r="R290" s="10">
        <v>0</v>
      </c>
      <c r="S290" s="8">
        <v>0</v>
      </c>
      <c r="T290" s="8">
        <v>0</v>
      </c>
      <c r="U290" s="9" t="s">
        <v>30</v>
      </c>
      <c r="V290" s="64" t="s">
        <v>30</v>
      </c>
      <c r="AA290" s="11">
        <v>830.39687500000002</v>
      </c>
      <c r="AB290" s="11">
        <v>0</v>
      </c>
      <c r="AC290" s="11">
        <v>324.78711099999998</v>
      </c>
      <c r="AD290" s="11">
        <v>0</v>
      </c>
      <c r="AE290" s="11">
        <v>0</v>
      </c>
      <c r="AF290" s="12">
        <v>0</v>
      </c>
      <c r="AG290" s="12">
        <v>20.997959000000002</v>
      </c>
      <c r="AH290" s="11">
        <v>0</v>
      </c>
      <c r="AI290" s="11">
        <v>0</v>
      </c>
      <c r="AJ290" s="11">
        <v>0</v>
      </c>
      <c r="AK290" s="11">
        <v>0</v>
      </c>
      <c r="AL290" s="11">
        <v>0</v>
      </c>
      <c r="AM290" s="12">
        <v>0</v>
      </c>
      <c r="AN290" s="12">
        <v>13.003359</v>
      </c>
      <c r="AO290" s="11">
        <v>0</v>
      </c>
      <c r="AP290" s="11">
        <v>0</v>
      </c>
      <c r="AQ290" s="11">
        <v>0</v>
      </c>
      <c r="AR290" s="11">
        <v>0</v>
      </c>
      <c r="AS290" s="11">
        <v>0</v>
      </c>
      <c r="AT290" s="12">
        <v>0</v>
      </c>
      <c r="AU290" s="12">
        <v>14.146651</v>
      </c>
      <c r="AV290" s="11">
        <v>0</v>
      </c>
      <c r="AW290" s="11">
        <v>0</v>
      </c>
      <c r="AX290" s="11">
        <v>0</v>
      </c>
      <c r="AY290" s="11">
        <v>0</v>
      </c>
      <c r="AZ290" s="11">
        <v>0</v>
      </c>
      <c r="BA290" s="12">
        <v>0</v>
      </c>
      <c r="BB290" s="12">
        <v>4.3141780000000001</v>
      </c>
      <c r="BC290" s="11">
        <v>0</v>
      </c>
      <c r="BD290" s="11">
        <v>0</v>
      </c>
      <c r="BE290" s="11">
        <v>0</v>
      </c>
      <c r="BF290" s="11">
        <v>0</v>
      </c>
      <c r="BG290" s="11">
        <v>0</v>
      </c>
      <c r="BH290" s="11">
        <v>49.046861</v>
      </c>
      <c r="BI290" s="11">
        <v>49.046861</v>
      </c>
      <c r="BJ290" s="11">
        <v>0</v>
      </c>
      <c r="BK290" s="11">
        <v>90.697211999999993</v>
      </c>
      <c r="BL290" s="11">
        <v>0</v>
      </c>
      <c r="BM290" s="11">
        <v>0</v>
      </c>
      <c r="BN290" s="11">
        <v>96.954931000000002</v>
      </c>
      <c r="BO290" s="11">
        <v>96.954931000000002</v>
      </c>
      <c r="BP290" s="11">
        <v>0</v>
      </c>
      <c r="BQ290" s="11">
        <v>106.082302</v>
      </c>
      <c r="BR290" s="11">
        <v>0</v>
      </c>
      <c r="BS290" s="11">
        <v>0</v>
      </c>
      <c r="BT290"/>
      <c r="BU290"/>
      <c r="BV290"/>
      <c r="BW290"/>
      <c r="BX290"/>
      <c r="BY290"/>
    </row>
    <row r="291" spans="1:77" s="1" customFormat="1" x14ac:dyDescent="0.2">
      <c r="A291"/>
      <c r="B291" s="63" t="s">
        <v>95</v>
      </c>
      <c r="C291" s="6">
        <v>43339</v>
      </c>
      <c r="D291" s="7" t="s">
        <v>0</v>
      </c>
      <c r="E291" s="68" t="s">
        <v>30</v>
      </c>
      <c r="F291" s="8" t="s">
        <v>30</v>
      </c>
      <c r="G291" s="8">
        <v>110.887868</v>
      </c>
      <c r="H291" s="8">
        <v>91.359233000000003</v>
      </c>
      <c r="I291" s="9" t="s">
        <v>30</v>
      </c>
      <c r="J291" s="64" t="s">
        <v>30</v>
      </c>
      <c r="K291" s="68" t="s">
        <v>30</v>
      </c>
      <c r="L291" s="8" t="s">
        <v>30</v>
      </c>
      <c r="M291" s="8">
        <v>31.827691999999999</v>
      </c>
      <c r="N291" s="8">
        <v>11.618302</v>
      </c>
      <c r="O291" s="9" t="s">
        <v>30</v>
      </c>
      <c r="P291" s="64" t="s">
        <v>30</v>
      </c>
      <c r="Q291" s="8" t="s">
        <v>30</v>
      </c>
      <c r="R291" s="10">
        <v>0</v>
      </c>
      <c r="S291" s="8">
        <v>2.0943309999999999</v>
      </c>
      <c r="T291" s="8">
        <v>10.987536</v>
      </c>
      <c r="U291" s="9" t="s">
        <v>30</v>
      </c>
      <c r="V291" s="64" t="s">
        <v>30</v>
      </c>
      <c r="AA291" s="11">
        <v>237.03167782999998</v>
      </c>
      <c r="AB291" s="11">
        <v>0</v>
      </c>
      <c r="AC291" s="11">
        <v>173.57343800000001</v>
      </c>
      <c r="AD291" s="11">
        <v>95.544415000000001</v>
      </c>
      <c r="AE291" s="11">
        <v>104.14334599999999</v>
      </c>
      <c r="AF291" s="12">
        <v>0</v>
      </c>
      <c r="AG291" s="12">
        <v>41.470612000000003</v>
      </c>
      <c r="AH291" s="11">
        <v>22.148454999999998</v>
      </c>
      <c r="AI291" s="11">
        <v>25.952985999999999</v>
      </c>
      <c r="AJ291" s="11">
        <v>34.146366999999998</v>
      </c>
      <c r="AK291" s="11">
        <v>39.281965</v>
      </c>
      <c r="AL291" s="11">
        <v>0</v>
      </c>
      <c r="AM291" s="12">
        <v>0</v>
      </c>
      <c r="AN291" s="12">
        <v>12.354632000000001</v>
      </c>
      <c r="AO291" s="11">
        <v>7.3818140000000003</v>
      </c>
      <c r="AP291" s="11">
        <v>13.910042000000001</v>
      </c>
      <c r="AQ291" s="11">
        <v>22.070222000000001</v>
      </c>
      <c r="AR291" s="11">
        <v>27.935209</v>
      </c>
      <c r="AS291" s="11">
        <v>0</v>
      </c>
      <c r="AT291" s="12">
        <v>0</v>
      </c>
      <c r="AU291" s="12">
        <v>20.853294999999999</v>
      </c>
      <c r="AV291" s="11">
        <v>11.618302</v>
      </c>
      <c r="AW291" s="11">
        <v>18.409797000000001</v>
      </c>
      <c r="AX291" s="11">
        <v>26.228607</v>
      </c>
      <c r="AY291" s="11">
        <v>18.409797000000001</v>
      </c>
      <c r="AZ291" s="11">
        <v>26.228607</v>
      </c>
      <c r="BA291" s="12">
        <v>0</v>
      </c>
      <c r="BB291" s="12">
        <v>11.706296</v>
      </c>
      <c r="BC291" s="11">
        <v>10.987536</v>
      </c>
      <c r="BD291" s="11">
        <v>8.825177</v>
      </c>
      <c r="BE291" s="11">
        <v>8.825177</v>
      </c>
      <c r="BF291" s="11">
        <v>8.825177</v>
      </c>
      <c r="BG291" s="11">
        <v>-12.859505</v>
      </c>
      <c r="BH291" s="11">
        <v>250.45014399999999</v>
      </c>
      <c r="BI291" s="11">
        <v>250.45014399999999</v>
      </c>
      <c r="BJ291" s="11">
        <v>284.16993200000002</v>
      </c>
      <c r="BK291" s="11">
        <v>320.08461199999999</v>
      </c>
      <c r="BL291" s="11">
        <v>357.42401999999998</v>
      </c>
      <c r="BM291" s="11">
        <v>0</v>
      </c>
      <c r="BN291" s="11">
        <v>307.11816499999998</v>
      </c>
      <c r="BO291" s="11">
        <v>307.11816499999998</v>
      </c>
      <c r="BP291" s="11">
        <v>314.55069200000003</v>
      </c>
      <c r="BQ291" s="11">
        <v>61.306514999999997</v>
      </c>
      <c r="BR291" s="11">
        <v>60.340828999999999</v>
      </c>
      <c r="BS291" s="11">
        <v>0</v>
      </c>
      <c r="BT291"/>
      <c r="BU291"/>
      <c r="BV291"/>
      <c r="BW291"/>
      <c r="BX291"/>
      <c r="BY291"/>
    </row>
    <row r="292" spans="1:77" s="1" customFormat="1" x14ac:dyDescent="0.2">
      <c r="A292"/>
      <c r="B292" s="63" t="s">
        <v>111</v>
      </c>
      <c r="C292" s="6">
        <v>43339</v>
      </c>
      <c r="D292" s="7" t="s">
        <v>0</v>
      </c>
      <c r="E292" s="68" t="s">
        <v>30</v>
      </c>
      <c r="F292" s="8" t="s">
        <v>30</v>
      </c>
      <c r="G292" s="8">
        <v>26.147711000000001</v>
      </c>
      <c r="H292" s="8">
        <v>21.030470999999999</v>
      </c>
      <c r="I292" s="9" t="s">
        <v>30</v>
      </c>
      <c r="J292" s="64" t="s">
        <v>30</v>
      </c>
      <c r="K292" s="68" t="s">
        <v>30</v>
      </c>
      <c r="L292" s="8" t="s">
        <v>30</v>
      </c>
      <c r="M292" s="8">
        <v>2.7127970000000001</v>
      </c>
      <c r="N292" s="8">
        <v>1.7318959999999999</v>
      </c>
      <c r="O292" s="9" t="s">
        <v>30</v>
      </c>
      <c r="P292" s="64" t="s">
        <v>30</v>
      </c>
      <c r="Q292" s="8" t="s">
        <v>30</v>
      </c>
      <c r="R292" s="10">
        <v>0</v>
      </c>
      <c r="S292" s="8">
        <v>-0.26976299999999998</v>
      </c>
      <c r="T292" s="8">
        <v>0.48571300000000001</v>
      </c>
      <c r="U292" s="9" t="s">
        <v>30</v>
      </c>
      <c r="V292" s="64" t="s">
        <v>30</v>
      </c>
      <c r="AA292" s="11">
        <v>68.846999999999994</v>
      </c>
      <c r="AB292" s="11">
        <v>0</v>
      </c>
      <c r="AC292" s="11">
        <v>51.091445999999998</v>
      </c>
      <c r="AD292" s="11">
        <v>18.962862000000001</v>
      </c>
      <c r="AE292" s="11">
        <v>19.926705999999999</v>
      </c>
      <c r="AF292" s="12">
        <v>0</v>
      </c>
      <c r="AG292" s="12">
        <v>20.502493000000001</v>
      </c>
      <c r="AH292" s="11">
        <v>10.101545</v>
      </c>
      <c r="AI292" s="11">
        <v>9.92089</v>
      </c>
      <c r="AJ292" s="11">
        <v>10.278646999999999</v>
      </c>
      <c r="AK292" s="11">
        <v>13.021381</v>
      </c>
      <c r="AL292" s="11">
        <v>0</v>
      </c>
      <c r="AM292" s="12">
        <v>0</v>
      </c>
      <c r="AN292" s="12">
        <v>3.7300270000000002</v>
      </c>
      <c r="AO292" s="11">
        <v>1.7658659999999999</v>
      </c>
      <c r="AP292" s="11">
        <v>0.996614</v>
      </c>
      <c r="AQ292" s="11">
        <v>8.1832000000000002E-2</v>
      </c>
      <c r="AR292" s="11">
        <v>2.1736089999999999</v>
      </c>
      <c r="AS292" s="11">
        <v>0</v>
      </c>
      <c r="AT292" s="12">
        <v>0</v>
      </c>
      <c r="AU292" s="12">
        <v>4.1518309999999996</v>
      </c>
      <c r="AV292" s="11">
        <v>1.7318960000000001</v>
      </c>
      <c r="AW292" s="11">
        <v>1.909462</v>
      </c>
      <c r="AX292" s="11">
        <v>0.60187199999999996</v>
      </c>
      <c r="AY292" s="11">
        <v>1.909462</v>
      </c>
      <c r="AZ292" s="11">
        <v>0.60187199999999996</v>
      </c>
      <c r="BA292" s="12">
        <v>0</v>
      </c>
      <c r="BB292" s="12">
        <v>0.61444399999999999</v>
      </c>
      <c r="BC292" s="11">
        <v>0.48571300000000001</v>
      </c>
      <c r="BD292" s="11">
        <v>0.40371499999999999</v>
      </c>
      <c r="BE292" s="11">
        <v>0.40371499999999999</v>
      </c>
      <c r="BF292" s="11">
        <v>0.40371499999999999</v>
      </c>
      <c r="BG292" s="11">
        <v>-1.2155769999999999</v>
      </c>
      <c r="BH292" s="11">
        <v>6.5708520000000004</v>
      </c>
      <c r="BI292" s="11">
        <v>6.5708520000000004</v>
      </c>
      <c r="BJ292" s="11">
        <v>10.170038</v>
      </c>
      <c r="BK292" s="11">
        <v>17.652334</v>
      </c>
      <c r="BL292" s="11">
        <v>25.734226</v>
      </c>
      <c r="BM292" s="11">
        <v>0</v>
      </c>
      <c r="BN292" s="11">
        <v>107.375901</v>
      </c>
      <c r="BO292" s="11">
        <v>107.375901</v>
      </c>
      <c r="BP292" s="11">
        <v>107.592394</v>
      </c>
      <c r="BQ292" s="11">
        <v>103.50351999999999</v>
      </c>
      <c r="BR292" s="11">
        <v>103.628114</v>
      </c>
      <c r="BS292" s="11">
        <v>0</v>
      </c>
      <c r="BT292"/>
      <c r="BU292"/>
      <c r="BV292"/>
      <c r="BW292"/>
      <c r="BX292"/>
      <c r="BY292"/>
    </row>
    <row r="293" spans="1:77" s="1" customFormat="1" x14ac:dyDescent="0.2">
      <c r="A293"/>
      <c r="B293" s="63" t="s">
        <v>115</v>
      </c>
      <c r="C293" s="6">
        <v>43339</v>
      </c>
      <c r="D293" s="7" t="s">
        <v>0</v>
      </c>
      <c r="E293" s="68" t="s">
        <v>30</v>
      </c>
      <c r="F293" s="8" t="s">
        <v>30</v>
      </c>
      <c r="G293" s="8" t="s">
        <v>30</v>
      </c>
      <c r="H293" s="8" t="s">
        <v>30</v>
      </c>
      <c r="I293" s="9" t="s">
        <v>30</v>
      </c>
      <c r="J293" s="64" t="s">
        <v>30</v>
      </c>
      <c r="K293" s="68" t="s">
        <v>30</v>
      </c>
      <c r="L293" s="8" t="s">
        <v>30</v>
      </c>
      <c r="M293" s="8">
        <v>0</v>
      </c>
      <c r="N293" s="8">
        <v>0</v>
      </c>
      <c r="O293" s="9" t="s">
        <v>30</v>
      </c>
      <c r="P293" s="64" t="s">
        <v>30</v>
      </c>
      <c r="Q293" s="8" t="s">
        <v>30</v>
      </c>
      <c r="R293" s="10">
        <v>0</v>
      </c>
      <c r="S293" s="8">
        <v>0</v>
      </c>
      <c r="T293" s="8">
        <v>0</v>
      </c>
      <c r="U293" s="9" t="s">
        <v>30</v>
      </c>
      <c r="V293" s="64" t="s">
        <v>30</v>
      </c>
      <c r="AA293" s="11">
        <v>131</v>
      </c>
      <c r="AB293" s="11">
        <v>0</v>
      </c>
      <c r="AC293" s="11">
        <v>2.4348770000000002</v>
      </c>
      <c r="AD293" s="11">
        <v>0</v>
      </c>
      <c r="AE293" s="11">
        <v>0</v>
      </c>
      <c r="AF293" s="12">
        <v>0</v>
      </c>
      <c r="AG293" s="12">
        <v>2.4348770000000002</v>
      </c>
      <c r="AH293" s="11">
        <v>0</v>
      </c>
      <c r="AI293" s="11">
        <v>0</v>
      </c>
      <c r="AJ293" s="11">
        <v>0</v>
      </c>
      <c r="AK293" s="11">
        <v>0</v>
      </c>
      <c r="AL293" s="11">
        <v>0</v>
      </c>
      <c r="AM293" s="12">
        <v>0</v>
      </c>
      <c r="AN293" s="12">
        <v>1.505485</v>
      </c>
      <c r="AO293" s="11">
        <v>0</v>
      </c>
      <c r="AP293" s="11">
        <v>0</v>
      </c>
      <c r="AQ293" s="11">
        <v>0</v>
      </c>
      <c r="AR293" s="11">
        <v>0</v>
      </c>
      <c r="AS293" s="11">
        <v>0</v>
      </c>
      <c r="AT293" s="12">
        <v>0</v>
      </c>
      <c r="AU293" s="12">
        <v>1.624039</v>
      </c>
      <c r="AV293" s="11">
        <v>0</v>
      </c>
      <c r="AW293" s="11">
        <v>0</v>
      </c>
      <c r="AX293" s="11">
        <v>0</v>
      </c>
      <c r="AY293" s="11">
        <v>0</v>
      </c>
      <c r="AZ293" s="11">
        <v>0</v>
      </c>
      <c r="BA293" s="12">
        <v>0</v>
      </c>
      <c r="BB293" s="12">
        <v>2.5540219999999998</v>
      </c>
      <c r="BC293" s="11">
        <v>0</v>
      </c>
      <c r="BD293" s="11">
        <v>0</v>
      </c>
      <c r="BE293" s="11">
        <v>0</v>
      </c>
      <c r="BF293" s="11">
        <v>0</v>
      </c>
      <c r="BG293" s="11">
        <v>0</v>
      </c>
      <c r="BH293" s="11">
        <v>-43.772841999999997</v>
      </c>
      <c r="BI293" s="11">
        <v>-43.772841999999997</v>
      </c>
      <c r="BJ293" s="11">
        <v>0</v>
      </c>
      <c r="BK293" s="11">
        <v>-3.3264000000000002E-2</v>
      </c>
      <c r="BL293" s="11">
        <v>0</v>
      </c>
      <c r="BM293" s="11">
        <v>0</v>
      </c>
      <c r="BN293" s="11">
        <v>54.705399999999997</v>
      </c>
      <c r="BO293" s="11">
        <v>54.705399999999997</v>
      </c>
      <c r="BP293" s="11">
        <v>0</v>
      </c>
      <c r="BQ293" s="11">
        <v>63.604315</v>
      </c>
      <c r="BR293" s="11">
        <v>0</v>
      </c>
      <c r="BS293" s="11">
        <v>0</v>
      </c>
      <c r="BT293"/>
      <c r="BU293"/>
      <c r="BV293"/>
      <c r="BW293"/>
      <c r="BX293"/>
      <c r="BY293"/>
    </row>
    <row r="294" spans="1:77" s="1" customFormat="1" x14ac:dyDescent="0.2">
      <c r="A294"/>
      <c r="B294" s="63" t="s">
        <v>123</v>
      </c>
      <c r="C294" s="6">
        <v>43339</v>
      </c>
      <c r="D294" s="7" t="s">
        <v>0</v>
      </c>
      <c r="E294" s="68" t="s">
        <v>30</v>
      </c>
      <c r="F294" s="8" t="s">
        <v>30</v>
      </c>
      <c r="G294" s="8" t="s">
        <v>30</v>
      </c>
      <c r="H294" s="8">
        <v>969.68</v>
      </c>
      <c r="I294" s="9" t="s">
        <v>30</v>
      </c>
      <c r="J294" s="64" t="s">
        <v>30</v>
      </c>
      <c r="K294" s="68" t="s">
        <v>30</v>
      </c>
      <c r="L294" s="8" t="s">
        <v>30</v>
      </c>
      <c r="M294" s="8">
        <v>0</v>
      </c>
      <c r="N294" s="8">
        <v>140.9</v>
      </c>
      <c r="O294" s="9" t="s">
        <v>30</v>
      </c>
      <c r="P294" s="64" t="s">
        <v>30</v>
      </c>
      <c r="Q294" s="8" t="s">
        <v>30</v>
      </c>
      <c r="R294" s="10">
        <v>0</v>
      </c>
      <c r="S294" s="8">
        <v>0</v>
      </c>
      <c r="T294" s="8">
        <v>32.35</v>
      </c>
      <c r="U294" s="9" t="s">
        <v>30</v>
      </c>
      <c r="V294" s="64" t="s">
        <v>30</v>
      </c>
      <c r="AA294" s="11">
        <v>3342.192</v>
      </c>
      <c r="AB294" s="11">
        <v>0</v>
      </c>
      <c r="AC294" s="11">
        <v>1893.75</v>
      </c>
      <c r="AD294" s="11">
        <v>1160.21</v>
      </c>
      <c r="AE294" s="11">
        <v>1147.32</v>
      </c>
      <c r="AF294" s="12">
        <v>0</v>
      </c>
      <c r="AG294" s="12">
        <v>796.25</v>
      </c>
      <c r="AH294" s="11">
        <v>411.8</v>
      </c>
      <c r="AI294" s="11">
        <v>426.2</v>
      </c>
      <c r="AJ294" s="11">
        <v>1113.1300000000001</v>
      </c>
      <c r="AK294" s="11">
        <v>0</v>
      </c>
      <c r="AL294" s="11">
        <v>0</v>
      </c>
      <c r="AM294" s="12">
        <v>0</v>
      </c>
      <c r="AN294" s="12">
        <v>186.86</v>
      </c>
      <c r="AO294" s="11">
        <v>107.66</v>
      </c>
      <c r="AP294" s="11">
        <v>95.93</v>
      </c>
      <c r="AQ294" s="11">
        <v>696.6</v>
      </c>
      <c r="AR294" s="11">
        <v>0</v>
      </c>
      <c r="AS294" s="11">
        <v>0</v>
      </c>
      <c r="AT294" s="12">
        <v>0</v>
      </c>
      <c r="AU294" s="12">
        <v>251.22</v>
      </c>
      <c r="AV294" s="11">
        <v>10.44</v>
      </c>
      <c r="AW294" s="11">
        <v>157.19</v>
      </c>
      <c r="AX294" s="11">
        <v>746.18</v>
      </c>
      <c r="AY294" s="11">
        <v>157.19</v>
      </c>
      <c r="AZ294" s="11">
        <v>746.18</v>
      </c>
      <c r="BA294" s="12">
        <v>0</v>
      </c>
      <c r="BB294" s="12">
        <v>52.17</v>
      </c>
      <c r="BC294" s="11">
        <v>32.35</v>
      </c>
      <c r="BD294" s="11">
        <v>32.270000000000003</v>
      </c>
      <c r="BE294" s="11">
        <v>32.270000000000003</v>
      </c>
      <c r="BF294" s="11">
        <v>32.270000000000003</v>
      </c>
      <c r="BG294" s="11">
        <v>30.14</v>
      </c>
      <c r="BH294" s="11">
        <v>364.5</v>
      </c>
      <c r="BI294" s="11">
        <v>364.5</v>
      </c>
      <c r="BJ294" s="11">
        <v>292.97000000000003</v>
      </c>
      <c r="BK294" s="11">
        <v>354.05</v>
      </c>
      <c r="BL294" s="11">
        <v>0</v>
      </c>
      <c r="BM294" s="11">
        <v>0</v>
      </c>
      <c r="BN294" s="11">
        <v>833.23</v>
      </c>
      <c r="BO294" s="11">
        <v>833.23</v>
      </c>
      <c r="BP294" s="11">
        <v>909.83</v>
      </c>
      <c r="BQ294" s="11">
        <v>979.22</v>
      </c>
      <c r="BR294" s="11">
        <v>0</v>
      </c>
      <c r="BS294" s="11">
        <v>0</v>
      </c>
      <c r="BT294"/>
      <c r="BU294"/>
      <c r="BV294"/>
      <c r="BW294"/>
      <c r="BX294"/>
      <c r="BY294"/>
    </row>
    <row r="295" spans="1:77" s="1" customFormat="1" x14ac:dyDescent="0.2">
      <c r="A295"/>
      <c r="B295" s="63" t="s">
        <v>151</v>
      </c>
      <c r="C295" s="6">
        <v>43339</v>
      </c>
      <c r="D295" s="7" t="s">
        <v>0</v>
      </c>
      <c r="E295" s="68" t="s">
        <v>30</v>
      </c>
      <c r="F295" s="8" t="s">
        <v>30</v>
      </c>
      <c r="G295" s="8">
        <v>5.944617</v>
      </c>
      <c r="H295" s="8">
        <v>5.9409660000000004</v>
      </c>
      <c r="I295" s="9" t="s">
        <v>30</v>
      </c>
      <c r="J295" s="64" t="s">
        <v>30</v>
      </c>
      <c r="K295" s="68" t="s">
        <v>30</v>
      </c>
      <c r="L295" s="8" t="s">
        <v>30</v>
      </c>
      <c r="M295" s="8">
        <v>1.5249950000000001</v>
      </c>
      <c r="N295" s="8">
        <v>1.358082</v>
      </c>
      <c r="O295" s="9" t="s">
        <v>30</v>
      </c>
      <c r="P295" s="64" t="s">
        <v>30</v>
      </c>
      <c r="Q295" s="8" t="s">
        <v>30</v>
      </c>
      <c r="R295" s="10">
        <v>0</v>
      </c>
      <c r="S295" s="8">
        <v>0.61400200000000005</v>
      </c>
      <c r="T295" s="8">
        <v>1.377467</v>
      </c>
      <c r="U295" s="9" t="s">
        <v>30</v>
      </c>
      <c r="V295" s="64" t="s">
        <v>30</v>
      </c>
      <c r="AA295" s="11">
        <v>77.58</v>
      </c>
      <c r="AB295" s="11">
        <v>0</v>
      </c>
      <c r="AC295" s="11">
        <v>11.720177</v>
      </c>
      <c r="AD295" s="11">
        <v>6.7896479999999997</v>
      </c>
      <c r="AE295" s="11">
        <v>5.1656630000000003</v>
      </c>
      <c r="AF295" s="12">
        <v>0</v>
      </c>
      <c r="AG295" s="12">
        <v>5.3273159999999997</v>
      </c>
      <c r="AH295" s="11">
        <v>2.4960819999999999</v>
      </c>
      <c r="AI295" s="11">
        <v>2.8182870000000002</v>
      </c>
      <c r="AJ295" s="11">
        <v>0.97972800000000004</v>
      </c>
      <c r="AK295" s="11">
        <v>2.5030739999999998</v>
      </c>
      <c r="AL295" s="11">
        <v>0</v>
      </c>
      <c r="AM295" s="12">
        <v>0</v>
      </c>
      <c r="AN295" s="12">
        <v>3.03241</v>
      </c>
      <c r="AO295" s="11">
        <v>1.1607099999999999</v>
      </c>
      <c r="AP295" s="11">
        <v>1.3276410000000001</v>
      </c>
      <c r="AQ295" s="11">
        <v>-0.49385400000000002</v>
      </c>
      <c r="AR295" s="11">
        <v>0.66225800000000001</v>
      </c>
      <c r="AS295" s="11">
        <v>0</v>
      </c>
      <c r="AT295" s="12">
        <v>0</v>
      </c>
      <c r="AU295" s="12">
        <v>3.4096139999999999</v>
      </c>
      <c r="AV295" s="11">
        <v>1.358082</v>
      </c>
      <c r="AW295" s="11">
        <v>1.5608070000000001</v>
      </c>
      <c r="AX295" s="11">
        <v>0.273478</v>
      </c>
      <c r="AY295" s="11">
        <v>1.5608070000000001</v>
      </c>
      <c r="AZ295" s="11">
        <v>0.273478</v>
      </c>
      <c r="BA295" s="12">
        <v>0</v>
      </c>
      <c r="BB295" s="12">
        <v>2.8125390000000001</v>
      </c>
      <c r="BC295" s="11">
        <v>1.377467</v>
      </c>
      <c r="BD295" s="11">
        <v>1.417341</v>
      </c>
      <c r="BE295" s="11">
        <v>1.417341</v>
      </c>
      <c r="BF295" s="11">
        <v>1.417341</v>
      </c>
      <c r="BG295" s="11">
        <v>-0.13245499999999999</v>
      </c>
      <c r="BH295" s="11">
        <v>-3.1445780000000001</v>
      </c>
      <c r="BI295" s="11">
        <v>-3.1445780000000001</v>
      </c>
      <c r="BJ295" s="11">
        <v>-0.60094899999999996</v>
      </c>
      <c r="BK295" s="11">
        <v>-0.14274300000000001</v>
      </c>
      <c r="BL295" s="11">
        <v>1.938642</v>
      </c>
      <c r="BM295" s="11">
        <v>0</v>
      </c>
      <c r="BN295" s="11">
        <v>39.332016000000003</v>
      </c>
      <c r="BO295" s="11">
        <v>39.332016000000003</v>
      </c>
      <c r="BP295" s="11">
        <v>40.677660000000003</v>
      </c>
      <c r="BQ295" s="11">
        <v>40.538291000000001</v>
      </c>
      <c r="BR295" s="11">
        <v>41.076213000000003</v>
      </c>
      <c r="BS295" s="11">
        <v>0</v>
      </c>
      <c r="BT295"/>
      <c r="BU295"/>
      <c r="BV295"/>
      <c r="BW295"/>
      <c r="BX295"/>
      <c r="BY295"/>
    </row>
    <row r="296" spans="1:77" s="1" customFormat="1" x14ac:dyDescent="0.2">
      <c r="A296"/>
      <c r="B296" s="63" t="s">
        <v>183</v>
      </c>
      <c r="C296" s="6">
        <v>43339</v>
      </c>
      <c r="D296" s="7" t="s">
        <v>0</v>
      </c>
      <c r="E296" s="68" t="s">
        <v>30</v>
      </c>
      <c r="F296" s="8" t="s">
        <v>30</v>
      </c>
      <c r="G296" s="8">
        <v>2970.6909999999998</v>
      </c>
      <c r="H296" s="8">
        <v>2660.6489999999999</v>
      </c>
      <c r="I296" s="9" t="s">
        <v>30</v>
      </c>
      <c r="J296" s="64" t="s">
        <v>30</v>
      </c>
      <c r="K296" s="68" t="s">
        <v>30</v>
      </c>
      <c r="L296" s="8" t="s">
        <v>30</v>
      </c>
      <c r="M296" s="8">
        <v>1072.914</v>
      </c>
      <c r="N296" s="8">
        <v>695.75200000000007</v>
      </c>
      <c r="O296" s="9" t="s">
        <v>30</v>
      </c>
      <c r="P296" s="64" t="s">
        <v>30</v>
      </c>
      <c r="Q296" s="8" t="s">
        <v>30</v>
      </c>
      <c r="R296" s="10">
        <v>0</v>
      </c>
      <c r="S296" s="8">
        <v>787.03499999999997</v>
      </c>
      <c r="T296" s="8">
        <v>557.99300000000005</v>
      </c>
      <c r="U296" s="9" t="s">
        <v>30</v>
      </c>
      <c r="V296" s="64" t="s">
        <v>30</v>
      </c>
      <c r="AA296" s="11">
        <v>24186</v>
      </c>
      <c r="AB296" s="11">
        <v>0</v>
      </c>
      <c r="AC296" s="11">
        <v>4934.5249999999996</v>
      </c>
      <c r="AD296" s="11">
        <v>0</v>
      </c>
      <c r="AE296" s="11">
        <v>0</v>
      </c>
      <c r="AF296" s="12">
        <v>0</v>
      </c>
      <c r="AG296" s="12">
        <v>1273.038</v>
      </c>
      <c r="AH296" s="11">
        <v>636.65800000000002</v>
      </c>
      <c r="AI296" s="11">
        <v>0</v>
      </c>
      <c r="AJ296" s="11">
        <v>0</v>
      </c>
      <c r="AK296" s="11">
        <v>1020.302</v>
      </c>
      <c r="AL296" s="11">
        <v>0</v>
      </c>
      <c r="AM296" s="12">
        <v>0</v>
      </c>
      <c r="AN296" s="12">
        <v>1181.2239999999999</v>
      </c>
      <c r="AO296" s="11">
        <v>592.65700000000004</v>
      </c>
      <c r="AP296" s="11">
        <v>0</v>
      </c>
      <c r="AQ296" s="11">
        <v>0</v>
      </c>
      <c r="AR296" s="11">
        <v>973.12699999999995</v>
      </c>
      <c r="AS296" s="11">
        <v>0</v>
      </c>
      <c r="AT296" s="12">
        <v>0</v>
      </c>
      <c r="AU296" s="12">
        <v>1379.758</v>
      </c>
      <c r="AV296" s="11">
        <v>695.75199999999995</v>
      </c>
      <c r="AW296" s="11">
        <v>0</v>
      </c>
      <c r="AX296" s="11">
        <v>0</v>
      </c>
      <c r="AY296" s="11">
        <v>0</v>
      </c>
      <c r="AZ296" s="11">
        <v>0</v>
      </c>
      <c r="BA296" s="12">
        <v>0</v>
      </c>
      <c r="BB296" s="12">
        <v>1046.048</v>
      </c>
      <c r="BC296" s="11">
        <v>557.99300000000005</v>
      </c>
      <c r="BD296" s="11">
        <v>0</v>
      </c>
      <c r="BE296" s="11">
        <v>0</v>
      </c>
      <c r="BF296" s="11">
        <v>0</v>
      </c>
      <c r="BG296" s="11">
        <v>0</v>
      </c>
      <c r="BH296" s="11">
        <v>927.78</v>
      </c>
      <c r="BI296" s="11">
        <v>927.78</v>
      </c>
      <c r="BJ296" s="11">
        <v>0</v>
      </c>
      <c r="BK296" s="11">
        <v>1327.3420000000001</v>
      </c>
      <c r="BL296" s="11">
        <v>1281.412</v>
      </c>
      <c r="BM296" s="11">
        <v>0</v>
      </c>
      <c r="BN296" s="11">
        <v>8684.3729999999996</v>
      </c>
      <c r="BO296" s="11">
        <v>8684.3729999999996</v>
      </c>
      <c r="BP296" s="11">
        <v>0</v>
      </c>
      <c r="BQ296" s="11">
        <v>9968.7849999999999</v>
      </c>
      <c r="BR296" s="11">
        <v>9244.6919999999991</v>
      </c>
      <c r="BS296" s="11">
        <v>0</v>
      </c>
      <c r="BT296"/>
      <c r="BU296"/>
      <c r="BV296"/>
      <c r="BW296"/>
      <c r="BX296"/>
      <c r="BY296"/>
    </row>
    <row r="297" spans="1:77" s="1" customFormat="1" x14ac:dyDescent="0.2">
      <c r="A297"/>
      <c r="B297" s="63" t="s">
        <v>191</v>
      </c>
      <c r="C297" s="6">
        <v>43339</v>
      </c>
      <c r="D297" s="7" t="s">
        <v>0</v>
      </c>
      <c r="E297" s="68" t="s">
        <v>30</v>
      </c>
      <c r="F297" s="8" t="s">
        <v>30</v>
      </c>
      <c r="G297" s="8" t="s">
        <v>30</v>
      </c>
      <c r="H297" s="8">
        <v>7.1685780000000001</v>
      </c>
      <c r="I297" s="9" t="s">
        <v>30</v>
      </c>
      <c r="J297" s="64" t="s">
        <v>30</v>
      </c>
      <c r="K297" s="68" t="s">
        <v>30</v>
      </c>
      <c r="L297" s="8" t="s">
        <v>30</v>
      </c>
      <c r="M297" s="8">
        <v>0</v>
      </c>
      <c r="N297" s="8">
        <v>1.2075020000000001</v>
      </c>
      <c r="O297" s="9" t="s">
        <v>30</v>
      </c>
      <c r="P297" s="64" t="s">
        <v>30</v>
      </c>
      <c r="Q297" s="8" t="s">
        <v>30</v>
      </c>
      <c r="R297" s="83">
        <v>0</v>
      </c>
      <c r="S297" s="8">
        <v>0</v>
      </c>
      <c r="T297" s="8">
        <v>-2.3102999999999999E-2</v>
      </c>
      <c r="U297" s="9" t="s">
        <v>30</v>
      </c>
      <c r="V297" s="64" t="s">
        <v>30</v>
      </c>
      <c r="AA297" s="11">
        <v>41.512500000000003</v>
      </c>
      <c r="AB297" s="11">
        <v>0</v>
      </c>
      <c r="AC297" s="11">
        <v>13.384475999999999</v>
      </c>
      <c r="AD297" s="11">
        <v>0</v>
      </c>
      <c r="AE297" s="11">
        <v>0</v>
      </c>
      <c r="AF297" s="12">
        <v>0</v>
      </c>
      <c r="AG297" s="12">
        <v>3.8042229999999999</v>
      </c>
      <c r="AH297" s="11">
        <v>2.4622839999999999</v>
      </c>
      <c r="AI297" s="11">
        <v>0</v>
      </c>
      <c r="AJ297" s="11">
        <v>0</v>
      </c>
      <c r="AK297" s="11">
        <v>0</v>
      </c>
      <c r="AL297" s="11">
        <v>0</v>
      </c>
      <c r="AM297" s="12">
        <v>0</v>
      </c>
      <c r="AN297" s="12">
        <v>1.4067590000000001</v>
      </c>
      <c r="AO297" s="11">
        <v>1.2075020000000001</v>
      </c>
      <c r="AP297" s="11">
        <v>0</v>
      </c>
      <c r="AQ297" s="11">
        <v>0</v>
      </c>
      <c r="AR297" s="11">
        <v>0</v>
      </c>
      <c r="AS297" s="11">
        <v>0</v>
      </c>
      <c r="AT297" s="12">
        <v>0</v>
      </c>
      <c r="AU297" s="12">
        <v>1.4587570000000001</v>
      </c>
      <c r="AV297" s="11">
        <v>0</v>
      </c>
      <c r="AW297" s="11">
        <v>0</v>
      </c>
      <c r="AX297" s="11">
        <v>0</v>
      </c>
      <c r="AY297" s="11">
        <v>0</v>
      </c>
      <c r="AZ297" s="11">
        <v>0</v>
      </c>
      <c r="BA297" s="12">
        <v>0</v>
      </c>
      <c r="BB297" s="12">
        <v>0.11321199999999999</v>
      </c>
      <c r="BC297" s="11">
        <v>-2.3102999999999999E-2</v>
      </c>
      <c r="BD297" s="11">
        <v>0</v>
      </c>
      <c r="BE297" s="11">
        <v>0</v>
      </c>
      <c r="BF297" s="11">
        <v>0</v>
      </c>
      <c r="BG297" s="11">
        <v>0</v>
      </c>
      <c r="BH297" s="11">
        <v>9.5051839999999999</v>
      </c>
      <c r="BI297" s="11">
        <v>9.5051839999999999</v>
      </c>
      <c r="BJ297" s="11">
        <v>0</v>
      </c>
      <c r="BK297" s="11">
        <v>13.453763</v>
      </c>
      <c r="BL297" s="11">
        <v>0</v>
      </c>
      <c r="BM297" s="11">
        <v>0</v>
      </c>
      <c r="BN297" s="11">
        <v>19.114446999999998</v>
      </c>
      <c r="BO297" s="11">
        <v>19.114446999999998</v>
      </c>
      <c r="BP297" s="11">
        <v>0</v>
      </c>
      <c r="BQ297" s="11">
        <v>19.503921999999999</v>
      </c>
      <c r="BR297" s="11">
        <v>0</v>
      </c>
      <c r="BS297" s="11">
        <v>0</v>
      </c>
      <c r="BT297"/>
      <c r="BU297"/>
      <c r="BV297"/>
      <c r="BW297"/>
      <c r="BX297"/>
      <c r="BY297"/>
    </row>
    <row r="298" spans="1:77" s="1" customFormat="1" x14ac:dyDescent="0.2">
      <c r="A298"/>
      <c r="B298" s="63" t="s">
        <v>226</v>
      </c>
      <c r="C298" s="6">
        <v>43339</v>
      </c>
      <c r="D298" s="7" t="s">
        <v>0</v>
      </c>
      <c r="E298" s="68" t="s">
        <v>30</v>
      </c>
      <c r="F298" s="8" t="s">
        <v>30</v>
      </c>
      <c r="G298" s="8" t="s">
        <v>30</v>
      </c>
      <c r="H298" s="8" t="s">
        <v>30</v>
      </c>
      <c r="I298" s="9" t="s">
        <v>30</v>
      </c>
      <c r="J298" s="64" t="s">
        <v>30</v>
      </c>
      <c r="K298" s="68" t="s">
        <v>30</v>
      </c>
      <c r="L298" s="8" t="s">
        <v>30</v>
      </c>
      <c r="M298" s="8">
        <v>0</v>
      </c>
      <c r="N298" s="8">
        <v>0</v>
      </c>
      <c r="O298" s="9" t="s">
        <v>30</v>
      </c>
      <c r="P298" s="64" t="s">
        <v>30</v>
      </c>
      <c r="Q298" s="8" t="s">
        <v>30</v>
      </c>
      <c r="R298" s="10">
        <v>0</v>
      </c>
      <c r="S298" s="8">
        <v>0</v>
      </c>
      <c r="T298" s="8">
        <v>0</v>
      </c>
      <c r="U298" s="9" t="s">
        <v>30</v>
      </c>
      <c r="V298" s="64" t="s">
        <v>30</v>
      </c>
      <c r="AA298" s="11">
        <v>95.108500000000006</v>
      </c>
      <c r="AB298" s="11">
        <v>0</v>
      </c>
      <c r="AC298" s="11">
        <v>6.8249060000000004</v>
      </c>
      <c r="AD298" s="11">
        <v>0</v>
      </c>
      <c r="AE298" s="11">
        <v>0</v>
      </c>
      <c r="AF298" s="12">
        <v>0</v>
      </c>
      <c r="AG298" s="12">
        <v>2.5036939999999999</v>
      </c>
      <c r="AH298" s="11">
        <v>0</v>
      </c>
      <c r="AI298" s="11">
        <v>0</v>
      </c>
      <c r="AJ298" s="11">
        <v>0</v>
      </c>
      <c r="AK298" s="11">
        <v>0</v>
      </c>
      <c r="AL298" s="11">
        <v>0</v>
      </c>
      <c r="AM298" s="12">
        <v>0</v>
      </c>
      <c r="AN298" s="12">
        <v>-0.653227</v>
      </c>
      <c r="AO298" s="11">
        <v>0</v>
      </c>
      <c r="AP298" s="11">
        <v>0</v>
      </c>
      <c r="AQ298" s="11">
        <v>0</v>
      </c>
      <c r="AR298" s="11">
        <v>0</v>
      </c>
      <c r="AS298" s="11">
        <v>0</v>
      </c>
      <c r="AT298" s="12">
        <v>0</v>
      </c>
      <c r="AU298" s="12">
        <v>-0.462393</v>
      </c>
      <c r="AV298" s="11">
        <v>0</v>
      </c>
      <c r="AW298" s="11">
        <v>0</v>
      </c>
      <c r="AX298" s="11">
        <v>0</v>
      </c>
      <c r="AY298" s="11">
        <v>0</v>
      </c>
      <c r="AZ298" s="11">
        <v>0</v>
      </c>
      <c r="BA298" s="12">
        <v>0</v>
      </c>
      <c r="BB298" s="12">
        <v>-0.73624000000000001</v>
      </c>
      <c r="BC298" s="11">
        <v>0</v>
      </c>
      <c r="BD298" s="11">
        <v>0</v>
      </c>
      <c r="BE298" s="11">
        <v>0</v>
      </c>
      <c r="BF298" s="11">
        <v>0</v>
      </c>
      <c r="BG298" s="11">
        <v>0</v>
      </c>
      <c r="BH298" s="11">
        <v>-0.15473000000000001</v>
      </c>
      <c r="BI298" s="11">
        <v>-0.15473000000000001</v>
      </c>
      <c r="BJ298" s="11">
        <v>0</v>
      </c>
      <c r="BK298" s="11">
        <v>0.71282299999999998</v>
      </c>
      <c r="BL298" s="11">
        <v>0</v>
      </c>
      <c r="BM298" s="11">
        <v>0</v>
      </c>
      <c r="BN298" s="11">
        <v>6.9508559999999999</v>
      </c>
      <c r="BO298" s="11">
        <v>6.9508559999999999</v>
      </c>
      <c r="BP298" s="11">
        <v>0</v>
      </c>
      <c r="BQ298" s="11">
        <v>6.222029</v>
      </c>
      <c r="BR298" s="11">
        <v>0</v>
      </c>
      <c r="BS298" s="11">
        <v>0</v>
      </c>
      <c r="BT298"/>
      <c r="BU298"/>
      <c r="BV298"/>
      <c r="BW298"/>
      <c r="BX298"/>
      <c r="BY298"/>
    </row>
    <row r="299" spans="1:77" s="1" customFormat="1" x14ac:dyDescent="0.2">
      <c r="A299"/>
      <c r="B299" s="63" t="s">
        <v>236</v>
      </c>
      <c r="C299" s="6">
        <v>43339</v>
      </c>
      <c r="D299" s="7" t="s">
        <v>0</v>
      </c>
      <c r="E299" s="68" t="s">
        <v>30</v>
      </c>
      <c r="F299" s="8" t="s">
        <v>30</v>
      </c>
      <c r="G299" s="8">
        <v>238.17920699999999</v>
      </c>
      <c r="H299" s="8">
        <v>181.612393</v>
      </c>
      <c r="I299" s="9" t="s">
        <v>30</v>
      </c>
      <c r="J299" s="64" t="s">
        <v>30</v>
      </c>
      <c r="K299" s="68" t="s">
        <v>30</v>
      </c>
      <c r="L299" s="8" t="s">
        <v>30</v>
      </c>
      <c r="M299" s="8">
        <v>23.190913000000002</v>
      </c>
      <c r="N299" s="8">
        <v>14.198295999999999</v>
      </c>
      <c r="O299" s="9" t="s">
        <v>30</v>
      </c>
      <c r="P299" s="64" t="s">
        <v>30</v>
      </c>
      <c r="Q299" s="8" t="s">
        <v>30</v>
      </c>
      <c r="R299" s="10">
        <v>0</v>
      </c>
      <c r="S299" s="8">
        <v>11.617772</v>
      </c>
      <c r="T299" s="8">
        <v>5.7857979999999998</v>
      </c>
      <c r="U299" s="9" t="s">
        <v>30</v>
      </c>
      <c r="V299" s="64" t="s">
        <v>30</v>
      </c>
      <c r="AA299" s="11">
        <v>344</v>
      </c>
      <c r="AB299" s="11">
        <v>0</v>
      </c>
      <c r="AC299" s="11">
        <v>344.22004299999998</v>
      </c>
      <c r="AD299" s="11">
        <v>195.16246100000001</v>
      </c>
      <c r="AE299" s="11">
        <v>222.12652600000001</v>
      </c>
      <c r="AF299" s="12">
        <v>0</v>
      </c>
      <c r="AG299" s="12">
        <v>69.504574000000005</v>
      </c>
      <c r="AH299" s="11">
        <v>40.200203999999999</v>
      </c>
      <c r="AI299" s="11">
        <v>37.191181</v>
      </c>
      <c r="AJ299" s="11">
        <v>40.655931000000002</v>
      </c>
      <c r="AK299" s="11">
        <v>53.986162999999998</v>
      </c>
      <c r="AL299" s="11">
        <v>0</v>
      </c>
      <c r="AM299" s="12">
        <v>0</v>
      </c>
      <c r="AN299" s="12">
        <v>16.071176999999999</v>
      </c>
      <c r="AO299" s="11">
        <v>10.10439</v>
      </c>
      <c r="AP299" s="11">
        <v>12.595632</v>
      </c>
      <c r="AQ299" s="11">
        <v>11.068144</v>
      </c>
      <c r="AR299" s="11">
        <v>17.132293000000001</v>
      </c>
      <c r="AS299" s="11">
        <v>0</v>
      </c>
      <c r="AT299" s="12">
        <v>0</v>
      </c>
      <c r="AU299" s="12">
        <v>25.147611000000001</v>
      </c>
      <c r="AV299" s="11">
        <v>14.198295999999999</v>
      </c>
      <c r="AW299" s="11">
        <v>17.899730000000002</v>
      </c>
      <c r="AX299" s="11">
        <v>17.714406</v>
      </c>
      <c r="AY299" s="11">
        <v>17.899730000000002</v>
      </c>
      <c r="AZ299" s="11">
        <v>17.714406</v>
      </c>
      <c r="BA299" s="12">
        <v>0</v>
      </c>
      <c r="BB299" s="12">
        <v>10.061254999999999</v>
      </c>
      <c r="BC299" s="11">
        <v>5.7857979999999998</v>
      </c>
      <c r="BD299" s="11">
        <v>6.4266719999999999</v>
      </c>
      <c r="BE299" s="11">
        <v>6.4266719999999999</v>
      </c>
      <c r="BF299" s="11">
        <v>6.4266719999999999</v>
      </c>
      <c r="BG299" s="11">
        <v>5.6890809999999998</v>
      </c>
      <c r="BH299" s="11">
        <v>159.496859</v>
      </c>
      <c r="BI299" s="11">
        <v>159.496859</v>
      </c>
      <c r="BJ299" s="11">
        <v>178.55426700000001</v>
      </c>
      <c r="BK299" s="11">
        <v>180.46140700000001</v>
      </c>
      <c r="BL299" s="11">
        <v>238.28849399999999</v>
      </c>
      <c r="BM299" s="11">
        <v>0</v>
      </c>
      <c r="BN299" s="11">
        <v>179.317848</v>
      </c>
      <c r="BO299" s="11">
        <v>179.317848</v>
      </c>
      <c r="BP299" s="11">
        <v>183.96978300000001</v>
      </c>
      <c r="BQ299" s="11">
        <v>189.65886399999999</v>
      </c>
      <c r="BR299" s="11">
        <v>201.276633</v>
      </c>
      <c r="BS299" s="11">
        <v>0</v>
      </c>
      <c r="BT299"/>
      <c r="BU299"/>
      <c r="BV299"/>
      <c r="BW299"/>
      <c r="BX299"/>
      <c r="BY299"/>
    </row>
    <row r="300" spans="1:77" s="1" customFormat="1" x14ac:dyDescent="0.2">
      <c r="A300"/>
      <c r="B300" s="63" t="s">
        <v>256</v>
      </c>
      <c r="C300" s="6">
        <v>43339</v>
      </c>
      <c r="D300" s="7" t="s">
        <v>0</v>
      </c>
      <c r="E300" s="68" t="s">
        <v>30</v>
      </c>
      <c r="F300" s="8" t="s">
        <v>30</v>
      </c>
      <c r="G300" s="8">
        <v>21.074106</v>
      </c>
      <c r="H300" s="8" t="s">
        <v>30</v>
      </c>
      <c r="I300" s="9" t="s">
        <v>30</v>
      </c>
      <c r="J300" s="64" t="s">
        <v>30</v>
      </c>
      <c r="K300" s="68" t="s">
        <v>30</v>
      </c>
      <c r="L300" s="8" t="s">
        <v>30</v>
      </c>
      <c r="M300" s="8">
        <v>-4.6032269999999995</v>
      </c>
      <c r="N300" s="8">
        <v>0</v>
      </c>
      <c r="O300" s="9" t="s">
        <v>30</v>
      </c>
      <c r="P300" s="64" t="s">
        <v>30</v>
      </c>
      <c r="Q300" s="8" t="s">
        <v>30</v>
      </c>
      <c r="R300" s="10">
        <v>0</v>
      </c>
      <c r="S300" s="8">
        <v>6.695735</v>
      </c>
      <c r="T300" s="8">
        <v>0</v>
      </c>
      <c r="U300" s="9" t="s">
        <v>30</v>
      </c>
      <c r="V300" s="64" t="s">
        <v>30</v>
      </c>
      <c r="AA300" s="11">
        <v>202.5</v>
      </c>
      <c r="AB300" s="11">
        <v>0</v>
      </c>
      <c r="AC300" s="11">
        <v>0</v>
      </c>
      <c r="AD300" s="11">
        <v>0</v>
      </c>
      <c r="AE300" s="11">
        <v>237.607428</v>
      </c>
      <c r="AF300" s="12">
        <v>0</v>
      </c>
      <c r="AG300" s="12">
        <v>0</v>
      </c>
      <c r="AH300" s="11">
        <v>0</v>
      </c>
      <c r="AI300" s="11">
        <v>0</v>
      </c>
      <c r="AJ300" s="11">
        <v>-20.261005999999998</v>
      </c>
      <c r="AK300" s="11">
        <v>-3.347302</v>
      </c>
      <c r="AL300" s="11">
        <v>0</v>
      </c>
      <c r="AM300" s="12">
        <v>0</v>
      </c>
      <c r="AN300" s="12">
        <v>0</v>
      </c>
      <c r="AO300" s="11">
        <v>0</v>
      </c>
      <c r="AP300" s="11">
        <v>0</v>
      </c>
      <c r="AQ300" s="11">
        <v>-20.982697999999999</v>
      </c>
      <c r="AR300" s="11">
        <v>-4.6035529999999998</v>
      </c>
      <c r="AS300" s="11">
        <v>0</v>
      </c>
      <c r="AT300" s="12">
        <v>0</v>
      </c>
      <c r="AU300" s="12">
        <v>0</v>
      </c>
      <c r="AV300" s="11">
        <v>0</v>
      </c>
      <c r="AW300" s="11">
        <v>0</v>
      </c>
      <c r="AX300" s="11">
        <v>-21.128634999999999</v>
      </c>
      <c r="AY300" s="11">
        <v>0</v>
      </c>
      <c r="AZ300" s="11">
        <v>-21.128634999999999</v>
      </c>
      <c r="BA300" s="12">
        <v>0</v>
      </c>
      <c r="BB300" s="12">
        <v>0</v>
      </c>
      <c r="BC300" s="11">
        <v>0</v>
      </c>
      <c r="BD300" s="11">
        <v>0</v>
      </c>
      <c r="BE300" s="11">
        <v>0</v>
      </c>
      <c r="BF300" s="11">
        <v>0</v>
      </c>
      <c r="BG300" s="11">
        <v>-7.7584980000000003</v>
      </c>
      <c r="BH300" s="11">
        <v>0</v>
      </c>
      <c r="BI300" s="11">
        <v>0</v>
      </c>
      <c r="BJ300" s="11">
        <v>180.72094799999999</v>
      </c>
      <c r="BK300" s="11">
        <v>156.57775799999999</v>
      </c>
      <c r="BL300" s="11">
        <v>156.537803</v>
      </c>
      <c r="BM300" s="11">
        <v>0</v>
      </c>
      <c r="BN300" s="11">
        <v>0</v>
      </c>
      <c r="BO300" s="11">
        <v>0</v>
      </c>
      <c r="BP300" s="11">
        <v>320.96220299999999</v>
      </c>
      <c r="BQ300" s="11">
        <v>359.338886</v>
      </c>
      <c r="BR300" s="11">
        <v>366.03462100000002</v>
      </c>
      <c r="BS300" s="11">
        <v>0</v>
      </c>
      <c r="BT300"/>
      <c r="BU300"/>
      <c r="BV300"/>
      <c r="BW300"/>
      <c r="BX300"/>
      <c r="BY300"/>
    </row>
    <row r="301" spans="1:77" s="1" customFormat="1" x14ac:dyDescent="0.2">
      <c r="A301"/>
      <c r="B301" s="63" t="s">
        <v>266</v>
      </c>
      <c r="C301" s="6">
        <v>43339</v>
      </c>
      <c r="D301" s="7" t="s">
        <v>0</v>
      </c>
      <c r="E301" s="68" t="s">
        <v>30</v>
      </c>
      <c r="F301" s="8" t="s">
        <v>30</v>
      </c>
      <c r="G301" s="8" t="s">
        <v>30</v>
      </c>
      <c r="H301" s="8" t="s">
        <v>30</v>
      </c>
      <c r="I301" s="9" t="s">
        <v>30</v>
      </c>
      <c r="J301" s="64" t="s">
        <v>30</v>
      </c>
      <c r="K301" s="68" t="s">
        <v>30</v>
      </c>
      <c r="L301" s="8" t="s">
        <v>30</v>
      </c>
      <c r="M301" s="8">
        <v>0</v>
      </c>
      <c r="N301" s="8">
        <v>0</v>
      </c>
      <c r="O301" s="9" t="s">
        <v>30</v>
      </c>
      <c r="P301" s="64" t="s">
        <v>30</v>
      </c>
      <c r="Q301" s="8" t="s">
        <v>30</v>
      </c>
      <c r="R301" s="10">
        <v>0</v>
      </c>
      <c r="S301" s="8">
        <v>0</v>
      </c>
      <c r="T301" s="8">
        <v>0</v>
      </c>
      <c r="U301" s="9" t="s">
        <v>30</v>
      </c>
      <c r="V301" s="64" t="s">
        <v>30</v>
      </c>
      <c r="AA301" s="11">
        <v>146.25</v>
      </c>
      <c r="AB301" s="11">
        <v>0</v>
      </c>
      <c r="AC301" s="11">
        <v>18.100508000000001</v>
      </c>
      <c r="AD301" s="11">
        <v>0</v>
      </c>
      <c r="AE301" s="11">
        <v>0</v>
      </c>
      <c r="AF301" s="12">
        <v>0</v>
      </c>
      <c r="AG301" s="12">
        <v>6.7261620000000004</v>
      </c>
      <c r="AH301" s="11">
        <v>0</v>
      </c>
      <c r="AI301" s="11">
        <v>0</v>
      </c>
      <c r="AJ301" s="11">
        <v>0</v>
      </c>
      <c r="AK301" s="11">
        <v>0</v>
      </c>
      <c r="AL301" s="11">
        <v>0</v>
      </c>
      <c r="AM301" s="12">
        <v>0</v>
      </c>
      <c r="AN301" s="12">
        <v>3.2279580000000001</v>
      </c>
      <c r="AO301" s="11">
        <v>0</v>
      </c>
      <c r="AP301" s="11">
        <v>0</v>
      </c>
      <c r="AQ301" s="11">
        <v>0</v>
      </c>
      <c r="AR301" s="11">
        <v>0</v>
      </c>
      <c r="AS301" s="11">
        <v>0</v>
      </c>
      <c r="AT301" s="12">
        <v>0</v>
      </c>
      <c r="AU301" s="12">
        <v>3.6351800000000001</v>
      </c>
      <c r="AV301" s="11">
        <v>0</v>
      </c>
      <c r="AW301" s="11">
        <v>0</v>
      </c>
      <c r="AX301" s="11">
        <v>0</v>
      </c>
      <c r="AY301" s="11">
        <v>0</v>
      </c>
      <c r="AZ301" s="11">
        <v>0</v>
      </c>
      <c r="BA301" s="12">
        <v>0</v>
      </c>
      <c r="BB301" s="12">
        <v>3.082373</v>
      </c>
      <c r="BC301" s="11">
        <v>0</v>
      </c>
      <c r="BD301" s="11">
        <v>0</v>
      </c>
      <c r="BE301" s="11">
        <v>0</v>
      </c>
      <c r="BF301" s="11">
        <v>0</v>
      </c>
      <c r="BG301" s="11">
        <v>0</v>
      </c>
      <c r="BH301" s="11">
        <v>-2.0068130000000002</v>
      </c>
      <c r="BI301" s="11">
        <v>-2.0068130000000002</v>
      </c>
      <c r="BJ301" s="11">
        <v>0</v>
      </c>
      <c r="BK301" s="11">
        <v>-3.6488079999999998</v>
      </c>
      <c r="BL301" s="11">
        <v>0</v>
      </c>
      <c r="BM301" s="11">
        <v>0</v>
      </c>
      <c r="BN301" s="11">
        <v>18.272528999999999</v>
      </c>
      <c r="BO301" s="11">
        <v>18.272528999999999</v>
      </c>
      <c r="BP301" s="11">
        <v>0</v>
      </c>
      <c r="BQ301" s="11">
        <v>22.43608</v>
      </c>
      <c r="BR301" s="11">
        <v>0</v>
      </c>
      <c r="BS301" s="11">
        <v>0</v>
      </c>
      <c r="BT301"/>
      <c r="BU301"/>
      <c r="BV301"/>
      <c r="BW301"/>
      <c r="BX301"/>
      <c r="BY301"/>
    </row>
    <row r="302" spans="1:77" s="1" customFormat="1" x14ac:dyDescent="0.2">
      <c r="A302"/>
      <c r="B302" s="63" t="s">
        <v>275</v>
      </c>
      <c r="C302" s="6">
        <v>43339</v>
      </c>
      <c r="D302" s="7" t="s">
        <v>0</v>
      </c>
      <c r="E302" s="68" t="s">
        <v>30</v>
      </c>
      <c r="F302" s="8" t="s">
        <v>30</v>
      </c>
      <c r="G302" s="8" t="s">
        <v>30</v>
      </c>
      <c r="H302" s="8" t="s">
        <v>30</v>
      </c>
      <c r="I302" s="9" t="s">
        <v>30</v>
      </c>
      <c r="J302" s="64" t="s">
        <v>30</v>
      </c>
      <c r="K302" s="68" t="s">
        <v>30</v>
      </c>
      <c r="L302" s="8" t="s">
        <v>30</v>
      </c>
      <c r="M302" s="8">
        <v>0</v>
      </c>
      <c r="N302" s="8">
        <v>0</v>
      </c>
      <c r="O302" s="9" t="s">
        <v>30</v>
      </c>
      <c r="P302" s="64" t="s">
        <v>30</v>
      </c>
      <c r="Q302" s="8" t="s">
        <v>30</v>
      </c>
      <c r="R302" s="10">
        <v>0</v>
      </c>
      <c r="S302" s="8">
        <v>0</v>
      </c>
      <c r="T302" s="8">
        <v>0</v>
      </c>
      <c r="U302" s="9" t="s">
        <v>30</v>
      </c>
      <c r="V302" s="64" t="s">
        <v>30</v>
      </c>
      <c r="AA302" s="11">
        <v>61.424999999999997</v>
      </c>
      <c r="AB302" s="11">
        <v>34.886595999999997</v>
      </c>
      <c r="AC302" s="11">
        <v>33.199866999999998</v>
      </c>
      <c r="AD302" s="11">
        <v>0</v>
      </c>
      <c r="AE302" s="11">
        <v>0</v>
      </c>
      <c r="AF302" s="12">
        <v>8.0950120000000005</v>
      </c>
      <c r="AG302" s="12">
        <v>6.8396520000000001</v>
      </c>
      <c r="AH302" s="11">
        <v>0</v>
      </c>
      <c r="AI302" s="11">
        <v>0</v>
      </c>
      <c r="AJ302" s="11">
        <v>0</v>
      </c>
      <c r="AK302" s="11">
        <v>0</v>
      </c>
      <c r="AL302" s="11">
        <v>0</v>
      </c>
      <c r="AM302" s="12">
        <v>2.416604</v>
      </c>
      <c r="AN302" s="12">
        <v>1.6915169999999999</v>
      </c>
      <c r="AO302" s="11">
        <v>0</v>
      </c>
      <c r="AP302" s="11">
        <v>0</v>
      </c>
      <c r="AQ302" s="11">
        <v>0</v>
      </c>
      <c r="AR302" s="11">
        <v>0</v>
      </c>
      <c r="AS302" s="11">
        <v>0</v>
      </c>
      <c r="AT302" s="12">
        <v>2.9649899999999998</v>
      </c>
      <c r="AU302" s="12">
        <v>2.1620300000000001</v>
      </c>
      <c r="AV302" s="11">
        <v>0</v>
      </c>
      <c r="AW302" s="11">
        <v>0</v>
      </c>
      <c r="AX302" s="11">
        <v>0</v>
      </c>
      <c r="AY302" s="11">
        <v>0</v>
      </c>
      <c r="AZ302" s="11">
        <v>0</v>
      </c>
      <c r="BA302" s="12">
        <v>1.7995779999999999</v>
      </c>
      <c r="BB302" s="12">
        <v>0.71206400000000003</v>
      </c>
      <c r="BC302" s="11">
        <v>0</v>
      </c>
      <c r="BD302" s="11">
        <v>0</v>
      </c>
      <c r="BE302" s="11">
        <v>0</v>
      </c>
      <c r="BF302" s="11">
        <v>0</v>
      </c>
      <c r="BG302" s="11">
        <v>0</v>
      </c>
      <c r="BH302" s="11">
        <v>10.416194000000001</v>
      </c>
      <c r="BI302" s="11">
        <v>10.416194000000001</v>
      </c>
      <c r="BJ302" s="11">
        <v>0</v>
      </c>
      <c r="BK302" s="11">
        <v>11.273517999999999</v>
      </c>
      <c r="BL302" s="11">
        <v>0</v>
      </c>
      <c r="BM302" s="11">
        <v>-6.1628160000000003</v>
      </c>
      <c r="BN302" s="11">
        <v>21.740637</v>
      </c>
      <c r="BO302" s="11">
        <v>21.740637</v>
      </c>
      <c r="BP302" s="11">
        <v>0</v>
      </c>
      <c r="BQ302" s="11">
        <v>22.347714</v>
      </c>
      <c r="BR302" s="11">
        <v>0</v>
      </c>
      <c r="BS302" s="11">
        <v>46.447130000000001</v>
      </c>
      <c r="BT302"/>
      <c r="BU302"/>
      <c r="BV302"/>
      <c r="BW302"/>
      <c r="BX302"/>
      <c r="BY302"/>
    </row>
    <row r="303" spans="1:77" s="1" customFormat="1" x14ac:dyDescent="0.2">
      <c r="A303"/>
      <c r="B303" s="63" t="s">
        <v>285</v>
      </c>
      <c r="C303" s="6">
        <v>43339</v>
      </c>
      <c r="D303" s="7" t="s">
        <v>0</v>
      </c>
      <c r="E303" s="68" t="s">
        <v>30</v>
      </c>
      <c r="F303" s="8" t="s">
        <v>30</v>
      </c>
      <c r="G303" s="8" t="s">
        <v>30</v>
      </c>
      <c r="H303" s="8" t="s">
        <v>30</v>
      </c>
      <c r="I303" s="9" t="s">
        <v>30</v>
      </c>
      <c r="J303" s="64" t="s">
        <v>30</v>
      </c>
      <c r="K303" s="68" t="s">
        <v>30</v>
      </c>
      <c r="L303" s="8" t="s">
        <v>30</v>
      </c>
      <c r="M303" s="8">
        <v>0</v>
      </c>
      <c r="N303" s="8">
        <v>0</v>
      </c>
      <c r="O303" s="9" t="s">
        <v>30</v>
      </c>
      <c r="P303" s="64" t="s">
        <v>30</v>
      </c>
      <c r="Q303" s="8" t="s">
        <v>30</v>
      </c>
      <c r="R303" s="83">
        <v>0</v>
      </c>
      <c r="S303" s="8">
        <v>0</v>
      </c>
      <c r="T303" s="8">
        <v>0</v>
      </c>
      <c r="U303" s="9" t="s">
        <v>30</v>
      </c>
      <c r="V303" s="64" t="s">
        <v>30</v>
      </c>
      <c r="AA303" s="11">
        <v>65.984200000000001</v>
      </c>
      <c r="AB303" s="11">
        <v>8.9178660000000001</v>
      </c>
      <c r="AC303" s="11">
        <v>7.7407729999999999</v>
      </c>
      <c r="AD303" s="11">
        <v>0</v>
      </c>
      <c r="AE303" s="11">
        <v>0</v>
      </c>
      <c r="AF303" s="12">
        <v>2.248221</v>
      </c>
      <c r="AG303" s="12">
        <v>2.1069749999999998</v>
      </c>
      <c r="AH303" s="11">
        <v>0</v>
      </c>
      <c r="AI303" s="11">
        <v>0</v>
      </c>
      <c r="AJ303" s="11">
        <v>0</v>
      </c>
      <c r="AK303" s="11">
        <v>0</v>
      </c>
      <c r="AL303" s="11">
        <v>0</v>
      </c>
      <c r="AM303" s="12">
        <v>0.73719599999999996</v>
      </c>
      <c r="AN303" s="12">
        <v>0.88592300000000002</v>
      </c>
      <c r="AO303" s="11">
        <v>0</v>
      </c>
      <c r="AP303" s="11">
        <v>0</v>
      </c>
      <c r="AQ303" s="11">
        <v>0</v>
      </c>
      <c r="AR303" s="11">
        <v>0</v>
      </c>
      <c r="AS303" s="11">
        <v>0</v>
      </c>
      <c r="AT303" s="12">
        <v>1.045601</v>
      </c>
      <c r="AU303" s="12">
        <v>1.1740159999999999</v>
      </c>
      <c r="AV303" s="11">
        <v>0</v>
      </c>
      <c r="AW303" s="11">
        <v>0</v>
      </c>
      <c r="AX303" s="11">
        <v>0</v>
      </c>
      <c r="AY303" s="11">
        <v>0</v>
      </c>
      <c r="AZ303" s="11">
        <v>0</v>
      </c>
      <c r="BA303" s="12">
        <v>0.88967700000000005</v>
      </c>
      <c r="BB303" s="12">
        <v>0.964144</v>
      </c>
      <c r="BC303" s="11">
        <v>0</v>
      </c>
      <c r="BD303" s="11">
        <v>0</v>
      </c>
      <c r="BE303" s="11">
        <v>0</v>
      </c>
      <c r="BF303" s="11">
        <v>0</v>
      </c>
      <c r="BG303" s="11">
        <v>0</v>
      </c>
      <c r="BH303" s="11">
        <v>-2.0333049999999999</v>
      </c>
      <c r="BI303" s="11">
        <v>-2.0333049999999999</v>
      </c>
      <c r="BJ303" s="11">
        <v>0</v>
      </c>
      <c r="BK303" s="11">
        <v>-3.2136140000000002</v>
      </c>
      <c r="BL303" s="11">
        <v>0</v>
      </c>
      <c r="BM303" s="11">
        <v>-3.870485</v>
      </c>
      <c r="BN303" s="11">
        <v>18.107023999999999</v>
      </c>
      <c r="BO303" s="11">
        <v>18.107023999999999</v>
      </c>
      <c r="BP303" s="11">
        <v>0</v>
      </c>
      <c r="BQ303" s="11">
        <v>16.749936999999999</v>
      </c>
      <c r="BR303" s="11">
        <v>0</v>
      </c>
      <c r="BS303" s="11">
        <v>21.116569999999999</v>
      </c>
      <c r="BT303"/>
      <c r="BU303"/>
      <c r="BV303"/>
      <c r="BW303"/>
      <c r="BX303"/>
      <c r="BY303"/>
    </row>
    <row r="304" spans="1:77" s="1" customFormat="1" x14ac:dyDescent="0.2">
      <c r="A304"/>
      <c r="B304" s="63" t="s">
        <v>309</v>
      </c>
      <c r="C304" s="6">
        <v>43339</v>
      </c>
      <c r="D304" s="7" t="s">
        <v>0</v>
      </c>
      <c r="E304" s="68" t="s">
        <v>30</v>
      </c>
      <c r="F304" s="8" t="s">
        <v>30</v>
      </c>
      <c r="G304" s="8">
        <v>21.070012999999999</v>
      </c>
      <c r="H304" s="8" t="s">
        <v>30</v>
      </c>
      <c r="I304" s="9" t="s">
        <v>30</v>
      </c>
      <c r="J304" s="64" t="s">
        <v>30</v>
      </c>
      <c r="K304" s="68" t="s">
        <v>30</v>
      </c>
      <c r="L304" s="8" t="s">
        <v>30</v>
      </c>
      <c r="M304" s="8">
        <v>12.809474</v>
      </c>
      <c r="N304" s="8">
        <v>0</v>
      </c>
      <c r="O304" s="9" t="s">
        <v>30</v>
      </c>
      <c r="P304" s="64" t="s">
        <v>30</v>
      </c>
      <c r="Q304" s="8" t="s">
        <v>30</v>
      </c>
      <c r="R304" s="83">
        <v>0</v>
      </c>
      <c r="S304" s="8">
        <v>10.504977999999999</v>
      </c>
      <c r="T304" s="8">
        <v>0</v>
      </c>
      <c r="U304" s="9" t="s">
        <v>30</v>
      </c>
      <c r="V304" s="64" t="s">
        <v>30</v>
      </c>
      <c r="AA304" s="11">
        <v>218.19</v>
      </c>
      <c r="AB304" s="11">
        <v>0</v>
      </c>
      <c r="AC304" s="11">
        <v>0</v>
      </c>
      <c r="AD304" s="11">
        <v>0</v>
      </c>
      <c r="AE304" s="11">
        <v>19.840713000000001</v>
      </c>
      <c r="AF304" s="12">
        <v>0</v>
      </c>
      <c r="AG304" s="12">
        <v>0</v>
      </c>
      <c r="AH304" s="11">
        <v>0</v>
      </c>
      <c r="AI304" s="11">
        <v>0</v>
      </c>
      <c r="AJ304" s="11">
        <v>12.420343000000001</v>
      </c>
      <c r="AK304" s="11">
        <v>12.017747999999999</v>
      </c>
      <c r="AL304" s="11">
        <v>0</v>
      </c>
      <c r="AM304" s="12">
        <v>0</v>
      </c>
      <c r="AN304" s="12">
        <v>0</v>
      </c>
      <c r="AO304" s="11">
        <v>0</v>
      </c>
      <c r="AP304" s="11">
        <v>0</v>
      </c>
      <c r="AQ304" s="11">
        <v>11.498977</v>
      </c>
      <c r="AR304" s="11">
        <v>11.213583</v>
      </c>
      <c r="AS304" s="11">
        <v>0</v>
      </c>
      <c r="AT304" s="12">
        <v>0</v>
      </c>
      <c r="AU304" s="12">
        <v>0</v>
      </c>
      <c r="AV304" s="11">
        <v>0</v>
      </c>
      <c r="AW304" s="11">
        <v>0</v>
      </c>
      <c r="AX304" s="11">
        <v>12.827558</v>
      </c>
      <c r="AY304" s="11">
        <v>0</v>
      </c>
      <c r="AZ304" s="11">
        <v>12.827558</v>
      </c>
      <c r="BA304" s="12">
        <v>0</v>
      </c>
      <c r="BB304" s="12">
        <v>0</v>
      </c>
      <c r="BC304" s="11">
        <v>0</v>
      </c>
      <c r="BD304" s="11">
        <v>0</v>
      </c>
      <c r="BE304" s="11">
        <v>0</v>
      </c>
      <c r="BF304" s="11">
        <v>0</v>
      </c>
      <c r="BG304" s="11">
        <v>8.7287269999999992</v>
      </c>
      <c r="BH304" s="11">
        <v>0</v>
      </c>
      <c r="BI304" s="11">
        <v>0</v>
      </c>
      <c r="BJ304" s="11">
        <v>26.601106999999999</v>
      </c>
      <c r="BK304" s="11">
        <v>25.380834</v>
      </c>
      <c r="BL304" s="11">
        <v>-47.328749000000002</v>
      </c>
      <c r="BM304" s="11">
        <v>0</v>
      </c>
      <c r="BN304" s="11">
        <v>0</v>
      </c>
      <c r="BO304" s="11">
        <v>0</v>
      </c>
      <c r="BP304" s="11">
        <v>56.957414</v>
      </c>
      <c r="BQ304" s="11">
        <v>65.587586999999999</v>
      </c>
      <c r="BR304" s="11">
        <v>76.707335999999998</v>
      </c>
      <c r="BS304" s="11">
        <v>0</v>
      </c>
      <c r="BT304"/>
      <c r="BU304"/>
      <c r="BV304"/>
      <c r="BW304"/>
      <c r="BX304"/>
      <c r="BY304"/>
    </row>
    <row r="305" spans="1:77" s="1" customFormat="1" x14ac:dyDescent="0.2">
      <c r="A305"/>
      <c r="B305" s="63" t="s">
        <v>336</v>
      </c>
      <c r="C305" s="6">
        <v>43339</v>
      </c>
      <c r="D305" s="7" t="s">
        <v>0</v>
      </c>
      <c r="E305" s="68" t="s">
        <v>30</v>
      </c>
      <c r="F305" s="8" t="s">
        <v>30</v>
      </c>
      <c r="G305" s="8" t="s">
        <v>30</v>
      </c>
      <c r="H305" s="8" t="s">
        <v>30</v>
      </c>
      <c r="I305" s="9" t="s">
        <v>30</v>
      </c>
      <c r="J305" s="64" t="s">
        <v>30</v>
      </c>
      <c r="K305" s="68" t="s">
        <v>30</v>
      </c>
      <c r="L305" s="8" t="s">
        <v>30</v>
      </c>
      <c r="M305" s="8">
        <v>0</v>
      </c>
      <c r="N305" s="8">
        <v>0</v>
      </c>
      <c r="O305" s="9" t="s">
        <v>30</v>
      </c>
      <c r="P305" s="64" t="s">
        <v>30</v>
      </c>
      <c r="Q305" s="8" t="s">
        <v>30</v>
      </c>
      <c r="R305" s="83">
        <v>0</v>
      </c>
      <c r="S305" s="8">
        <v>0</v>
      </c>
      <c r="T305" s="8">
        <v>0</v>
      </c>
      <c r="U305" s="9" t="s">
        <v>30</v>
      </c>
      <c r="V305" s="64" t="s">
        <v>30</v>
      </c>
      <c r="AA305" s="11">
        <v>68.5</v>
      </c>
      <c r="AB305" s="11">
        <v>2.0569999999999998E-3</v>
      </c>
      <c r="AC305" s="11">
        <v>1.533158</v>
      </c>
      <c r="AD305" s="11">
        <v>0</v>
      </c>
      <c r="AE305" s="11">
        <v>0</v>
      </c>
      <c r="AF305" s="12">
        <v>-0.18701400000000001</v>
      </c>
      <c r="AG305" s="12">
        <v>-1.2633E-2</v>
      </c>
      <c r="AH305" s="11">
        <v>0</v>
      </c>
      <c r="AI305" s="11">
        <v>0</v>
      </c>
      <c r="AJ305" s="11">
        <v>0</v>
      </c>
      <c r="AK305" s="11">
        <v>0</v>
      </c>
      <c r="AL305" s="11">
        <v>0</v>
      </c>
      <c r="AM305" s="12">
        <v>-1.256297</v>
      </c>
      <c r="AN305" s="12">
        <v>-1.0539559999999999</v>
      </c>
      <c r="AO305" s="11">
        <v>0</v>
      </c>
      <c r="AP305" s="11">
        <v>0</v>
      </c>
      <c r="AQ305" s="11">
        <v>0</v>
      </c>
      <c r="AR305" s="11">
        <v>0</v>
      </c>
      <c r="AS305" s="11">
        <v>0</v>
      </c>
      <c r="AT305" s="12">
        <v>-0.65645200000000004</v>
      </c>
      <c r="AU305" s="12">
        <v>-0.46062599999999998</v>
      </c>
      <c r="AV305" s="11">
        <v>0</v>
      </c>
      <c r="AW305" s="11">
        <v>0</v>
      </c>
      <c r="AX305" s="11">
        <v>0</v>
      </c>
      <c r="AY305" s="11">
        <v>0</v>
      </c>
      <c r="AZ305" s="11">
        <v>0</v>
      </c>
      <c r="BA305" s="12">
        <v>10.560076</v>
      </c>
      <c r="BB305" s="12">
        <v>-1.4882759999999999</v>
      </c>
      <c r="BC305" s="11">
        <v>0</v>
      </c>
      <c r="BD305" s="11">
        <v>0</v>
      </c>
      <c r="BE305" s="11">
        <v>0</v>
      </c>
      <c r="BF305" s="11">
        <v>0</v>
      </c>
      <c r="BG305" s="11">
        <v>0</v>
      </c>
      <c r="BH305" s="11">
        <v>-9.0560000000000002E-2</v>
      </c>
      <c r="BI305" s="11">
        <v>-9.0560000000000002E-2</v>
      </c>
      <c r="BJ305" s="11">
        <v>0</v>
      </c>
      <c r="BK305" s="11">
        <v>-32.066974000000002</v>
      </c>
      <c r="BL305" s="11">
        <v>0</v>
      </c>
      <c r="BM305" s="11">
        <v>-28.410488999999998</v>
      </c>
      <c r="BN305" s="11">
        <v>29.205069999999999</v>
      </c>
      <c r="BO305" s="11">
        <v>29.205069999999999</v>
      </c>
      <c r="BP305" s="11">
        <v>0</v>
      </c>
      <c r="BQ305" s="11">
        <v>40.483241</v>
      </c>
      <c r="BR305" s="11">
        <v>0</v>
      </c>
      <c r="BS305" s="11">
        <v>49.865780999999998</v>
      </c>
      <c r="BT305"/>
      <c r="BU305"/>
      <c r="BV305"/>
      <c r="BW305"/>
      <c r="BX305"/>
      <c r="BY305"/>
    </row>
    <row r="306" spans="1:77" s="1" customFormat="1" x14ac:dyDescent="0.2">
      <c r="A306"/>
      <c r="B306" s="63" t="s">
        <v>337</v>
      </c>
      <c r="C306" s="6">
        <v>43339</v>
      </c>
      <c r="D306" s="7" t="s">
        <v>0</v>
      </c>
      <c r="E306" s="68" t="s">
        <v>30</v>
      </c>
      <c r="F306" s="8" t="s">
        <v>30</v>
      </c>
      <c r="G306" s="8">
        <v>29.216011999999999</v>
      </c>
      <c r="H306" s="8">
        <v>28.037433</v>
      </c>
      <c r="I306" s="9" t="s">
        <v>30</v>
      </c>
      <c r="J306" s="64" t="s">
        <v>30</v>
      </c>
      <c r="K306" s="68" t="s">
        <v>30</v>
      </c>
      <c r="L306" s="8" t="s">
        <v>30</v>
      </c>
      <c r="M306" s="8">
        <v>-1.9741599999999999</v>
      </c>
      <c r="N306" s="8">
        <v>-2.8836399999999998</v>
      </c>
      <c r="O306" s="9" t="s">
        <v>30</v>
      </c>
      <c r="P306" s="64" t="s">
        <v>30</v>
      </c>
      <c r="Q306" s="8" t="s">
        <v>30</v>
      </c>
      <c r="R306" s="10">
        <v>0</v>
      </c>
      <c r="S306" s="8">
        <v>10.210276</v>
      </c>
      <c r="T306" s="8">
        <v>-4.5920839999999998</v>
      </c>
      <c r="U306" s="9" t="s">
        <v>30</v>
      </c>
      <c r="V306" s="64" t="s">
        <v>30</v>
      </c>
      <c r="AA306" s="11">
        <v>1715</v>
      </c>
      <c r="AB306" s="11">
        <v>0</v>
      </c>
      <c r="AC306" s="11">
        <v>41.525877000000001</v>
      </c>
      <c r="AD306" s="11">
        <v>23.193211999999999</v>
      </c>
      <c r="AE306" s="11">
        <v>20.795406</v>
      </c>
      <c r="AF306" s="12">
        <v>0</v>
      </c>
      <c r="AG306" s="12">
        <v>9.3187999999999993E-2</v>
      </c>
      <c r="AH306" s="11">
        <v>1.301388</v>
      </c>
      <c r="AI306" s="11">
        <v>-0.40217700000000001</v>
      </c>
      <c r="AJ306" s="11">
        <v>-0.49761100000000003</v>
      </c>
      <c r="AK306" s="11">
        <v>0.64414700000000003</v>
      </c>
      <c r="AL306" s="11">
        <v>0</v>
      </c>
      <c r="AM306" s="12">
        <v>0</v>
      </c>
      <c r="AN306" s="12">
        <v>-6.8513679999999999</v>
      </c>
      <c r="AO306" s="11">
        <v>-3.498634</v>
      </c>
      <c r="AP306" s="11">
        <v>-3.2448459999999999</v>
      </c>
      <c r="AQ306" s="11">
        <v>-3.8251149999999998</v>
      </c>
      <c r="AR306" s="11">
        <v>-2.391076</v>
      </c>
      <c r="AS306" s="11">
        <v>0</v>
      </c>
      <c r="AT306" s="12">
        <v>0</v>
      </c>
      <c r="AU306" s="12">
        <v>-6.1929259999999999</v>
      </c>
      <c r="AV306" s="11">
        <v>-3.0434459999999999</v>
      </c>
      <c r="AW306" s="11">
        <v>-2.6669179999999999</v>
      </c>
      <c r="AX306" s="11">
        <v>-3.4274610000000001</v>
      </c>
      <c r="AY306" s="11">
        <v>-2.6669179999999999</v>
      </c>
      <c r="AZ306" s="11">
        <v>-3.4274610000000001</v>
      </c>
      <c r="BA306" s="12">
        <v>0</v>
      </c>
      <c r="BB306" s="12">
        <v>-5.002345</v>
      </c>
      <c r="BC306" s="11">
        <v>-4.5920839999999998</v>
      </c>
      <c r="BD306" s="11">
        <v>6.9571990000000001</v>
      </c>
      <c r="BE306" s="11">
        <v>6.9571990000000001</v>
      </c>
      <c r="BF306" s="11">
        <v>6.9571990000000001</v>
      </c>
      <c r="BG306" s="11">
        <v>12.489065999999999</v>
      </c>
      <c r="BH306" s="11">
        <v>-168.019858</v>
      </c>
      <c r="BI306" s="11">
        <v>-168.019858</v>
      </c>
      <c r="BJ306" s="11">
        <v>-181.18961200000001</v>
      </c>
      <c r="BK306" s="11">
        <v>-221.63491099999999</v>
      </c>
      <c r="BL306" s="11">
        <v>-207.94850299999999</v>
      </c>
      <c r="BM306" s="11">
        <v>0</v>
      </c>
      <c r="BN306" s="11">
        <v>193.03719000000001</v>
      </c>
      <c r="BO306" s="11">
        <v>193.03719000000001</v>
      </c>
      <c r="BP306" s="11">
        <v>189.49439000000001</v>
      </c>
      <c r="BQ306" s="11">
        <v>201.540312</v>
      </c>
      <c r="BR306" s="11">
        <v>211.75058799999999</v>
      </c>
      <c r="BS306" s="11">
        <v>0</v>
      </c>
      <c r="BT306"/>
      <c r="BU306"/>
      <c r="BV306"/>
      <c r="BW306"/>
      <c r="BX306"/>
      <c r="BY306"/>
    </row>
    <row r="307" spans="1:77" s="1" customFormat="1" x14ac:dyDescent="0.2">
      <c r="A307"/>
      <c r="B307" s="63" t="s">
        <v>32</v>
      </c>
      <c r="C307" s="6">
        <v>43339.458333333336</v>
      </c>
      <c r="D307" s="7" t="s">
        <v>0</v>
      </c>
      <c r="E307" s="68">
        <v>180.33333333333334</v>
      </c>
      <c r="F307" s="8" t="s">
        <v>30</v>
      </c>
      <c r="G307" s="8">
        <v>151.231348</v>
      </c>
      <c r="H307" s="8">
        <v>114.21611300000001</v>
      </c>
      <c r="I307" s="9" t="s">
        <v>30</v>
      </c>
      <c r="J307" s="64" t="s">
        <v>30</v>
      </c>
      <c r="K307" s="68">
        <v>40.666666666666664</v>
      </c>
      <c r="L307" s="8" t="s">
        <v>30</v>
      </c>
      <c r="M307" s="8">
        <v>33.455196000000001</v>
      </c>
      <c r="N307" s="8">
        <v>16.368853000000001</v>
      </c>
      <c r="O307" s="9" t="s">
        <v>30</v>
      </c>
      <c r="P307" s="64" t="s">
        <v>30</v>
      </c>
      <c r="Q307" s="8">
        <v>74</v>
      </c>
      <c r="R307" s="10">
        <v>0</v>
      </c>
      <c r="S307" s="8">
        <v>46.346113000000003</v>
      </c>
      <c r="T307" s="8">
        <v>19.465717999999999</v>
      </c>
      <c r="U307" s="9" t="s">
        <v>30</v>
      </c>
      <c r="V307" s="64" t="s">
        <v>30</v>
      </c>
      <c r="AA307" s="11">
        <v>505.26501231060007</v>
      </c>
      <c r="AB307" s="11">
        <v>0</v>
      </c>
      <c r="AC307" s="11">
        <v>112.64538186</v>
      </c>
      <c r="AD307" s="11">
        <v>65.344812480000002</v>
      </c>
      <c r="AE307" s="11">
        <v>76.363682039999986</v>
      </c>
      <c r="AF307" s="12">
        <v>0</v>
      </c>
      <c r="AG307" s="12">
        <v>23.869927260000001</v>
      </c>
      <c r="AH307" s="11">
        <v>23.570799999999998</v>
      </c>
      <c r="AI307" s="11">
        <v>35.953958999999998</v>
      </c>
      <c r="AJ307" s="11">
        <v>42.155974999999998</v>
      </c>
      <c r="AK307" s="11">
        <v>43.440734999999997</v>
      </c>
      <c r="AL307" s="11">
        <v>0</v>
      </c>
      <c r="AM307" s="12">
        <v>0</v>
      </c>
      <c r="AN307" s="12">
        <v>9.0382905000000004</v>
      </c>
      <c r="AO307" s="11">
        <v>10.131508999999999</v>
      </c>
      <c r="AP307" s="11">
        <v>21.020437000000001</v>
      </c>
      <c r="AQ307" s="11">
        <v>22.045441</v>
      </c>
      <c r="AR307" s="11">
        <v>27.307375</v>
      </c>
      <c r="AS307" s="11">
        <v>0</v>
      </c>
      <c r="AT307" s="12">
        <v>0</v>
      </c>
      <c r="AU307" s="12">
        <v>15.482548440000002</v>
      </c>
      <c r="AV307" s="11">
        <v>8.0660556000000003</v>
      </c>
      <c r="AW307" s="11">
        <v>14.101891560000002</v>
      </c>
      <c r="AX307" s="11">
        <v>15.239563559999997</v>
      </c>
      <c r="AY307" s="11">
        <v>14.101891560000002</v>
      </c>
      <c r="AZ307" s="11">
        <v>15.239563559999997</v>
      </c>
      <c r="BA307" s="12">
        <v>0</v>
      </c>
      <c r="BB307" s="12">
        <v>31.130755920000002</v>
      </c>
      <c r="BC307" s="11">
        <v>19.465717999999999</v>
      </c>
      <c r="BD307" s="11">
        <v>34.135480999999999</v>
      </c>
      <c r="BE307" s="11">
        <v>34.135480999999999</v>
      </c>
      <c r="BF307" s="11">
        <v>34.135480999999999</v>
      </c>
      <c r="BG307" s="11">
        <v>34.067430999999999</v>
      </c>
      <c r="BH307" s="11">
        <v>10.480090488724874</v>
      </c>
      <c r="BI307" s="11">
        <v>10.480090488724874</v>
      </c>
      <c r="BJ307" s="11">
        <v>25.833939664542726</v>
      </c>
      <c r="BK307" s="11">
        <v>40.672939791331487</v>
      </c>
      <c r="BL307" s="11">
        <v>45.390143199781924</v>
      </c>
      <c r="BM307" s="11">
        <v>0</v>
      </c>
      <c r="BN307" s="11">
        <v>180.5038323404217</v>
      </c>
      <c r="BO307" s="11">
        <v>180.5038323404217</v>
      </c>
      <c r="BP307" s="11">
        <v>187.87573030546943</v>
      </c>
      <c r="BQ307" s="11">
        <v>199.83164453146571</v>
      </c>
      <c r="BR307" s="11">
        <v>181.41092925818808</v>
      </c>
      <c r="BS307" s="11">
        <v>0</v>
      </c>
      <c r="BT307"/>
      <c r="BU307"/>
      <c r="BV307"/>
      <c r="BW307"/>
      <c r="BX307"/>
      <c r="BY307"/>
    </row>
    <row r="308" spans="1:77" s="1" customFormat="1" x14ac:dyDescent="0.2">
      <c r="A308"/>
      <c r="B308" s="63" t="s">
        <v>51</v>
      </c>
      <c r="C308" s="6">
        <v>43339.458333333336</v>
      </c>
      <c r="D308" s="7" t="s">
        <v>1</v>
      </c>
      <c r="E308" s="68" t="s">
        <v>30</v>
      </c>
      <c r="F308" s="8" t="s">
        <v>30</v>
      </c>
      <c r="G308" s="8">
        <v>249.73500000000001</v>
      </c>
      <c r="H308" s="8">
        <v>639.64499999999998</v>
      </c>
      <c r="I308" s="9" t="s">
        <v>30</v>
      </c>
      <c r="J308" s="64" t="s">
        <v>30</v>
      </c>
      <c r="K308" s="68">
        <v>0</v>
      </c>
      <c r="L308" s="8" t="s">
        <v>30</v>
      </c>
      <c r="M308" s="8">
        <v>114.937</v>
      </c>
      <c r="N308" s="8">
        <v>162.14699999999999</v>
      </c>
      <c r="O308" s="9" t="s">
        <v>30</v>
      </c>
      <c r="P308" s="64" t="s">
        <v>30</v>
      </c>
      <c r="Q308" s="8">
        <v>75.5</v>
      </c>
      <c r="R308" s="8">
        <v>0</v>
      </c>
      <c r="S308" s="8">
        <v>97.716999999999999</v>
      </c>
      <c r="T308" s="8">
        <v>95.504000000000005</v>
      </c>
      <c r="U308" s="9" t="s">
        <v>30</v>
      </c>
      <c r="V308" s="64" t="s">
        <v>30</v>
      </c>
      <c r="AA308" s="11">
        <v>1152</v>
      </c>
      <c r="AB308" s="11">
        <v>0</v>
      </c>
      <c r="AC308" s="11">
        <v>639.64499999999998</v>
      </c>
      <c r="AD308" s="11">
        <v>262.23899999999998</v>
      </c>
      <c r="AE308" s="11">
        <v>365.91500000000002</v>
      </c>
      <c r="AF308" s="12">
        <v>0</v>
      </c>
      <c r="AG308" s="12">
        <v>0</v>
      </c>
      <c r="AH308" s="11">
        <v>0</v>
      </c>
      <c r="AI308" s="11">
        <v>0</v>
      </c>
      <c r="AJ308" s="11">
        <v>0</v>
      </c>
      <c r="AK308" s="11">
        <v>0</v>
      </c>
      <c r="AL308" s="11">
        <v>0</v>
      </c>
      <c r="AM308" s="12">
        <v>0</v>
      </c>
      <c r="AN308" s="12">
        <v>0</v>
      </c>
      <c r="AO308" s="11">
        <v>5.4</v>
      </c>
      <c r="AP308" s="11">
        <v>5.4</v>
      </c>
      <c r="AQ308" s="11">
        <v>5.4</v>
      </c>
      <c r="AR308" s="11">
        <v>8.94</v>
      </c>
      <c r="AS308" s="11">
        <v>0</v>
      </c>
      <c r="AT308" s="12">
        <v>0</v>
      </c>
      <c r="AU308" s="12">
        <v>0</v>
      </c>
      <c r="AV308" s="11">
        <v>17.527000000000001</v>
      </c>
      <c r="AW308" s="11">
        <v>12.569000000000001</v>
      </c>
      <c r="AX308" s="11">
        <v>14.962999999999999</v>
      </c>
      <c r="AY308" s="11">
        <v>12.569000000000001</v>
      </c>
      <c r="AZ308" s="11">
        <v>14.962999999999999</v>
      </c>
      <c r="BA308" s="12">
        <v>0</v>
      </c>
      <c r="BB308" s="12">
        <v>131.297</v>
      </c>
      <c r="BC308" s="11">
        <v>17.585999999999999</v>
      </c>
      <c r="BD308" s="11">
        <v>15.032999999999999</v>
      </c>
      <c r="BE308" s="11">
        <v>15.032999999999999</v>
      </c>
      <c r="BF308" s="11">
        <v>15.032999999999999</v>
      </c>
      <c r="BG308" s="11">
        <v>55.029000000000003</v>
      </c>
      <c r="BH308" s="11">
        <v>0</v>
      </c>
      <c r="BI308" s="11">
        <v>0</v>
      </c>
      <c r="BJ308" s="11">
        <v>0</v>
      </c>
      <c r="BK308" s="11">
        <v>0</v>
      </c>
      <c r="BL308" s="11">
        <v>0</v>
      </c>
      <c r="BM308" s="11">
        <v>0</v>
      </c>
      <c r="BN308" s="11">
        <v>2376.89</v>
      </c>
      <c r="BO308" s="11">
        <v>2376.89</v>
      </c>
      <c r="BP308" s="11">
        <v>2382.9749999999999</v>
      </c>
      <c r="BQ308" s="11">
        <v>2481.5059999999999</v>
      </c>
      <c r="BR308" s="11">
        <v>3160.4050000000002</v>
      </c>
      <c r="BS308" s="11">
        <v>0</v>
      </c>
      <c r="BT308"/>
      <c r="BU308"/>
      <c r="BV308"/>
      <c r="BW308"/>
      <c r="BX308"/>
      <c r="BY308"/>
    </row>
    <row r="309" spans="1:77" s="1" customFormat="1" x14ac:dyDescent="0.2">
      <c r="A309"/>
      <c r="B309" s="63" t="s">
        <v>68</v>
      </c>
      <c r="C309" s="6">
        <v>43339.458333333336</v>
      </c>
      <c r="D309" s="7" t="s">
        <v>0</v>
      </c>
      <c r="E309" s="68" t="s">
        <v>30</v>
      </c>
      <c r="F309" s="8" t="s">
        <v>30</v>
      </c>
      <c r="G309" s="8">
        <v>83.663758000000001</v>
      </c>
      <c r="H309" s="8">
        <v>82.882163000000006</v>
      </c>
      <c r="I309" s="9" t="s">
        <v>30</v>
      </c>
      <c r="J309" s="64" t="s">
        <v>30</v>
      </c>
      <c r="K309" s="68" t="s">
        <v>30</v>
      </c>
      <c r="L309" s="8" t="s">
        <v>30</v>
      </c>
      <c r="M309" s="8">
        <v>14.16202</v>
      </c>
      <c r="N309" s="8">
        <v>22.440438999999998</v>
      </c>
      <c r="O309" s="9" t="s">
        <v>30</v>
      </c>
      <c r="P309" s="64" t="s">
        <v>30</v>
      </c>
      <c r="Q309" s="8" t="s">
        <v>30</v>
      </c>
      <c r="R309" s="10">
        <v>0</v>
      </c>
      <c r="S309" s="8">
        <v>7.0878139999999998</v>
      </c>
      <c r="T309" s="8">
        <v>12.139447000000001</v>
      </c>
      <c r="U309" s="9" t="s">
        <v>30</v>
      </c>
      <c r="V309" s="64" t="s">
        <v>30</v>
      </c>
      <c r="AA309" s="11">
        <v>2226.5</v>
      </c>
      <c r="AB309" s="11">
        <v>0</v>
      </c>
      <c r="AC309" s="11">
        <v>142.90226999999999</v>
      </c>
      <c r="AD309" s="11">
        <v>100.38669899999999</v>
      </c>
      <c r="AE309" s="11">
        <v>101.773382</v>
      </c>
      <c r="AF309" s="12">
        <v>0</v>
      </c>
      <c r="AG309" s="12">
        <v>35.896039000000002</v>
      </c>
      <c r="AH309" s="11">
        <v>26.140612000000001</v>
      </c>
      <c r="AI309" s="11">
        <v>31.976278000000001</v>
      </c>
      <c r="AJ309" s="11">
        <v>26.52872</v>
      </c>
      <c r="AK309" s="11">
        <v>16.550343000000002</v>
      </c>
      <c r="AL309" s="11">
        <v>0</v>
      </c>
      <c r="AM309" s="12">
        <v>0</v>
      </c>
      <c r="AN309" s="12">
        <v>21.333763999999999</v>
      </c>
      <c r="AO309" s="11">
        <v>16.402591999999999</v>
      </c>
      <c r="AP309" s="11">
        <v>25.328474</v>
      </c>
      <c r="AQ309" s="11">
        <v>16.270337000000001</v>
      </c>
      <c r="AR309" s="11">
        <v>7.6278889999999997</v>
      </c>
      <c r="AS309" s="11">
        <v>0</v>
      </c>
      <c r="AT309" s="12">
        <v>0</v>
      </c>
      <c r="AU309" s="12">
        <v>33.266787999999998</v>
      </c>
      <c r="AV309" s="11">
        <v>20.937197000000001</v>
      </c>
      <c r="AW309" s="11">
        <v>31.189802</v>
      </c>
      <c r="AX309" s="11">
        <v>22.405631</v>
      </c>
      <c r="AY309" s="11">
        <v>31.189802</v>
      </c>
      <c r="AZ309" s="11">
        <v>22.405631</v>
      </c>
      <c r="BA309" s="12">
        <v>0</v>
      </c>
      <c r="BB309" s="12">
        <v>12.870931000000001</v>
      </c>
      <c r="BC309" s="11">
        <v>12.139447000000001</v>
      </c>
      <c r="BD309" s="11">
        <v>19.588584999999998</v>
      </c>
      <c r="BE309" s="11">
        <v>19.588584999999998</v>
      </c>
      <c r="BF309" s="11">
        <v>19.588584999999998</v>
      </c>
      <c r="BG309" s="11">
        <v>11.320884</v>
      </c>
      <c r="BH309" s="11">
        <v>139.71623500000001</v>
      </c>
      <c r="BI309" s="11">
        <v>139.71623500000001</v>
      </c>
      <c r="BJ309" s="11">
        <v>119.895644</v>
      </c>
      <c r="BK309" s="11">
        <v>97.214996999999997</v>
      </c>
      <c r="BL309" s="11">
        <v>107.046631</v>
      </c>
      <c r="BM309" s="11">
        <v>0</v>
      </c>
      <c r="BN309" s="11">
        <v>298.755357</v>
      </c>
      <c r="BO309" s="11">
        <v>298.755357</v>
      </c>
      <c r="BP309" s="11">
        <v>318.34394200000003</v>
      </c>
      <c r="BQ309" s="11">
        <v>329.62257499999998</v>
      </c>
      <c r="BR309" s="11">
        <v>296.57820700000002</v>
      </c>
      <c r="BS309" s="11">
        <v>0</v>
      </c>
      <c r="BT309"/>
      <c r="BU309"/>
      <c r="BV309"/>
      <c r="BW309"/>
      <c r="BX309"/>
      <c r="BY309"/>
    </row>
    <row r="310" spans="1:77" s="1" customFormat="1" x14ac:dyDescent="0.2">
      <c r="A310"/>
      <c r="B310" s="63" t="s">
        <v>91</v>
      </c>
      <c r="C310" s="6">
        <v>43339.458333333336</v>
      </c>
      <c r="D310" s="7" t="s">
        <v>0</v>
      </c>
      <c r="E310" s="68">
        <v>156.625</v>
      </c>
      <c r="F310" s="8" t="s">
        <v>30</v>
      </c>
      <c r="G310" s="8">
        <v>142.203408</v>
      </c>
      <c r="H310" s="8">
        <v>135.225482</v>
      </c>
      <c r="I310" s="9" t="s">
        <v>30</v>
      </c>
      <c r="J310" s="64" t="s">
        <v>30</v>
      </c>
      <c r="K310" s="68">
        <v>51.75</v>
      </c>
      <c r="L310" s="8" t="s">
        <v>30</v>
      </c>
      <c r="M310" s="8">
        <v>44.945912</v>
      </c>
      <c r="N310" s="8">
        <v>44.954083000000004</v>
      </c>
      <c r="O310" s="9" t="s">
        <v>30</v>
      </c>
      <c r="P310" s="64" t="s">
        <v>30</v>
      </c>
      <c r="Q310" s="8">
        <v>34.875</v>
      </c>
      <c r="R310" s="10">
        <v>0</v>
      </c>
      <c r="S310" s="8">
        <v>30.377040999999998</v>
      </c>
      <c r="T310" s="8">
        <v>30.606318000000002</v>
      </c>
      <c r="U310" s="9" t="s">
        <v>30</v>
      </c>
      <c r="V310" s="64" t="s">
        <v>30</v>
      </c>
      <c r="AA310" s="11">
        <v>804.98255460000007</v>
      </c>
      <c r="AB310" s="11">
        <v>0</v>
      </c>
      <c r="AC310" s="11">
        <v>227.31560899999999</v>
      </c>
      <c r="AD310" s="11">
        <v>149.428798</v>
      </c>
      <c r="AE310" s="11">
        <v>159.77030199999999</v>
      </c>
      <c r="AF310" s="12">
        <v>0</v>
      </c>
      <c r="AG310" s="12">
        <v>66.544995</v>
      </c>
      <c r="AH310" s="11">
        <v>45.954573000000003</v>
      </c>
      <c r="AI310" s="11">
        <v>58.007786000000003</v>
      </c>
      <c r="AJ310" s="11">
        <v>53.169870000000003</v>
      </c>
      <c r="AK310" s="11">
        <v>45.459822000000003</v>
      </c>
      <c r="AL310" s="11">
        <v>0</v>
      </c>
      <c r="AM310" s="12">
        <v>0</v>
      </c>
      <c r="AN310" s="12">
        <v>52.217902000000002</v>
      </c>
      <c r="AO310" s="11">
        <v>37.916175000000003</v>
      </c>
      <c r="AP310" s="11">
        <v>50.173523000000003</v>
      </c>
      <c r="AQ310" s="11">
        <v>44.618293999999999</v>
      </c>
      <c r="AR310" s="11">
        <v>37.830699000000003</v>
      </c>
      <c r="AS310" s="11">
        <v>0</v>
      </c>
      <c r="AT310" s="12">
        <v>0</v>
      </c>
      <c r="AU310" s="12">
        <v>65.999283000000005</v>
      </c>
      <c r="AV310" s="11">
        <v>44.954082999999997</v>
      </c>
      <c r="AW310" s="11">
        <v>57.230922999999997</v>
      </c>
      <c r="AX310" s="11">
        <v>51.675511</v>
      </c>
      <c r="AY310" s="11">
        <v>57.230922999999997</v>
      </c>
      <c r="AZ310" s="11">
        <v>51.675511</v>
      </c>
      <c r="BA310" s="12">
        <v>0</v>
      </c>
      <c r="BB310" s="12">
        <v>41.009844999999999</v>
      </c>
      <c r="BC310" s="11">
        <v>30.606318000000002</v>
      </c>
      <c r="BD310" s="11">
        <v>40.290725000000002</v>
      </c>
      <c r="BE310" s="11">
        <v>40.290725000000002</v>
      </c>
      <c r="BF310" s="11">
        <v>40.290725000000002</v>
      </c>
      <c r="BG310" s="11">
        <v>35.519837000000003</v>
      </c>
      <c r="BH310" s="11">
        <v>113.452338</v>
      </c>
      <c r="BI310" s="11">
        <v>113.452338</v>
      </c>
      <c r="BJ310" s="11">
        <v>103.831655</v>
      </c>
      <c r="BK310" s="11">
        <v>131.018293</v>
      </c>
      <c r="BL310" s="11">
        <v>133.36076600000001</v>
      </c>
      <c r="BM310" s="11">
        <v>0</v>
      </c>
      <c r="BN310" s="11">
        <v>372.28522500000003</v>
      </c>
      <c r="BO310" s="11">
        <v>372.28522500000003</v>
      </c>
      <c r="BP310" s="11">
        <v>412.57594999999998</v>
      </c>
      <c r="BQ310" s="11">
        <v>448.021096</v>
      </c>
      <c r="BR310" s="11">
        <v>371.54669799999999</v>
      </c>
      <c r="BS310" s="11">
        <v>0</v>
      </c>
      <c r="BT310"/>
      <c r="BU310"/>
      <c r="BV310"/>
      <c r="BW310"/>
      <c r="BX310"/>
      <c r="BY310"/>
    </row>
    <row r="311" spans="1:77" s="1" customFormat="1" x14ac:dyDescent="0.2">
      <c r="A311"/>
      <c r="B311" s="63" t="s">
        <v>102</v>
      </c>
      <c r="C311" s="6">
        <v>43339.458333333336</v>
      </c>
      <c r="D311" s="7" t="s">
        <v>0</v>
      </c>
      <c r="E311" s="68" t="s">
        <v>30</v>
      </c>
      <c r="F311" s="8" t="s">
        <v>30</v>
      </c>
      <c r="G311" s="8">
        <v>33.275306999999998</v>
      </c>
      <c r="H311" s="8">
        <v>33.183875</v>
      </c>
      <c r="I311" s="9" t="s">
        <v>30</v>
      </c>
      <c r="J311" s="64" t="s">
        <v>30</v>
      </c>
      <c r="K311" s="68" t="s">
        <v>30</v>
      </c>
      <c r="L311" s="8" t="s">
        <v>30</v>
      </c>
      <c r="M311" s="8">
        <v>28.737097000000002</v>
      </c>
      <c r="N311" s="8">
        <v>27.226811000000001</v>
      </c>
      <c r="O311" s="9" t="s">
        <v>30</v>
      </c>
      <c r="P311" s="64" t="s">
        <v>30</v>
      </c>
      <c r="Q311" s="8" t="s">
        <v>30</v>
      </c>
      <c r="R311" s="83">
        <v>0</v>
      </c>
      <c r="S311" s="8">
        <v>6.0759239999999997</v>
      </c>
      <c r="T311" s="8">
        <v>5.2658170000000002</v>
      </c>
      <c r="U311" s="9" t="s">
        <v>30</v>
      </c>
      <c r="V311" s="64" t="s">
        <v>30</v>
      </c>
      <c r="W311" s="2"/>
      <c r="X311" s="2"/>
      <c r="AA311" s="11">
        <v>93.6</v>
      </c>
      <c r="AB311" s="11">
        <v>0</v>
      </c>
      <c r="AC311" s="11">
        <v>66.541736999999998</v>
      </c>
      <c r="AD311" s="11">
        <v>32.809351999999997</v>
      </c>
      <c r="AE311" s="11">
        <v>32.578268999999999</v>
      </c>
      <c r="AF311" s="12">
        <v>0</v>
      </c>
      <c r="AG311" s="12">
        <v>66.541736999999998</v>
      </c>
      <c r="AH311" s="11">
        <v>33.183875</v>
      </c>
      <c r="AI311" s="11">
        <v>32.809351999999997</v>
      </c>
      <c r="AJ311" s="11">
        <v>32.578268999999999</v>
      </c>
      <c r="AK311" s="11">
        <v>33.275306999999998</v>
      </c>
      <c r="AL311" s="11">
        <v>0</v>
      </c>
      <c r="AM311" s="12">
        <v>0</v>
      </c>
      <c r="AN311" s="12">
        <v>56.163176</v>
      </c>
      <c r="AO311" s="11">
        <v>27.286352000000001</v>
      </c>
      <c r="AP311" s="11">
        <v>28.574611000000001</v>
      </c>
      <c r="AQ311" s="11">
        <v>27.638472</v>
      </c>
      <c r="AR311" s="11">
        <v>28.679960000000001</v>
      </c>
      <c r="AS311" s="11">
        <v>0</v>
      </c>
      <c r="AT311" s="12">
        <v>0</v>
      </c>
      <c r="AU311" s="12">
        <v>56.284427999999998</v>
      </c>
      <c r="AV311" s="11">
        <v>27.226811000000001</v>
      </c>
      <c r="AW311" s="11">
        <v>28.635266999999999</v>
      </c>
      <c r="AX311" s="11">
        <v>27.698416000000002</v>
      </c>
      <c r="AY311" s="11">
        <v>28.635266999999999</v>
      </c>
      <c r="AZ311" s="11">
        <v>27.698416000000002</v>
      </c>
      <c r="BA311" s="12">
        <v>0</v>
      </c>
      <c r="BB311" s="12">
        <v>12.246328</v>
      </c>
      <c r="BC311" s="11">
        <v>5.2658170000000002</v>
      </c>
      <c r="BD311" s="11">
        <v>6.0542299999999996</v>
      </c>
      <c r="BE311" s="11">
        <v>6.0542299999999996</v>
      </c>
      <c r="BF311" s="11">
        <v>6.0542299999999996</v>
      </c>
      <c r="BG311" s="11">
        <v>4.669772</v>
      </c>
      <c r="BH311" s="11">
        <v>150.24596500000001</v>
      </c>
      <c r="BI311" s="11">
        <v>150.24596500000001</v>
      </c>
      <c r="BJ311" s="11">
        <v>78.991366999999997</v>
      </c>
      <c r="BK311" s="11">
        <v>58.156841</v>
      </c>
      <c r="BL311" s="11">
        <v>-2.0357789999999998</v>
      </c>
      <c r="BM311" s="11">
        <v>0</v>
      </c>
      <c r="BN311" s="11">
        <v>162.19243399999999</v>
      </c>
      <c r="BO311" s="11">
        <v>162.19243399999999</v>
      </c>
      <c r="BP311" s="11">
        <v>145.96187800000001</v>
      </c>
      <c r="BQ311" s="11">
        <v>150.641357</v>
      </c>
      <c r="BR311" s="11">
        <v>156.71728100000001</v>
      </c>
      <c r="BS311" s="11">
        <v>0</v>
      </c>
      <c r="BT311"/>
      <c r="BU311"/>
      <c r="BV311"/>
      <c r="BW311"/>
      <c r="BX311"/>
      <c r="BY311"/>
    </row>
    <row r="312" spans="1:77" s="1" customFormat="1" x14ac:dyDescent="0.2">
      <c r="A312"/>
      <c r="B312" s="63" t="s">
        <v>106</v>
      </c>
      <c r="C312" s="6">
        <v>43339.458333333336</v>
      </c>
      <c r="D312" s="7" t="s">
        <v>0</v>
      </c>
      <c r="E312" s="68" t="s">
        <v>30</v>
      </c>
      <c r="F312" s="8" t="s">
        <v>30</v>
      </c>
      <c r="G312" s="8">
        <v>170.819717</v>
      </c>
      <c r="H312" s="8">
        <v>106.26695100000001</v>
      </c>
      <c r="I312" s="9" t="s">
        <v>30</v>
      </c>
      <c r="J312" s="64" t="s">
        <v>30</v>
      </c>
      <c r="K312" s="68" t="s">
        <v>30</v>
      </c>
      <c r="L312" s="8" t="s">
        <v>30</v>
      </c>
      <c r="M312" s="8">
        <v>30.828049</v>
      </c>
      <c r="N312" s="8">
        <v>17.454457999999999</v>
      </c>
      <c r="O312" s="9" t="s">
        <v>30</v>
      </c>
      <c r="P312" s="64" t="s">
        <v>30</v>
      </c>
      <c r="Q312" s="8" t="s">
        <v>30</v>
      </c>
      <c r="R312" s="83">
        <v>0</v>
      </c>
      <c r="S312" s="8">
        <v>23.617524</v>
      </c>
      <c r="T312" s="8">
        <v>11.786267</v>
      </c>
      <c r="U312" s="9" t="s">
        <v>30</v>
      </c>
      <c r="V312" s="64" t="s">
        <v>30</v>
      </c>
      <c r="AA312" s="11">
        <v>587.6784576</v>
      </c>
      <c r="AB312" s="11">
        <v>0</v>
      </c>
      <c r="AC312" s="11">
        <v>205.23276100000001</v>
      </c>
      <c r="AD312" s="11">
        <v>109.00000199999999</v>
      </c>
      <c r="AE312" s="11">
        <v>142.23504600000001</v>
      </c>
      <c r="AF312" s="12">
        <v>0</v>
      </c>
      <c r="AG312" s="12">
        <v>46.995846</v>
      </c>
      <c r="AH312" s="11">
        <v>21.659071000000001</v>
      </c>
      <c r="AI312" s="11">
        <v>20.444375000000001</v>
      </c>
      <c r="AJ312" s="11">
        <v>25.561330999999999</v>
      </c>
      <c r="AK312" s="11">
        <v>37.898263</v>
      </c>
      <c r="AL312" s="11">
        <v>0</v>
      </c>
      <c r="AM312" s="12">
        <v>0</v>
      </c>
      <c r="AN312" s="12">
        <v>32.496901000000001</v>
      </c>
      <c r="AO312" s="11">
        <v>14.174191</v>
      </c>
      <c r="AP312" s="11">
        <v>11.563535999999999</v>
      </c>
      <c r="AQ312" s="11">
        <v>16.966449000000001</v>
      </c>
      <c r="AR312" s="11">
        <v>27.049824999999998</v>
      </c>
      <c r="AS312" s="11">
        <v>0</v>
      </c>
      <c r="AT312" s="12">
        <v>0</v>
      </c>
      <c r="AU312" s="12">
        <v>38.873818</v>
      </c>
      <c r="AV312" s="11">
        <v>17.454457999999999</v>
      </c>
      <c r="AW312" s="11">
        <v>14.944716</v>
      </c>
      <c r="AX312" s="11">
        <v>20.484380999999999</v>
      </c>
      <c r="AY312" s="11">
        <v>14.944716</v>
      </c>
      <c r="AZ312" s="11">
        <v>20.484380999999999</v>
      </c>
      <c r="BA312" s="12">
        <v>0</v>
      </c>
      <c r="BB312" s="12">
        <v>25.582822</v>
      </c>
      <c r="BC312" s="11">
        <v>11.786267</v>
      </c>
      <c r="BD312" s="11">
        <v>48.854219999999998</v>
      </c>
      <c r="BE312" s="11">
        <v>48.854219999999998</v>
      </c>
      <c r="BF312" s="11">
        <v>48.854219999999998</v>
      </c>
      <c r="BG312" s="11">
        <v>16.525043</v>
      </c>
      <c r="BH312" s="11">
        <v>45.550210999999997</v>
      </c>
      <c r="BI312" s="11">
        <v>45.550210999999997</v>
      </c>
      <c r="BJ312" s="11">
        <v>43.629485000000003</v>
      </c>
      <c r="BK312" s="11">
        <v>85.739549999999994</v>
      </c>
      <c r="BL312" s="11">
        <v>104.101225</v>
      </c>
      <c r="BM312" s="11">
        <v>0</v>
      </c>
      <c r="BN312" s="11">
        <v>230.17487199999999</v>
      </c>
      <c r="BO312" s="11">
        <v>230.17487199999999</v>
      </c>
      <c r="BP312" s="11">
        <v>272.32863700000001</v>
      </c>
      <c r="BQ312" s="11">
        <v>288.85695600000003</v>
      </c>
      <c r="BR312" s="11">
        <v>305.67872899999998</v>
      </c>
      <c r="BS312" s="11">
        <v>0</v>
      </c>
      <c r="BT312"/>
      <c r="BU312"/>
      <c r="BV312"/>
      <c r="BW312"/>
      <c r="BX312"/>
      <c r="BY312"/>
    </row>
    <row r="313" spans="1:77" s="1" customFormat="1" x14ac:dyDescent="0.2">
      <c r="A313"/>
      <c r="B313" s="63" t="s">
        <v>161</v>
      </c>
      <c r="C313" s="13">
        <v>43339.458333333336</v>
      </c>
      <c r="D313" s="7" t="s">
        <v>0</v>
      </c>
      <c r="E313" s="68" t="s">
        <v>30</v>
      </c>
      <c r="F313" s="8" t="s">
        <v>30</v>
      </c>
      <c r="G313" s="8">
        <v>557.410573</v>
      </c>
      <c r="H313" s="8">
        <v>405.285706</v>
      </c>
      <c r="I313" s="9" t="s">
        <v>30</v>
      </c>
      <c r="J313" s="64" t="s">
        <v>30</v>
      </c>
      <c r="K313" s="68" t="s">
        <v>30</v>
      </c>
      <c r="L313" s="8" t="s">
        <v>30</v>
      </c>
      <c r="M313" s="8">
        <v>69.631456999999997</v>
      </c>
      <c r="N313" s="8">
        <v>41.666310000000003</v>
      </c>
      <c r="O313" s="9" t="s">
        <v>30</v>
      </c>
      <c r="P313" s="64" t="s">
        <v>30</v>
      </c>
      <c r="Q313" s="8" t="s">
        <v>30</v>
      </c>
      <c r="R313" s="10">
        <v>0</v>
      </c>
      <c r="S313" s="8">
        <v>41.994779000000001</v>
      </c>
      <c r="T313" s="8">
        <v>29.465661000000001</v>
      </c>
      <c r="U313" s="9" t="s">
        <v>30</v>
      </c>
      <c r="V313" s="64" t="s">
        <v>30</v>
      </c>
      <c r="AA313" s="11">
        <v>904.5</v>
      </c>
      <c r="AB313" s="11">
        <v>0</v>
      </c>
      <c r="AC313" s="11">
        <v>824.16995699999995</v>
      </c>
      <c r="AD313" s="11">
        <v>492.946934</v>
      </c>
      <c r="AE313" s="11">
        <v>515.11395100000004</v>
      </c>
      <c r="AF313" s="12">
        <v>0</v>
      </c>
      <c r="AG313" s="12">
        <v>141.300073</v>
      </c>
      <c r="AH313" s="11">
        <v>62.693733000000002</v>
      </c>
      <c r="AI313" s="11">
        <v>36.926386999999998</v>
      </c>
      <c r="AJ313" s="11">
        <v>89.300421</v>
      </c>
      <c r="AK313" s="11">
        <v>99.490425000000002</v>
      </c>
      <c r="AL313" s="11">
        <v>0</v>
      </c>
      <c r="AM313" s="12">
        <v>0</v>
      </c>
      <c r="AN313" s="12">
        <v>76.330679000000003</v>
      </c>
      <c r="AO313" s="11">
        <v>33.276448000000002</v>
      </c>
      <c r="AP313" s="11">
        <v>2.7882060000000002</v>
      </c>
      <c r="AQ313" s="11">
        <v>48.652382000000003</v>
      </c>
      <c r="AR313" s="11">
        <v>60.856023999999998</v>
      </c>
      <c r="AS313" s="11">
        <v>0</v>
      </c>
      <c r="AT313" s="12">
        <v>0</v>
      </c>
      <c r="AU313" s="12">
        <v>92.869283999999993</v>
      </c>
      <c r="AV313" s="11">
        <v>40.378008000000001</v>
      </c>
      <c r="AW313" s="11">
        <v>11.296624</v>
      </c>
      <c r="AX313" s="11">
        <v>57.313018</v>
      </c>
      <c r="AY313" s="11">
        <v>11.296624</v>
      </c>
      <c r="AZ313" s="11">
        <v>57.313018</v>
      </c>
      <c r="BA313" s="12">
        <v>0</v>
      </c>
      <c r="BB313" s="12">
        <v>63.456916</v>
      </c>
      <c r="BC313" s="11">
        <v>29.465661000000001</v>
      </c>
      <c r="BD313" s="11">
        <v>-1.031075</v>
      </c>
      <c r="BE313" s="11">
        <v>-1.031075</v>
      </c>
      <c r="BF313" s="11">
        <v>-1.031075</v>
      </c>
      <c r="BG313" s="11">
        <v>39.850096000000001</v>
      </c>
      <c r="BH313" s="11">
        <v>45.005079000000002</v>
      </c>
      <c r="BI313" s="11">
        <v>45.005079000000002</v>
      </c>
      <c r="BJ313" s="11">
        <v>127.756424</v>
      </c>
      <c r="BK313" s="11">
        <v>57.685639000000002</v>
      </c>
      <c r="BL313" s="11">
        <v>70.267452000000006</v>
      </c>
      <c r="BM313" s="11">
        <v>0</v>
      </c>
      <c r="BN313" s="11">
        <v>510.359511</v>
      </c>
      <c r="BO313" s="11">
        <v>510.359511</v>
      </c>
      <c r="BP313" s="11">
        <v>509.32843500000001</v>
      </c>
      <c r="BQ313" s="11">
        <v>548.56262100000004</v>
      </c>
      <c r="BR313" s="11">
        <v>570.94476499999996</v>
      </c>
      <c r="BS313" s="11">
        <v>0</v>
      </c>
      <c r="BT313"/>
      <c r="BU313"/>
      <c r="BV313"/>
      <c r="BW313"/>
      <c r="BX313"/>
      <c r="BY313"/>
    </row>
    <row r="314" spans="1:77" s="1" customFormat="1" x14ac:dyDescent="0.2">
      <c r="A314"/>
      <c r="B314" s="63" t="s">
        <v>167</v>
      </c>
      <c r="C314" s="6">
        <v>43339.458333333336</v>
      </c>
      <c r="D314" s="7" t="s">
        <v>0</v>
      </c>
      <c r="E314" s="68" t="s">
        <v>30</v>
      </c>
      <c r="F314" s="8" t="s">
        <v>30</v>
      </c>
      <c r="G314" s="8">
        <v>556.59522500000003</v>
      </c>
      <c r="H314" s="8">
        <v>212.27150900000001</v>
      </c>
      <c r="I314" s="9" t="s">
        <v>30</v>
      </c>
      <c r="J314" s="64" t="s">
        <v>30</v>
      </c>
      <c r="K314" s="68" t="s">
        <v>30</v>
      </c>
      <c r="L314" s="8" t="s">
        <v>30</v>
      </c>
      <c r="M314" s="8">
        <v>3.907508</v>
      </c>
      <c r="N314" s="8">
        <v>-5.2351239999999999</v>
      </c>
      <c r="O314" s="9" t="s">
        <v>30</v>
      </c>
      <c r="P314" s="64" t="s">
        <v>30</v>
      </c>
      <c r="Q314" s="8" t="s">
        <v>30</v>
      </c>
      <c r="R314" s="10">
        <v>0</v>
      </c>
      <c r="S314" s="8">
        <v>5.5232599999999996</v>
      </c>
      <c r="T314" s="8">
        <v>-2.7063899999999999</v>
      </c>
      <c r="U314" s="9" t="s">
        <v>30</v>
      </c>
      <c r="V314" s="64" t="s">
        <v>30</v>
      </c>
      <c r="AA314" s="11">
        <v>31.5</v>
      </c>
      <c r="AB314" s="11">
        <v>0</v>
      </c>
      <c r="AC314" s="11">
        <v>377.79308800000001</v>
      </c>
      <c r="AD314" s="11">
        <v>155.95196200000001</v>
      </c>
      <c r="AE314" s="11">
        <v>141.89806799999999</v>
      </c>
      <c r="AF314" s="12">
        <v>0</v>
      </c>
      <c r="AG314" s="12">
        <v>7.2024330000000001</v>
      </c>
      <c r="AH314" s="11">
        <v>0.38730100000000001</v>
      </c>
      <c r="AI314" s="11">
        <v>6.4355039999999999</v>
      </c>
      <c r="AJ314" s="11">
        <v>6.349094</v>
      </c>
      <c r="AK314" s="11">
        <v>11.794085000000001</v>
      </c>
      <c r="AL314" s="11">
        <v>0</v>
      </c>
      <c r="AM314" s="12">
        <v>0</v>
      </c>
      <c r="AN314" s="12">
        <v>-6.1455659999999996</v>
      </c>
      <c r="AO314" s="11">
        <v>-5.3975869999999997</v>
      </c>
      <c r="AP314" s="11">
        <v>1.144792</v>
      </c>
      <c r="AQ314" s="11">
        <v>-0.398559</v>
      </c>
      <c r="AR314" s="11">
        <v>3.7502849999999999</v>
      </c>
      <c r="AS314" s="11">
        <v>0</v>
      </c>
      <c r="AT314" s="12">
        <v>0</v>
      </c>
      <c r="AU314" s="12">
        <v>-5.8192690000000002</v>
      </c>
      <c r="AV314" s="11">
        <v>-5.2351239999999999</v>
      </c>
      <c r="AW314" s="11">
        <v>1.307326</v>
      </c>
      <c r="AX314" s="11">
        <v>-0.23962700000000001</v>
      </c>
      <c r="AY314" s="11">
        <v>1.307326</v>
      </c>
      <c r="AZ314" s="11">
        <v>-0.23962700000000001</v>
      </c>
      <c r="BA314" s="12">
        <v>0</v>
      </c>
      <c r="BB314" s="12">
        <v>-2.593709</v>
      </c>
      <c r="BC314" s="11">
        <v>-2.7063899999999999</v>
      </c>
      <c r="BD314" s="11">
        <v>1.6986669999999999</v>
      </c>
      <c r="BE314" s="11">
        <v>1.6986669999999999</v>
      </c>
      <c r="BF314" s="11">
        <v>1.6986669999999999</v>
      </c>
      <c r="BG314" s="11">
        <v>0.85527699999999995</v>
      </c>
      <c r="BH314" s="11">
        <v>0.82850100000000004</v>
      </c>
      <c r="BI314" s="11">
        <v>0.82850100000000004</v>
      </c>
      <c r="BJ314" s="11">
        <v>5.420731</v>
      </c>
      <c r="BK314" s="11">
        <v>0.70183399999999996</v>
      </c>
      <c r="BL314" s="11">
        <v>7.6251850000000001</v>
      </c>
      <c r="BM314" s="11">
        <v>0</v>
      </c>
      <c r="BN314" s="11">
        <v>22.437436999999999</v>
      </c>
      <c r="BO314" s="11">
        <v>22.437436999999999</v>
      </c>
      <c r="BP314" s="11">
        <v>25.883535999999999</v>
      </c>
      <c r="BQ314" s="11">
        <v>40.634811999999997</v>
      </c>
      <c r="BR314" s="11">
        <v>46.349729000000004</v>
      </c>
      <c r="BS314" s="11">
        <v>0</v>
      </c>
      <c r="BT314"/>
      <c r="BU314"/>
      <c r="BV314"/>
      <c r="BW314"/>
      <c r="BX314"/>
      <c r="BY314"/>
    </row>
    <row r="315" spans="1:77" s="1" customFormat="1" x14ac:dyDescent="0.2">
      <c r="A315"/>
      <c r="B315" s="63" t="s">
        <v>205</v>
      </c>
      <c r="C315" s="6">
        <v>43339.458333333336</v>
      </c>
      <c r="D315" s="7" t="s">
        <v>0</v>
      </c>
      <c r="E315" s="68" t="s">
        <v>30</v>
      </c>
      <c r="F315" s="8" t="s">
        <v>30</v>
      </c>
      <c r="G315" s="8">
        <v>497.73399999999998</v>
      </c>
      <c r="H315" s="8">
        <v>663.17</v>
      </c>
      <c r="I315" s="9" t="s">
        <v>30</v>
      </c>
      <c r="J315" s="64" t="s">
        <v>30</v>
      </c>
      <c r="K315" s="68" t="s">
        <v>30</v>
      </c>
      <c r="L315" s="8" t="s">
        <v>30</v>
      </c>
      <c r="M315" s="8">
        <v>-7.0079999999999991</v>
      </c>
      <c r="N315" s="8">
        <v>20.941000000000003</v>
      </c>
      <c r="O315" s="9" t="s">
        <v>30</v>
      </c>
      <c r="P315" s="64" t="s">
        <v>30</v>
      </c>
      <c r="Q315" s="8" t="s">
        <v>30</v>
      </c>
      <c r="R315" s="10">
        <v>0</v>
      </c>
      <c r="S315" s="8">
        <v>-59.734999999999999</v>
      </c>
      <c r="T315" s="8">
        <v>-40.429000000000002</v>
      </c>
      <c r="U315" s="9" t="s">
        <v>30</v>
      </c>
      <c r="V315" s="64" t="s">
        <v>30</v>
      </c>
      <c r="AA315" s="11">
        <v>3278.3977196679002</v>
      </c>
      <c r="AB315" s="11">
        <v>0</v>
      </c>
      <c r="AC315" s="11">
        <v>1201.9829999999999</v>
      </c>
      <c r="AD315" s="11">
        <v>506.32</v>
      </c>
      <c r="AE315" s="11">
        <v>218.435</v>
      </c>
      <c r="AF315" s="12">
        <v>0</v>
      </c>
      <c r="AG315" s="12">
        <v>303.38499999999999</v>
      </c>
      <c r="AH315" s="11">
        <v>173.881</v>
      </c>
      <c r="AI315" s="11">
        <v>137.39699999999999</v>
      </c>
      <c r="AJ315" s="11">
        <v>47.371000000000002</v>
      </c>
      <c r="AK315" s="11">
        <v>119.16800000000001</v>
      </c>
      <c r="AL315" s="11">
        <v>0</v>
      </c>
      <c r="AM315" s="12">
        <v>0</v>
      </c>
      <c r="AN315" s="12">
        <v>-23.515000000000001</v>
      </c>
      <c r="AO315" s="11">
        <v>7.516</v>
      </c>
      <c r="AP315" s="11">
        <v>-26.324999999999999</v>
      </c>
      <c r="AQ315" s="11">
        <v>10.616</v>
      </c>
      <c r="AR315" s="11">
        <v>-20.433</v>
      </c>
      <c r="AS315" s="11">
        <v>0</v>
      </c>
      <c r="AT315" s="12">
        <v>0</v>
      </c>
      <c r="AU315" s="12">
        <v>-23.515000000000001</v>
      </c>
      <c r="AV315" s="11">
        <v>7.5170000000000003</v>
      </c>
      <c r="AW315" s="11">
        <v>-26.324999999999999</v>
      </c>
      <c r="AX315" s="11">
        <v>16.245000000000001</v>
      </c>
      <c r="AY315" s="11">
        <v>-26.324999999999999</v>
      </c>
      <c r="AZ315" s="11">
        <v>16.245000000000001</v>
      </c>
      <c r="BA315" s="12">
        <v>0</v>
      </c>
      <c r="BB315" s="12">
        <v>-86.986000000000004</v>
      </c>
      <c r="BC315" s="11">
        <v>-40.429000000000002</v>
      </c>
      <c r="BD315" s="11">
        <v>-71.751999999999995</v>
      </c>
      <c r="BE315" s="11">
        <v>-71.751999999999995</v>
      </c>
      <c r="BF315" s="11">
        <v>-71.751999999999995</v>
      </c>
      <c r="BG315" s="11">
        <v>58.725000000000001</v>
      </c>
      <c r="BH315" s="11">
        <v>253.36099999999999</v>
      </c>
      <c r="BI315" s="11">
        <v>253.36099999999999</v>
      </c>
      <c r="BJ315" s="11">
        <v>315.76100000000002</v>
      </c>
      <c r="BK315" s="11">
        <v>275.59500000000003</v>
      </c>
      <c r="BL315" s="11">
        <v>338.59300000000002</v>
      </c>
      <c r="BM315" s="11">
        <v>0</v>
      </c>
      <c r="BN315" s="11">
        <v>1222.462</v>
      </c>
      <c r="BO315" s="11">
        <v>1222.462</v>
      </c>
      <c r="BP315" s="11">
        <v>1150.71</v>
      </c>
      <c r="BQ315" s="11">
        <v>1350.4459999999999</v>
      </c>
      <c r="BR315" s="11">
        <v>1290.711</v>
      </c>
      <c r="BS315" s="11">
        <v>0</v>
      </c>
      <c r="BT315"/>
      <c r="BU315"/>
      <c r="BV315"/>
      <c r="BW315"/>
      <c r="BX315"/>
      <c r="BY315"/>
    </row>
    <row r="316" spans="1:77" s="1" customFormat="1" x14ac:dyDescent="0.2">
      <c r="A316"/>
      <c r="B316" s="63" t="s">
        <v>215</v>
      </c>
      <c r="C316" s="6">
        <v>43339.458333333336</v>
      </c>
      <c r="D316" s="7" t="s">
        <v>0</v>
      </c>
      <c r="E316" s="68" t="s">
        <v>30</v>
      </c>
      <c r="F316" s="8" t="s">
        <v>30</v>
      </c>
      <c r="G316" s="8">
        <v>62.198</v>
      </c>
      <c r="H316" s="8">
        <v>44.061999999999998</v>
      </c>
      <c r="I316" s="9" t="s">
        <v>30</v>
      </c>
      <c r="J316" s="64" t="s">
        <v>30</v>
      </c>
      <c r="K316" s="68" t="s">
        <v>30</v>
      </c>
      <c r="L316" s="8" t="s">
        <v>30</v>
      </c>
      <c r="M316" s="8">
        <v>49.520999999999994</v>
      </c>
      <c r="N316" s="8">
        <v>33.248000000000005</v>
      </c>
      <c r="O316" s="9" t="s">
        <v>30</v>
      </c>
      <c r="P316" s="64" t="s">
        <v>30</v>
      </c>
      <c r="Q316" s="8" t="s">
        <v>30</v>
      </c>
      <c r="R316" s="10">
        <v>0</v>
      </c>
      <c r="S316" s="8">
        <v>8.8680000000000003</v>
      </c>
      <c r="T316" s="8">
        <v>4.5019999999999998</v>
      </c>
      <c r="U316" s="9" t="s">
        <v>30</v>
      </c>
      <c r="V316" s="64" t="s">
        <v>30</v>
      </c>
      <c r="AA316" s="11">
        <v>109.8</v>
      </c>
      <c r="AB316" s="11">
        <v>0</v>
      </c>
      <c r="AC316" s="11">
        <v>85.165000000000006</v>
      </c>
      <c r="AD316" s="11">
        <v>50.588999999999999</v>
      </c>
      <c r="AE316" s="11">
        <v>56.930999999999997</v>
      </c>
      <c r="AF316" s="12">
        <v>0</v>
      </c>
      <c r="AG316" s="12">
        <v>85.165000000000006</v>
      </c>
      <c r="AH316" s="11">
        <v>44.061999999999998</v>
      </c>
      <c r="AI316" s="11">
        <v>50.588999999999999</v>
      </c>
      <c r="AJ316" s="11">
        <v>56.930999999999997</v>
      </c>
      <c r="AK316" s="11">
        <v>62.198</v>
      </c>
      <c r="AL316" s="11">
        <v>0</v>
      </c>
      <c r="AM316" s="12">
        <v>0</v>
      </c>
      <c r="AN316" s="12">
        <v>64.948999999999998</v>
      </c>
      <c r="AO316" s="11">
        <v>33.182000000000002</v>
      </c>
      <c r="AP316" s="11">
        <v>39.935000000000002</v>
      </c>
      <c r="AQ316" s="11">
        <v>44.582000000000001</v>
      </c>
      <c r="AR316" s="11">
        <v>49.41</v>
      </c>
      <c r="AS316" s="11">
        <v>0</v>
      </c>
      <c r="AT316" s="12">
        <v>0</v>
      </c>
      <c r="AU316" s="12">
        <v>65.17</v>
      </c>
      <c r="AV316" s="11">
        <v>33.247999999999998</v>
      </c>
      <c r="AW316" s="11">
        <v>39.970999999999997</v>
      </c>
      <c r="AX316" s="11">
        <v>44.877000000000002</v>
      </c>
      <c r="AY316" s="11">
        <v>39.970999999999997</v>
      </c>
      <c r="AZ316" s="11">
        <v>44.877000000000002</v>
      </c>
      <c r="BA316" s="12">
        <v>0</v>
      </c>
      <c r="BB316" s="12">
        <v>11.33</v>
      </c>
      <c r="BC316" s="11">
        <v>4.5019999999999998</v>
      </c>
      <c r="BD316" s="11">
        <v>4.6539999999999999</v>
      </c>
      <c r="BE316" s="11">
        <v>4.6539999999999999</v>
      </c>
      <c r="BF316" s="11">
        <v>4.6539999999999999</v>
      </c>
      <c r="BG316" s="11">
        <v>6.5869999999999997</v>
      </c>
      <c r="BH316" s="11">
        <v>217.76900000000001</v>
      </c>
      <c r="BI316" s="11">
        <v>217.76900000000001</v>
      </c>
      <c r="BJ316" s="11">
        <v>274.959</v>
      </c>
      <c r="BK316" s="11">
        <v>297.36599999999999</v>
      </c>
      <c r="BL316" s="11">
        <v>391.10300000000001</v>
      </c>
      <c r="BM316" s="11">
        <v>0</v>
      </c>
      <c r="BN316" s="11">
        <v>117.092</v>
      </c>
      <c r="BO316" s="11">
        <v>117.092</v>
      </c>
      <c r="BP316" s="11">
        <v>121.688</v>
      </c>
      <c r="BQ316" s="11">
        <v>132.749</v>
      </c>
      <c r="BR316" s="11">
        <v>141.49199999999999</v>
      </c>
      <c r="BS316" s="11">
        <v>0</v>
      </c>
      <c r="BT316"/>
      <c r="BU316"/>
      <c r="BV316"/>
      <c r="BW316"/>
      <c r="BX316"/>
      <c r="BY316"/>
    </row>
    <row r="317" spans="1:77" s="1" customFormat="1" x14ac:dyDescent="0.2">
      <c r="A317"/>
      <c r="B317" s="63" t="s">
        <v>220</v>
      </c>
      <c r="C317" s="6">
        <v>43339.458333333336</v>
      </c>
      <c r="D317" s="7" t="s">
        <v>0</v>
      </c>
      <c r="E317" s="68" t="s">
        <v>30</v>
      </c>
      <c r="F317" s="8" t="s">
        <v>30</v>
      </c>
      <c r="G317" s="8">
        <v>48.053975999999999</v>
      </c>
      <c r="H317" s="8">
        <v>45.143735999999997</v>
      </c>
      <c r="I317" s="9" t="s">
        <v>30</v>
      </c>
      <c r="J317" s="64" t="s">
        <v>30</v>
      </c>
      <c r="K317" s="68" t="s">
        <v>30</v>
      </c>
      <c r="L317" s="8" t="s">
        <v>30</v>
      </c>
      <c r="M317" s="8">
        <v>9.0211199999999998</v>
      </c>
      <c r="N317" s="8">
        <v>11.011865</v>
      </c>
      <c r="O317" s="9" t="s">
        <v>30</v>
      </c>
      <c r="P317" s="64" t="s">
        <v>30</v>
      </c>
      <c r="Q317" s="8" t="s">
        <v>30</v>
      </c>
      <c r="R317" s="10">
        <v>0</v>
      </c>
      <c r="S317" s="8">
        <v>10.939774</v>
      </c>
      <c r="T317" s="8">
        <v>11.627986</v>
      </c>
      <c r="U317" s="9" t="s">
        <v>30</v>
      </c>
      <c r="V317" s="64" t="s">
        <v>30</v>
      </c>
      <c r="AA317" s="11">
        <v>403.04831999999999</v>
      </c>
      <c r="AB317" s="11">
        <v>0</v>
      </c>
      <c r="AC317" s="11">
        <v>79.467258000000001</v>
      </c>
      <c r="AD317" s="11">
        <v>53.123432000000001</v>
      </c>
      <c r="AE317" s="11">
        <v>66.323468000000005</v>
      </c>
      <c r="AF317" s="12">
        <v>0</v>
      </c>
      <c r="AG317" s="12">
        <v>20.314537000000001</v>
      </c>
      <c r="AH317" s="11">
        <v>13.159841999999999</v>
      </c>
      <c r="AI317" s="11">
        <v>18.982061999999999</v>
      </c>
      <c r="AJ317" s="11">
        <v>25.653748</v>
      </c>
      <c r="AK317" s="11">
        <v>13.438608</v>
      </c>
      <c r="AL317" s="11">
        <v>0</v>
      </c>
      <c r="AM317" s="12">
        <v>0</v>
      </c>
      <c r="AN317" s="12">
        <v>10.593367000000001</v>
      </c>
      <c r="AO317" s="11">
        <v>7.9223679999999996</v>
      </c>
      <c r="AP317" s="11">
        <v>12.945194000000001</v>
      </c>
      <c r="AQ317" s="11">
        <v>17.962318</v>
      </c>
      <c r="AR317" s="11">
        <v>6.4868370000000004</v>
      </c>
      <c r="AS317" s="11">
        <v>0</v>
      </c>
      <c r="AT317" s="12">
        <v>0</v>
      </c>
      <c r="AU317" s="12">
        <v>15.968603</v>
      </c>
      <c r="AV317" s="11">
        <v>11.011865</v>
      </c>
      <c r="AW317" s="11">
        <v>16.143148</v>
      </c>
      <c r="AX317" s="11">
        <v>21.127115</v>
      </c>
      <c r="AY317" s="11">
        <v>16.143148</v>
      </c>
      <c r="AZ317" s="11">
        <v>21.127115</v>
      </c>
      <c r="BA317" s="12">
        <v>0</v>
      </c>
      <c r="BB317" s="12">
        <v>21.879339999999999</v>
      </c>
      <c r="BC317" s="11">
        <v>11.627986</v>
      </c>
      <c r="BD317" s="11">
        <v>14.427683999999999</v>
      </c>
      <c r="BE317" s="11">
        <v>14.427683999999999</v>
      </c>
      <c r="BF317" s="11">
        <v>14.427683999999999</v>
      </c>
      <c r="BG317" s="11">
        <v>16.412047000000001</v>
      </c>
      <c r="BH317" s="11">
        <v>-18.892227999999999</v>
      </c>
      <c r="BI317" s="11">
        <v>-18.892227999999999</v>
      </c>
      <c r="BJ317" s="11">
        <v>-18.364623999999999</v>
      </c>
      <c r="BK317" s="11">
        <v>-27.254261</v>
      </c>
      <c r="BL317" s="11">
        <v>-24.764202000000001</v>
      </c>
      <c r="BM317" s="11">
        <v>0</v>
      </c>
      <c r="BN317" s="11">
        <v>224.65384</v>
      </c>
      <c r="BO317" s="11">
        <v>224.65384</v>
      </c>
      <c r="BP317" s="11">
        <v>239.363676</v>
      </c>
      <c r="BQ317" s="11">
        <v>271.77301499999999</v>
      </c>
      <c r="BR317" s="11">
        <v>234.81211500000001</v>
      </c>
      <c r="BS317" s="11">
        <v>0</v>
      </c>
      <c r="BT317"/>
      <c r="BU317"/>
      <c r="BV317"/>
      <c r="BW317"/>
      <c r="BX317"/>
      <c r="BY317"/>
    </row>
    <row r="318" spans="1:77" s="1" customFormat="1" x14ac:dyDescent="0.2">
      <c r="A318"/>
      <c r="B318" s="63" t="s">
        <v>223</v>
      </c>
      <c r="C318" s="6">
        <v>43339.458333333336</v>
      </c>
      <c r="D318" s="7" t="s">
        <v>0</v>
      </c>
      <c r="E318" s="68" t="s">
        <v>30</v>
      </c>
      <c r="F318" s="8" t="s">
        <v>30</v>
      </c>
      <c r="G318" s="8">
        <v>88.037789000000004</v>
      </c>
      <c r="H318" s="8">
        <v>120.152154</v>
      </c>
      <c r="I318" s="9" t="s">
        <v>30</v>
      </c>
      <c r="J318" s="64" t="s">
        <v>30</v>
      </c>
      <c r="K318" s="68" t="s">
        <v>30</v>
      </c>
      <c r="L318" s="8" t="s">
        <v>30</v>
      </c>
      <c r="M318" s="8">
        <v>-5.1205819999999997</v>
      </c>
      <c r="N318" s="8">
        <v>13.126457</v>
      </c>
      <c r="O318" s="9" t="s">
        <v>30</v>
      </c>
      <c r="P318" s="64" t="s">
        <v>30</v>
      </c>
      <c r="Q318" s="8" t="s">
        <v>30</v>
      </c>
      <c r="R318" s="83">
        <v>0</v>
      </c>
      <c r="S318" s="8">
        <v>-12.039795</v>
      </c>
      <c r="T318" s="8">
        <v>3.1199849999999998</v>
      </c>
      <c r="U318" s="9" t="s">
        <v>30</v>
      </c>
      <c r="V318" s="64" t="s">
        <v>30</v>
      </c>
      <c r="AA318" s="11">
        <v>598.5</v>
      </c>
      <c r="AB318" s="11">
        <v>0</v>
      </c>
      <c r="AC318" s="11">
        <v>179.07685900000001</v>
      </c>
      <c r="AD318" s="11">
        <v>87.978227000000004</v>
      </c>
      <c r="AE318" s="11">
        <v>63.110536000000003</v>
      </c>
      <c r="AF318" s="12">
        <v>0</v>
      </c>
      <c r="AG318" s="12">
        <v>57.144043000000003</v>
      </c>
      <c r="AH318" s="11">
        <v>40.462124000000003</v>
      </c>
      <c r="AI318" s="11">
        <v>29.258158000000002</v>
      </c>
      <c r="AJ318" s="11">
        <v>22.539553999999999</v>
      </c>
      <c r="AK318" s="11">
        <v>17.690324</v>
      </c>
      <c r="AL318" s="11">
        <v>0</v>
      </c>
      <c r="AM318" s="12">
        <v>0</v>
      </c>
      <c r="AN318" s="12">
        <v>5.4063059999999998</v>
      </c>
      <c r="AO318" s="11">
        <v>10.610127</v>
      </c>
      <c r="AP318" s="11">
        <v>10.054945999999999</v>
      </c>
      <c r="AQ318" s="11">
        <v>-4.6924270000000003</v>
      </c>
      <c r="AR318" s="11">
        <v>-7.4739019999999998</v>
      </c>
      <c r="AS318" s="11">
        <v>0</v>
      </c>
      <c r="AT318" s="12">
        <v>0</v>
      </c>
      <c r="AU318" s="12">
        <v>10.684893000000001</v>
      </c>
      <c r="AV318" s="11">
        <v>13.126457</v>
      </c>
      <c r="AW318" s="11">
        <v>12.465923999999999</v>
      </c>
      <c r="AX318" s="11">
        <v>-1.667219</v>
      </c>
      <c r="AY318" s="11">
        <v>12.465923999999999</v>
      </c>
      <c r="AZ318" s="11">
        <v>-1.667219</v>
      </c>
      <c r="BA318" s="12">
        <v>0</v>
      </c>
      <c r="BB318" s="12">
        <v>-2.8969469999999999</v>
      </c>
      <c r="BC318" s="11">
        <v>3.1199849999999998</v>
      </c>
      <c r="BD318" s="11">
        <v>0.84886300000000003</v>
      </c>
      <c r="BE318" s="11">
        <v>0.84886300000000003</v>
      </c>
      <c r="BF318" s="11">
        <v>0.84886300000000003</v>
      </c>
      <c r="BG318" s="11">
        <v>-0.367535</v>
      </c>
      <c r="BH318" s="11">
        <v>58.217965999999997</v>
      </c>
      <c r="BI318" s="11">
        <v>58.217965999999997</v>
      </c>
      <c r="BJ318" s="11">
        <v>32.409168999999999</v>
      </c>
      <c r="BK318" s="11">
        <v>3.5598040000000002</v>
      </c>
      <c r="BL318" s="11">
        <v>49.075035999999997</v>
      </c>
      <c r="BM318" s="11">
        <v>0</v>
      </c>
      <c r="BN318" s="11">
        <v>106.224555</v>
      </c>
      <c r="BO318" s="11">
        <v>106.224555</v>
      </c>
      <c r="BP318" s="11">
        <v>106.464817</v>
      </c>
      <c r="BQ318" s="11">
        <v>106.027632</v>
      </c>
      <c r="BR318" s="11">
        <v>95.159541000000004</v>
      </c>
      <c r="BS318" s="11">
        <v>0</v>
      </c>
      <c r="BT318"/>
      <c r="BU318"/>
      <c r="BV318"/>
      <c r="BW318"/>
      <c r="BX318"/>
      <c r="BY318"/>
    </row>
    <row r="319" spans="1:77" s="1" customFormat="1" x14ac:dyDescent="0.2">
      <c r="A319"/>
      <c r="B319" s="63" t="s">
        <v>224</v>
      </c>
      <c r="C319" s="6">
        <v>43339.458333333336</v>
      </c>
      <c r="D319" s="7" t="s">
        <v>0</v>
      </c>
      <c r="E319" s="68" t="s">
        <v>30</v>
      </c>
      <c r="F319" s="8" t="s">
        <v>30</v>
      </c>
      <c r="G319" s="8">
        <v>3.6855220000000002</v>
      </c>
      <c r="H319" s="8">
        <v>4.1533499999999997</v>
      </c>
      <c r="I319" s="9" t="s">
        <v>30</v>
      </c>
      <c r="J319" s="64" t="s">
        <v>30</v>
      </c>
      <c r="K319" s="68" t="s">
        <v>30</v>
      </c>
      <c r="L319" s="8" t="s">
        <v>30</v>
      </c>
      <c r="M319" s="8">
        <v>1.6105379999999998</v>
      </c>
      <c r="N319" s="8">
        <v>1.9208229999999999</v>
      </c>
      <c r="O319" s="9" t="s">
        <v>30</v>
      </c>
      <c r="P319" s="64" t="s">
        <v>30</v>
      </c>
      <c r="Q319" s="8" t="s">
        <v>30</v>
      </c>
      <c r="R319" s="10">
        <v>0</v>
      </c>
      <c r="S319" s="8">
        <v>-11.803868</v>
      </c>
      <c r="T319" s="8">
        <v>-0.94504999999999995</v>
      </c>
      <c r="U319" s="9" t="s">
        <v>30</v>
      </c>
      <c r="V319" s="64" t="s">
        <v>30</v>
      </c>
      <c r="AA319" s="11">
        <v>74.8</v>
      </c>
      <c r="AB319" s="11">
        <v>0</v>
      </c>
      <c r="AC319" s="11">
        <v>5.4438579999999996</v>
      </c>
      <c r="AD319" s="11">
        <v>1.4906029999999999</v>
      </c>
      <c r="AE319" s="11">
        <v>0.49728600000000001</v>
      </c>
      <c r="AF319" s="12">
        <v>0</v>
      </c>
      <c r="AG319" s="12">
        <v>4.1668399999999997</v>
      </c>
      <c r="AH319" s="11">
        <v>3.3463180000000001</v>
      </c>
      <c r="AI319" s="11">
        <v>2.0782120000000002</v>
      </c>
      <c r="AJ319" s="11">
        <v>0.11447400000000001</v>
      </c>
      <c r="AK319" s="11">
        <v>2.8167819999999999</v>
      </c>
      <c r="AL319" s="11">
        <v>0</v>
      </c>
      <c r="AM319" s="12">
        <v>0</v>
      </c>
      <c r="AN319" s="12">
        <v>1.6722950000000001</v>
      </c>
      <c r="AO319" s="11">
        <v>1.9104639999999999</v>
      </c>
      <c r="AP319" s="11">
        <v>1.000745</v>
      </c>
      <c r="AQ319" s="11">
        <v>-1.0085029999999999</v>
      </c>
      <c r="AR319" s="11">
        <v>1.5967769999999999</v>
      </c>
      <c r="AS319" s="11">
        <v>0</v>
      </c>
      <c r="AT319" s="12">
        <v>0</v>
      </c>
      <c r="AU319" s="12">
        <v>1.6923140000000001</v>
      </c>
      <c r="AV319" s="11">
        <v>1.9208229999999999</v>
      </c>
      <c r="AW319" s="11">
        <v>1.012079</v>
      </c>
      <c r="AX319" s="11">
        <v>-1.0000359999999999</v>
      </c>
      <c r="AY319" s="11">
        <v>1.012079</v>
      </c>
      <c r="AZ319" s="11">
        <v>-1.0000359999999999</v>
      </c>
      <c r="BA319" s="12">
        <v>0</v>
      </c>
      <c r="BB319" s="12">
        <v>4.9610500000000002</v>
      </c>
      <c r="BC319" s="11">
        <v>-0.94504999999999995</v>
      </c>
      <c r="BD319" s="11">
        <v>-3.749349</v>
      </c>
      <c r="BE319" s="11">
        <v>-3.749349</v>
      </c>
      <c r="BF319" s="11">
        <v>-3.749349</v>
      </c>
      <c r="BG319" s="11">
        <v>-58.418098999999998</v>
      </c>
      <c r="BH319" s="11">
        <v>174.550771</v>
      </c>
      <c r="BI319" s="11">
        <v>174.550771</v>
      </c>
      <c r="BJ319" s="11">
        <v>188.922316</v>
      </c>
      <c r="BK319" s="11">
        <v>203.15200999999999</v>
      </c>
      <c r="BL319" s="11">
        <v>233.45795799999999</v>
      </c>
      <c r="BM319" s="11">
        <v>0</v>
      </c>
      <c r="BN319" s="11">
        <v>308.06764399999997</v>
      </c>
      <c r="BO319" s="11">
        <v>308.06764399999997</v>
      </c>
      <c r="BP319" s="11">
        <v>327.54730899999998</v>
      </c>
      <c r="BQ319" s="11">
        <v>287.73665199999999</v>
      </c>
      <c r="BR319" s="11">
        <v>300.19304199999999</v>
      </c>
      <c r="BS319" s="11">
        <v>0</v>
      </c>
      <c r="BT319"/>
      <c r="BU319"/>
      <c r="BV319"/>
      <c r="BW319"/>
      <c r="BX319"/>
      <c r="BY319"/>
    </row>
    <row r="320" spans="1:77" s="1" customFormat="1" x14ac:dyDescent="0.2">
      <c r="A320"/>
      <c r="B320" s="63" t="s">
        <v>246</v>
      </c>
      <c r="C320" s="6">
        <v>43339.458333333336</v>
      </c>
      <c r="D320" s="7" t="s">
        <v>0</v>
      </c>
      <c r="E320" s="68" t="s">
        <v>30</v>
      </c>
      <c r="F320" s="8" t="s">
        <v>30</v>
      </c>
      <c r="G320" s="8">
        <v>42.116087</v>
      </c>
      <c r="H320" s="8">
        <v>3.6622370000000002</v>
      </c>
      <c r="I320" s="9" t="s">
        <v>30</v>
      </c>
      <c r="J320" s="64" t="s">
        <v>30</v>
      </c>
      <c r="K320" s="68" t="s">
        <v>30</v>
      </c>
      <c r="L320" s="8" t="s">
        <v>30</v>
      </c>
      <c r="M320" s="8">
        <v>10.834192999999999</v>
      </c>
      <c r="N320" s="8">
        <v>1.046359</v>
      </c>
      <c r="O320" s="9" t="s">
        <v>30</v>
      </c>
      <c r="P320" s="64" t="s">
        <v>30</v>
      </c>
      <c r="Q320" s="8" t="s">
        <v>30</v>
      </c>
      <c r="R320" s="10">
        <v>0</v>
      </c>
      <c r="S320" s="8">
        <v>9.1490069999999992</v>
      </c>
      <c r="T320" s="8">
        <v>1.3192699999999999</v>
      </c>
      <c r="U320" s="9" t="s">
        <v>30</v>
      </c>
      <c r="V320" s="64" t="s">
        <v>30</v>
      </c>
      <c r="AA320" s="11">
        <v>73.98</v>
      </c>
      <c r="AB320" s="11">
        <v>0</v>
      </c>
      <c r="AC320" s="11">
        <v>7.1766050000000003</v>
      </c>
      <c r="AD320" s="11">
        <v>3.8885610000000002</v>
      </c>
      <c r="AE320" s="11">
        <v>5.5928979999999999</v>
      </c>
      <c r="AF320" s="12">
        <v>0</v>
      </c>
      <c r="AG320" s="12">
        <v>3.3217029999999999</v>
      </c>
      <c r="AH320" s="11">
        <v>1.7633080000000001</v>
      </c>
      <c r="AI320" s="11">
        <v>1.7278690000000001</v>
      </c>
      <c r="AJ320" s="11">
        <v>2.9905059999999999</v>
      </c>
      <c r="AK320" s="11">
        <v>11.849441000000001</v>
      </c>
      <c r="AL320" s="11">
        <v>0</v>
      </c>
      <c r="AM320" s="12">
        <v>0</v>
      </c>
      <c r="AN320" s="12">
        <v>1.4315359999999999</v>
      </c>
      <c r="AO320" s="11">
        <v>0.81077900000000003</v>
      </c>
      <c r="AP320" s="11">
        <v>0.64566299999999999</v>
      </c>
      <c r="AQ320" s="11">
        <v>1.635675</v>
      </c>
      <c r="AR320" s="11">
        <v>10.668778</v>
      </c>
      <c r="AS320" s="11">
        <v>0</v>
      </c>
      <c r="AT320" s="12">
        <v>0</v>
      </c>
      <c r="AU320" s="12">
        <v>1.9085540000000001</v>
      </c>
      <c r="AV320" s="11">
        <v>1.046359</v>
      </c>
      <c r="AW320" s="11">
        <v>0.62233400000000005</v>
      </c>
      <c r="AX320" s="11">
        <v>1.873391</v>
      </c>
      <c r="AY320" s="11">
        <v>0.62233400000000005</v>
      </c>
      <c r="AZ320" s="11">
        <v>1.873391</v>
      </c>
      <c r="BA320" s="12">
        <v>0</v>
      </c>
      <c r="BB320" s="12">
        <v>-2.9076939999999998</v>
      </c>
      <c r="BC320" s="11">
        <v>1.3192699999999999</v>
      </c>
      <c r="BD320" s="11">
        <v>-5.8255499999999998</v>
      </c>
      <c r="BE320" s="11">
        <v>-5.8255499999999998</v>
      </c>
      <c r="BF320" s="11">
        <v>-5.8255499999999998</v>
      </c>
      <c r="BG320" s="11">
        <v>-9.9614259999999994</v>
      </c>
      <c r="BH320" s="11">
        <v>118.830788</v>
      </c>
      <c r="BI320" s="11">
        <v>118.830788</v>
      </c>
      <c r="BJ320" s="11">
        <v>118.457589</v>
      </c>
      <c r="BK320" s="11">
        <v>96.536547999999996</v>
      </c>
      <c r="BL320" s="11">
        <v>101.930097</v>
      </c>
      <c r="BM320" s="11">
        <v>0</v>
      </c>
      <c r="BN320" s="11">
        <v>90.842443000000003</v>
      </c>
      <c r="BO320" s="11">
        <v>90.842443000000003</v>
      </c>
      <c r="BP320" s="11">
        <v>86.086028999999996</v>
      </c>
      <c r="BQ320" s="11">
        <v>103.256426</v>
      </c>
      <c r="BR320" s="11">
        <v>112.453013</v>
      </c>
      <c r="BS320" s="11">
        <v>0</v>
      </c>
      <c r="BT320"/>
      <c r="BU320"/>
      <c r="BV320"/>
      <c r="BW320"/>
      <c r="BX320"/>
      <c r="BY320"/>
    </row>
    <row r="321" spans="1:77" s="1" customFormat="1" x14ac:dyDescent="0.2">
      <c r="A321"/>
      <c r="B321" s="63" t="s">
        <v>264</v>
      </c>
      <c r="C321" s="6">
        <v>43339.458333333336</v>
      </c>
      <c r="D321" s="7" t="s">
        <v>0</v>
      </c>
      <c r="E321" s="68" t="s">
        <v>30</v>
      </c>
      <c r="F321" s="8" t="s">
        <v>30</v>
      </c>
      <c r="G321" s="8">
        <v>40.186518</v>
      </c>
      <c r="H321" s="8">
        <v>21.264037999999999</v>
      </c>
      <c r="I321" s="9" t="s">
        <v>30</v>
      </c>
      <c r="J321" s="64" t="s">
        <v>30</v>
      </c>
      <c r="K321" s="68" t="s">
        <v>30</v>
      </c>
      <c r="L321" s="8" t="s">
        <v>30</v>
      </c>
      <c r="M321" s="8">
        <v>2.1101579999999998</v>
      </c>
      <c r="N321" s="8">
        <v>-0.44124199999999997</v>
      </c>
      <c r="O321" s="9" t="s">
        <v>30</v>
      </c>
      <c r="P321" s="64" t="s">
        <v>30</v>
      </c>
      <c r="Q321" s="8" t="s">
        <v>30</v>
      </c>
      <c r="R321" s="10">
        <v>0</v>
      </c>
      <c r="S321" s="8">
        <v>0.69888499999999998</v>
      </c>
      <c r="T321" s="8">
        <v>-0.64231300000000002</v>
      </c>
      <c r="U321" s="9" t="s">
        <v>30</v>
      </c>
      <c r="V321" s="64" t="s">
        <v>30</v>
      </c>
      <c r="AA321" s="11">
        <v>50.277500000000003</v>
      </c>
      <c r="AB321" s="11">
        <v>0</v>
      </c>
      <c r="AC321" s="11">
        <v>42.994886000000001</v>
      </c>
      <c r="AD321" s="11">
        <v>26.536638</v>
      </c>
      <c r="AE321" s="11">
        <v>55.944980999999999</v>
      </c>
      <c r="AF321" s="12">
        <v>0</v>
      </c>
      <c r="AG321" s="12">
        <v>2.9615930000000001</v>
      </c>
      <c r="AH321" s="11">
        <v>0.202346</v>
      </c>
      <c r="AI321" s="11">
        <v>1.3177209999999999</v>
      </c>
      <c r="AJ321" s="11">
        <v>4.5733509999999997</v>
      </c>
      <c r="AK321" s="11">
        <v>2.5524870000000002</v>
      </c>
      <c r="AL321" s="11">
        <v>0</v>
      </c>
      <c r="AM321" s="12">
        <v>0</v>
      </c>
      <c r="AN321" s="12">
        <v>1.002726</v>
      </c>
      <c r="AO321" s="11">
        <v>-0.89993299999999998</v>
      </c>
      <c r="AP321" s="11">
        <v>0.70875699999999997</v>
      </c>
      <c r="AQ321" s="11">
        <v>2.9738579999999999</v>
      </c>
      <c r="AR321" s="11">
        <v>1.7375879999999999</v>
      </c>
      <c r="AS321" s="11">
        <v>0</v>
      </c>
      <c r="AT321" s="12">
        <v>0</v>
      </c>
      <c r="AU321" s="12">
        <v>1.918917</v>
      </c>
      <c r="AV321" s="11">
        <v>-0.44124099999999999</v>
      </c>
      <c r="AW321" s="11">
        <v>1.1124540000000001</v>
      </c>
      <c r="AX321" s="11">
        <v>3.353764</v>
      </c>
      <c r="AY321" s="11">
        <v>1.1124540000000001</v>
      </c>
      <c r="AZ321" s="11">
        <v>3.353764</v>
      </c>
      <c r="BA321" s="12">
        <v>0</v>
      </c>
      <c r="BB321" s="12">
        <v>0.97957099999999997</v>
      </c>
      <c r="BC321" s="11">
        <v>-0.64231300000000002</v>
      </c>
      <c r="BD321" s="11">
        <v>0.68330400000000002</v>
      </c>
      <c r="BE321" s="11">
        <v>0.68330400000000002</v>
      </c>
      <c r="BF321" s="11">
        <v>0.68330400000000002</v>
      </c>
      <c r="BG321" s="11">
        <v>2.1442320000000001</v>
      </c>
      <c r="BH321" s="11">
        <v>-5.378851</v>
      </c>
      <c r="BI321" s="11">
        <v>-5.378851</v>
      </c>
      <c r="BJ321" s="11">
        <v>-6.1643790000000003</v>
      </c>
      <c r="BK321" s="11">
        <v>0.136433</v>
      </c>
      <c r="BL321" s="11">
        <v>-28.014116999999999</v>
      </c>
      <c r="BM321" s="11">
        <v>0</v>
      </c>
      <c r="BN321" s="11">
        <v>38.379192000000003</v>
      </c>
      <c r="BO321" s="11">
        <v>38.379192000000003</v>
      </c>
      <c r="BP321" s="11">
        <v>38.924596999999999</v>
      </c>
      <c r="BQ321" s="11">
        <v>41.272432999999999</v>
      </c>
      <c r="BR321" s="11">
        <v>41.924047999999999</v>
      </c>
      <c r="BS321" s="11">
        <v>0</v>
      </c>
      <c r="BT321"/>
      <c r="BU321"/>
      <c r="BV321"/>
      <c r="BW321"/>
      <c r="BX321"/>
      <c r="BY321"/>
    </row>
    <row r="322" spans="1:77" s="1" customFormat="1" x14ac:dyDescent="0.2">
      <c r="A322"/>
      <c r="B322" s="63" t="s">
        <v>267</v>
      </c>
      <c r="C322" s="6">
        <v>43339.458333333336</v>
      </c>
      <c r="D322" s="7" t="s">
        <v>0</v>
      </c>
      <c r="E322" s="68" t="s">
        <v>30</v>
      </c>
      <c r="F322" s="8" t="s">
        <v>30</v>
      </c>
      <c r="G322" s="8">
        <v>1.3660140000000001</v>
      </c>
      <c r="H322" s="8">
        <v>2.2890679999999999</v>
      </c>
      <c r="I322" s="9" t="s">
        <v>30</v>
      </c>
      <c r="J322" s="64" t="s">
        <v>30</v>
      </c>
      <c r="K322" s="68" t="s">
        <v>30</v>
      </c>
      <c r="L322" s="8" t="s">
        <v>30</v>
      </c>
      <c r="M322" s="8">
        <v>0.137598</v>
      </c>
      <c r="N322" s="8">
        <v>0.43648699999999996</v>
      </c>
      <c r="O322" s="9" t="s">
        <v>30</v>
      </c>
      <c r="P322" s="64" t="s">
        <v>30</v>
      </c>
      <c r="Q322" s="8" t="s">
        <v>30</v>
      </c>
      <c r="R322" s="10">
        <v>0</v>
      </c>
      <c r="S322" s="8">
        <v>0.32251800000000003</v>
      </c>
      <c r="T322" s="8">
        <v>0.13061300000000001</v>
      </c>
      <c r="U322" s="9" t="s">
        <v>30</v>
      </c>
      <c r="V322" s="64" t="s">
        <v>30</v>
      </c>
      <c r="AA322" s="11">
        <v>38.880000000000003</v>
      </c>
      <c r="AB322" s="11">
        <v>0</v>
      </c>
      <c r="AC322" s="11">
        <v>3.8601589999999999</v>
      </c>
      <c r="AD322" s="11">
        <v>6.0855119999999996</v>
      </c>
      <c r="AE322" s="11">
        <v>7.0693929999999998</v>
      </c>
      <c r="AF322" s="12">
        <v>0</v>
      </c>
      <c r="AG322" s="12">
        <v>0.91689600000000004</v>
      </c>
      <c r="AH322" s="11">
        <v>0.53659100000000004</v>
      </c>
      <c r="AI322" s="11">
        <v>1.9769760000000001</v>
      </c>
      <c r="AJ322" s="11">
        <v>0.58352099999999996</v>
      </c>
      <c r="AK322" s="11">
        <v>0.245198</v>
      </c>
      <c r="AL322" s="11">
        <v>0</v>
      </c>
      <c r="AM322" s="12">
        <v>0</v>
      </c>
      <c r="AN322" s="12">
        <v>0.341057</v>
      </c>
      <c r="AO322" s="11">
        <v>0.28712199999999999</v>
      </c>
      <c r="AP322" s="11">
        <v>1.5567610000000001</v>
      </c>
      <c r="AQ322" s="11">
        <v>0.17177899999999999</v>
      </c>
      <c r="AR322" s="11">
        <v>-3.0886E-2</v>
      </c>
      <c r="AS322" s="11">
        <v>0</v>
      </c>
      <c r="AT322" s="12">
        <v>0</v>
      </c>
      <c r="AU322" s="12">
        <v>0.62494899999999998</v>
      </c>
      <c r="AV322" s="11">
        <v>0.43648700000000001</v>
      </c>
      <c r="AW322" s="11">
        <v>1.712591</v>
      </c>
      <c r="AX322" s="11">
        <v>0.328295</v>
      </c>
      <c r="AY322" s="11">
        <v>1.712591</v>
      </c>
      <c r="AZ322" s="11">
        <v>0.328295</v>
      </c>
      <c r="BA322" s="12">
        <v>0</v>
      </c>
      <c r="BB322" s="12">
        <v>3.8843000000000003E-2</v>
      </c>
      <c r="BC322" s="11">
        <v>0.13061300000000001</v>
      </c>
      <c r="BD322" s="11">
        <v>0.83179400000000003</v>
      </c>
      <c r="BE322" s="11">
        <v>0.83179400000000003</v>
      </c>
      <c r="BF322" s="11">
        <v>0.83179400000000003</v>
      </c>
      <c r="BG322" s="11">
        <v>-0.77957799999999999</v>
      </c>
      <c r="BH322" s="11">
        <v>0.93636200000000003</v>
      </c>
      <c r="BI322" s="11">
        <v>0.93636200000000003</v>
      </c>
      <c r="BJ322" s="11">
        <v>4.5708209999999996</v>
      </c>
      <c r="BK322" s="11">
        <v>3.1506280000000002</v>
      </c>
      <c r="BL322" s="11">
        <v>-6.8753999999999996E-2</v>
      </c>
      <c r="BM322" s="11">
        <v>0</v>
      </c>
      <c r="BN322" s="11">
        <v>38.482035000000003</v>
      </c>
      <c r="BO322" s="11">
        <v>38.482035000000003</v>
      </c>
      <c r="BP322" s="11">
        <v>39.307831</v>
      </c>
      <c r="BQ322" s="11">
        <v>38.527782999999999</v>
      </c>
      <c r="BR322" s="11">
        <v>38.847920000000002</v>
      </c>
      <c r="BS322" s="11">
        <v>0</v>
      </c>
      <c r="BT322"/>
      <c r="BU322"/>
      <c r="BV322"/>
      <c r="BW322"/>
      <c r="BX322"/>
      <c r="BY322"/>
    </row>
    <row r="323" spans="1:77" s="1" customFormat="1" x14ac:dyDescent="0.2">
      <c r="A323"/>
      <c r="B323" s="63" t="s">
        <v>310</v>
      </c>
      <c r="C323" s="6">
        <v>43339.458333333336</v>
      </c>
      <c r="D323" s="7" t="s">
        <v>0</v>
      </c>
      <c r="E323" s="68" t="s">
        <v>30</v>
      </c>
      <c r="F323" s="8" t="s">
        <v>30</v>
      </c>
      <c r="G323" s="8" t="s">
        <v>30</v>
      </c>
      <c r="H323" s="8">
        <v>51.162731000000001</v>
      </c>
      <c r="I323" s="9" t="s">
        <v>30</v>
      </c>
      <c r="J323" s="64" t="s">
        <v>30</v>
      </c>
      <c r="K323" s="68" t="s">
        <v>30</v>
      </c>
      <c r="L323" s="8" t="s">
        <v>30</v>
      </c>
      <c r="M323" s="8">
        <v>0</v>
      </c>
      <c r="N323" s="8">
        <v>-33.249044999999995</v>
      </c>
      <c r="O323" s="9" t="s">
        <v>30</v>
      </c>
      <c r="P323" s="64" t="s">
        <v>30</v>
      </c>
      <c r="Q323" s="8" t="s">
        <v>30</v>
      </c>
      <c r="R323" s="10">
        <v>0</v>
      </c>
      <c r="S323" s="8">
        <v>0</v>
      </c>
      <c r="T323" s="8">
        <v>-123.947104</v>
      </c>
      <c r="U323" s="9" t="s">
        <v>30</v>
      </c>
      <c r="V323" s="64" t="s">
        <v>30</v>
      </c>
      <c r="AA323" s="11">
        <v>128</v>
      </c>
      <c r="AB323" s="11">
        <v>0</v>
      </c>
      <c r="AC323" s="11">
        <v>77.048480999999995</v>
      </c>
      <c r="AD323" s="11">
        <v>57.654608000000003</v>
      </c>
      <c r="AE323" s="11">
        <v>56.020454000000001</v>
      </c>
      <c r="AF323" s="12">
        <v>0</v>
      </c>
      <c r="AG323" s="12">
        <v>-59.070442</v>
      </c>
      <c r="AH323" s="11">
        <v>-48.656239999999997</v>
      </c>
      <c r="AI323" s="11">
        <v>-22.923777000000001</v>
      </c>
      <c r="AJ323" s="11">
        <v>-35.685068000000001</v>
      </c>
      <c r="AK323" s="11">
        <v>0</v>
      </c>
      <c r="AL323" s="11">
        <v>0</v>
      </c>
      <c r="AM323" s="12">
        <v>0</v>
      </c>
      <c r="AN323" s="12">
        <v>-63.414484999999999</v>
      </c>
      <c r="AO323" s="11">
        <v>-51.153422999999997</v>
      </c>
      <c r="AP323" s="11">
        <v>-25.260899999999999</v>
      </c>
      <c r="AQ323" s="11">
        <v>-46.138317999999998</v>
      </c>
      <c r="AR323" s="11">
        <v>0</v>
      </c>
      <c r="AS323" s="11">
        <v>0</v>
      </c>
      <c r="AT323" s="12">
        <v>0</v>
      </c>
      <c r="AU323" s="12">
        <v>-33.518838000000002</v>
      </c>
      <c r="AV323" s="11">
        <v>-17.876128000000001</v>
      </c>
      <c r="AW323" s="11">
        <v>-10.570985</v>
      </c>
      <c r="AX323" s="11">
        <v>-31.050127</v>
      </c>
      <c r="AY323" s="11">
        <v>-10.570985</v>
      </c>
      <c r="AZ323" s="11">
        <v>-31.050127</v>
      </c>
      <c r="BA323" s="12">
        <v>0</v>
      </c>
      <c r="BB323" s="12">
        <v>-149.95204799999999</v>
      </c>
      <c r="BC323" s="11">
        <v>-123.947104</v>
      </c>
      <c r="BD323" s="11">
        <v>-14.606638</v>
      </c>
      <c r="BE323" s="11">
        <v>-14.606638</v>
      </c>
      <c r="BF323" s="11">
        <v>-14.606638</v>
      </c>
      <c r="BG323" s="11">
        <v>-127.904921</v>
      </c>
      <c r="BH323" s="11">
        <v>555.53511700000001</v>
      </c>
      <c r="BI323" s="11">
        <v>555.53511700000001</v>
      </c>
      <c r="BJ323" s="11">
        <v>516.10704899999996</v>
      </c>
      <c r="BK323" s="11">
        <v>606.40411900000004</v>
      </c>
      <c r="BL323" s="11">
        <v>0</v>
      </c>
      <c r="BM323" s="11">
        <v>0</v>
      </c>
      <c r="BN323" s="11">
        <v>-448.27283</v>
      </c>
      <c r="BO323" s="11">
        <v>-448.27283</v>
      </c>
      <c r="BP323" s="11">
        <v>-462.89864999999998</v>
      </c>
      <c r="BQ323" s="11">
        <v>-580.88351999999998</v>
      </c>
      <c r="BR323" s="11">
        <v>0</v>
      </c>
      <c r="BS323" s="11">
        <v>0</v>
      </c>
      <c r="BT323"/>
      <c r="BU323"/>
      <c r="BV323"/>
      <c r="BW323"/>
      <c r="BX323"/>
      <c r="BY323"/>
    </row>
    <row r="324" spans="1:77" s="1" customFormat="1" x14ac:dyDescent="0.2">
      <c r="A324"/>
      <c r="B324" s="63" t="s">
        <v>314</v>
      </c>
      <c r="C324" s="6">
        <v>43339.458333333336</v>
      </c>
      <c r="D324" s="7" t="s">
        <v>0</v>
      </c>
      <c r="E324" s="68" t="s">
        <v>30</v>
      </c>
      <c r="F324" s="8" t="s">
        <v>30</v>
      </c>
      <c r="G324" s="8">
        <v>32.718046999999999</v>
      </c>
      <c r="H324" s="8">
        <v>24.861598000000001</v>
      </c>
      <c r="I324" s="9" t="s">
        <v>30</v>
      </c>
      <c r="J324" s="64" t="s">
        <v>30</v>
      </c>
      <c r="K324" s="68" t="s">
        <v>30</v>
      </c>
      <c r="L324" s="8" t="s">
        <v>30</v>
      </c>
      <c r="M324" s="8">
        <v>3.7168809999999999</v>
      </c>
      <c r="N324" s="8">
        <v>4.0900549999999996</v>
      </c>
      <c r="O324" s="9" t="s">
        <v>30</v>
      </c>
      <c r="P324" s="64" t="s">
        <v>30</v>
      </c>
      <c r="Q324" s="8" t="s">
        <v>30</v>
      </c>
      <c r="R324" s="10">
        <v>0</v>
      </c>
      <c r="S324" s="8">
        <v>1.010799</v>
      </c>
      <c r="T324" s="8">
        <v>0.68271599999999999</v>
      </c>
      <c r="U324" s="9" t="s">
        <v>30</v>
      </c>
      <c r="V324" s="64" t="s">
        <v>30</v>
      </c>
      <c r="AA324" s="11">
        <v>73.5</v>
      </c>
      <c r="AB324" s="11">
        <v>0</v>
      </c>
      <c r="AC324" s="11">
        <v>51.210385000000002</v>
      </c>
      <c r="AD324" s="11">
        <v>24.947385000000001</v>
      </c>
      <c r="AE324" s="11">
        <v>36.789496</v>
      </c>
      <c r="AF324" s="12">
        <v>0</v>
      </c>
      <c r="AG324" s="12">
        <v>9.5503509999999991</v>
      </c>
      <c r="AH324" s="11">
        <v>5.5899549999999998</v>
      </c>
      <c r="AI324" s="11">
        <v>4.8460089999999996</v>
      </c>
      <c r="AJ324" s="11">
        <v>6.531142</v>
      </c>
      <c r="AK324" s="11">
        <v>5.1798159999999998</v>
      </c>
      <c r="AL324" s="11">
        <v>0</v>
      </c>
      <c r="AM324" s="12">
        <v>0</v>
      </c>
      <c r="AN324" s="12">
        <v>5.1961060000000003</v>
      </c>
      <c r="AO324" s="11">
        <v>3.1802549999999998</v>
      </c>
      <c r="AP324" s="11">
        <v>1.402247</v>
      </c>
      <c r="AQ324" s="11">
        <v>3.617845</v>
      </c>
      <c r="AR324" s="11">
        <v>2.6305860000000001</v>
      </c>
      <c r="AS324" s="11">
        <v>0</v>
      </c>
      <c r="AT324" s="12">
        <v>0</v>
      </c>
      <c r="AU324" s="12">
        <v>6.9655040000000001</v>
      </c>
      <c r="AV324" s="11">
        <v>4.0900550000000004</v>
      </c>
      <c r="AW324" s="11">
        <v>2.300141</v>
      </c>
      <c r="AX324" s="11">
        <v>5.1866510000000003</v>
      </c>
      <c r="AY324" s="11">
        <v>2.300141</v>
      </c>
      <c r="AZ324" s="11">
        <v>5.1866510000000003</v>
      </c>
      <c r="BA324" s="12">
        <v>0</v>
      </c>
      <c r="BB324" s="12">
        <v>1.753987</v>
      </c>
      <c r="BC324" s="11">
        <v>0.68271599999999999</v>
      </c>
      <c r="BD324" s="11">
        <v>0.63403500000000002</v>
      </c>
      <c r="BE324" s="11">
        <v>0.63403500000000002</v>
      </c>
      <c r="BF324" s="11">
        <v>0.63403500000000002</v>
      </c>
      <c r="BG324" s="11">
        <v>0.80311399999999999</v>
      </c>
      <c r="BH324" s="11">
        <v>53.535443000000001</v>
      </c>
      <c r="BI324" s="11">
        <v>53.535443000000001</v>
      </c>
      <c r="BJ324" s="11">
        <v>48.154254999999999</v>
      </c>
      <c r="BK324" s="11">
        <v>53.011623</v>
      </c>
      <c r="BL324" s="11">
        <v>58.887475999999999</v>
      </c>
      <c r="BM324" s="11">
        <v>0</v>
      </c>
      <c r="BN324" s="11">
        <v>61.204065999999997</v>
      </c>
      <c r="BO324" s="11">
        <v>61.204065999999997</v>
      </c>
      <c r="BP324" s="11">
        <v>66.568961999999999</v>
      </c>
      <c r="BQ324" s="11">
        <v>87.591779000000002</v>
      </c>
      <c r="BR324" s="11">
        <v>89.683019999999999</v>
      </c>
      <c r="BS324" s="11">
        <v>0</v>
      </c>
      <c r="BT324"/>
      <c r="BU324"/>
      <c r="BV324"/>
      <c r="BW324"/>
      <c r="BX324"/>
      <c r="BY324"/>
    </row>
    <row r="325" spans="1:77" s="1" customFormat="1" x14ac:dyDescent="0.2">
      <c r="A325"/>
      <c r="B325" s="63" t="s">
        <v>331</v>
      </c>
      <c r="C325" s="6">
        <v>43339.458333333336</v>
      </c>
      <c r="D325" s="7" t="s">
        <v>0</v>
      </c>
      <c r="E325" s="68" t="s">
        <v>30</v>
      </c>
      <c r="F325" s="8" t="s">
        <v>30</v>
      </c>
      <c r="G325" s="8">
        <v>66.323724999999996</v>
      </c>
      <c r="H325" s="8">
        <v>62.048157000000003</v>
      </c>
      <c r="I325" s="9" t="s">
        <v>30</v>
      </c>
      <c r="J325" s="64" t="s">
        <v>30</v>
      </c>
      <c r="K325" s="68" t="s">
        <v>30</v>
      </c>
      <c r="L325" s="8" t="s">
        <v>30</v>
      </c>
      <c r="M325" s="8">
        <v>15.364281999999999</v>
      </c>
      <c r="N325" s="8">
        <v>14.67873</v>
      </c>
      <c r="O325" s="9" t="s">
        <v>30</v>
      </c>
      <c r="P325" s="64" t="s">
        <v>30</v>
      </c>
      <c r="Q325" s="8" t="s">
        <v>30</v>
      </c>
      <c r="R325" s="10">
        <v>0</v>
      </c>
      <c r="S325" s="8">
        <v>17.947741000000001</v>
      </c>
      <c r="T325" s="8">
        <v>23.340136999999999</v>
      </c>
      <c r="U325" s="9" t="s">
        <v>30</v>
      </c>
      <c r="V325" s="64" t="s">
        <v>30</v>
      </c>
      <c r="AA325" s="11">
        <v>514.11946863680009</v>
      </c>
      <c r="AB325" s="11">
        <v>0</v>
      </c>
      <c r="AC325" s="11">
        <v>111.250908</v>
      </c>
      <c r="AD325" s="11">
        <v>66.015225999999998</v>
      </c>
      <c r="AE325" s="11">
        <v>75.260024999999999</v>
      </c>
      <c r="AF325" s="12">
        <v>0</v>
      </c>
      <c r="AG325" s="12">
        <v>26.070907999999999</v>
      </c>
      <c r="AH325" s="11">
        <v>18.215342</v>
      </c>
      <c r="AI325" s="11">
        <v>22.761966000000001</v>
      </c>
      <c r="AJ325" s="11">
        <v>25.459554000000001</v>
      </c>
      <c r="AK325" s="11">
        <v>18.663564000000001</v>
      </c>
      <c r="AL325" s="11">
        <v>0</v>
      </c>
      <c r="AM325" s="12">
        <v>0</v>
      </c>
      <c r="AN325" s="12">
        <v>13.560385999999999</v>
      </c>
      <c r="AO325" s="11">
        <v>11.555472999999999</v>
      </c>
      <c r="AP325" s="11">
        <v>16.35256</v>
      </c>
      <c r="AQ325" s="11">
        <v>17.287897000000001</v>
      </c>
      <c r="AR325" s="11">
        <v>11.648358</v>
      </c>
      <c r="AS325" s="11">
        <v>0</v>
      </c>
      <c r="AT325" s="12">
        <v>0</v>
      </c>
      <c r="AU325" s="12">
        <v>19.409877000000002</v>
      </c>
      <c r="AV325" s="11">
        <v>13.749090000000001</v>
      </c>
      <c r="AW325" s="11">
        <v>19.583659000000001</v>
      </c>
      <c r="AX325" s="11">
        <v>20.046154999999999</v>
      </c>
      <c r="AY325" s="11">
        <v>19.583659000000001</v>
      </c>
      <c r="AZ325" s="11">
        <v>20.046154999999999</v>
      </c>
      <c r="BA325" s="12">
        <v>0</v>
      </c>
      <c r="BB325" s="12">
        <v>33.897475</v>
      </c>
      <c r="BC325" s="11">
        <v>23.340136999999999</v>
      </c>
      <c r="BD325" s="11">
        <v>19.823867</v>
      </c>
      <c r="BE325" s="11">
        <v>19.823867</v>
      </c>
      <c r="BF325" s="11">
        <v>19.823867</v>
      </c>
      <c r="BG325" s="11">
        <v>23.980803999999999</v>
      </c>
      <c r="BH325" s="11">
        <v>-67.777006</v>
      </c>
      <c r="BI325" s="11">
        <v>-67.777006</v>
      </c>
      <c r="BJ325" s="11">
        <v>-56.081521000000002</v>
      </c>
      <c r="BK325" s="11">
        <v>-61.337888</v>
      </c>
      <c r="BL325" s="11">
        <v>-58.865313</v>
      </c>
      <c r="BM325" s="11">
        <v>0</v>
      </c>
      <c r="BN325" s="11">
        <v>260.49436500000002</v>
      </c>
      <c r="BO325" s="11">
        <v>260.49436500000002</v>
      </c>
      <c r="BP325" s="11">
        <v>280.47816399999999</v>
      </c>
      <c r="BQ325" s="11">
        <v>304.813222</v>
      </c>
      <c r="BR325" s="11">
        <v>251.797788</v>
      </c>
      <c r="BS325" s="11">
        <v>0</v>
      </c>
      <c r="BT325"/>
      <c r="BU325"/>
      <c r="BV325"/>
      <c r="BW325"/>
      <c r="BX325"/>
      <c r="BY325"/>
    </row>
    <row r="326" spans="1:77" s="1" customFormat="1" x14ac:dyDescent="0.2">
      <c r="A326"/>
      <c r="B326" s="63" t="s">
        <v>333</v>
      </c>
      <c r="C326" s="6">
        <v>43339.458333333336</v>
      </c>
      <c r="D326" s="7" t="s">
        <v>0</v>
      </c>
      <c r="E326" s="68" t="s">
        <v>30</v>
      </c>
      <c r="F326" s="8" t="s">
        <v>30</v>
      </c>
      <c r="G326" s="8">
        <v>0.77712400000000004</v>
      </c>
      <c r="H326" s="8">
        <v>0.82900399999999996</v>
      </c>
      <c r="I326" s="9" t="s">
        <v>30</v>
      </c>
      <c r="J326" s="64" t="s">
        <v>30</v>
      </c>
      <c r="K326" s="68" t="s">
        <v>30</v>
      </c>
      <c r="L326" s="8" t="s">
        <v>30</v>
      </c>
      <c r="M326" s="8">
        <v>-1.8493380000000001</v>
      </c>
      <c r="N326" s="8">
        <v>-1.0853290000000002</v>
      </c>
      <c r="O326" s="9" t="s">
        <v>30</v>
      </c>
      <c r="P326" s="64" t="s">
        <v>30</v>
      </c>
      <c r="Q326" s="8" t="s">
        <v>30</v>
      </c>
      <c r="R326" s="10">
        <v>0</v>
      </c>
      <c r="S326" s="8">
        <v>-1.4169499999999999</v>
      </c>
      <c r="T326" s="8">
        <v>2.311337</v>
      </c>
      <c r="U326" s="9" t="s">
        <v>30</v>
      </c>
      <c r="V326" s="64" t="s">
        <v>30</v>
      </c>
      <c r="AA326" s="11">
        <v>402.75</v>
      </c>
      <c r="AB326" s="11">
        <v>0</v>
      </c>
      <c r="AC326" s="11">
        <v>1.6448929999999999</v>
      </c>
      <c r="AD326" s="11">
        <v>0.82858900000000002</v>
      </c>
      <c r="AE326" s="11">
        <v>0.75028799999999995</v>
      </c>
      <c r="AF326" s="12">
        <v>0</v>
      </c>
      <c r="AG326" s="12">
        <v>1.199762</v>
      </c>
      <c r="AH326" s="11">
        <v>0.61810299999999996</v>
      </c>
      <c r="AI326" s="11">
        <v>0.72750199999999998</v>
      </c>
      <c r="AJ326" s="11">
        <v>0.29296699999999998</v>
      </c>
      <c r="AK326" s="11">
        <v>0.57255800000000001</v>
      </c>
      <c r="AL326" s="11">
        <v>0</v>
      </c>
      <c r="AM326" s="12">
        <v>0</v>
      </c>
      <c r="AN326" s="12">
        <v>-3.2105899999999998</v>
      </c>
      <c r="AO326" s="11">
        <v>-1.1370420000000001</v>
      </c>
      <c r="AP326" s="11">
        <v>-1.2388189999999999</v>
      </c>
      <c r="AQ326" s="11">
        <v>-2.5844399999999998</v>
      </c>
      <c r="AR326" s="11">
        <v>-1.9562280000000001</v>
      </c>
      <c r="AS326" s="11">
        <v>0</v>
      </c>
      <c r="AT326" s="12">
        <v>0</v>
      </c>
      <c r="AU326" s="12">
        <v>-3.107904</v>
      </c>
      <c r="AV326" s="11">
        <v>-1.085329</v>
      </c>
      <c r="AW326" s="11">
        <v>-1.1873370000000001</v>
      </c>
      <c r="AX326" s="11">
        <v>-2.5209990000000002</v>
      </c>
      <c r="AY326" s="11">
        <v>-1.1873370000000001</v>
      </c>
      <c r="AZ326" s="11">
        <v>-2.5209990000000002</v>
      </c>
      <c r="BA326" s="12">
        <v>0</v>
      </c>
      <c r="BB326" s="12">
        <v>4.7092099999999997</v>
      </c>
      <c r="BC326" s="11">
        <v>2.311337</v>
      </c>
      <c r="BD326" s="11">
        <v>3.7854930000000002</v>
      </c>
      <c r="BE326" s="11">
        <v>3.7854930000000002</v>
      </c>
      <c r="BF326" s="11">
        <v>3.7854930000000002</v>
      </c>
      <c r="BG326" s="11">
        <v>66.861922000000007</v>
      </c>
      <c r="BH326" s="11">
        <v>-98.628342000000004</v>
      </c>
      <c r="BI326" s="11">
        <v>-98.628342000000004</v>
      </c>
      <c r="BJ326" s="11">
        <v>-68.449003000000005</v>
      </c>
      <c r="BK326" s="11">
        <v>-29.498804</v>
      </c>
      <c r="BL326" s="11">
        <v>65.364165</v>
      </c>
      <c r="BM326" s="11">
        <v>0</v>
      </c>
      <c r="BN326" s="11">
        <v>869.68558800000005</v>
      </c>
      <c r="BO326" s="11">
        <v>869.68558800000005</v>
      </c>
      <c r="BP326" s="11">
        <v>873.53306099999998</v>
      </c>
      <c r="BQ326" s="11">
        <v>940.32070799999997</v>
      </c>
      <c r="BR326" s="11">
        <v>938.85584100000005</v>
      </c>
      <c r="BS326" s="11">
        <v>0</v>
      </c>
      <c r="BT326"/>
      <c r="BU326"/>
      <c r="BV326"/>
      <c r="BW326"/>
      <c r="BX326"/>
      <c r="BY326"/>
    </row>
    <row r="327" spans="1:77" s="1" customFormat="1" ht="15" thickBot="1" x14ac:dyDescent="0.25">
      <c r="A327"/>
      <c r="B327" s="65" t="s">
        <v>346</v>
      </c>
      <c r="C327" s="14">
        <v>43339.458333333336</v>
      </c>
      <c r="D327" s="15" t="s">
        <v>0</v>
      </c>
      <c r="E327" s="71" t="s">
        <v>30</v>
      </c>
      <c r="F327" s="16" t="s">
        <v>30</v>
      </c>
      <c r="G327" s="16">
        <v>46.432617</v>
      </c>
      <c r="H327" s="16">
        <v>40.046163999999997</v>
      </c>
      <c r="I327" s="17" t="s">
        <v>30</v>
      </c>
      <c r="J327" s="67" t="s">
        <v>30</v>
      </c>
      <c r="K327" s="71" t="s">
        <v>30</v>
      </c>
      <c r="L327" s="16" t="s">
        <v>30</v>
      </c>
      <c r="M327" s="16">
        <v>35.817909</v>
      </c>
      <c r="N327" s="16">
        <v>31.333941999999997</v>
      </c>
      <c r="O327" s="17" t="s">
        <v>30</v>
      </c>
      <c r="P327" s="67" t="s">
        <v>30</v>
      </c>
      <c r="Q327" s="16" t="s">
        <v>30</v>
      </c>
      <c r="R327" s="66">
        <v>0</v>
      </c>
      <c r="S327" s="16">
        <v>44.941065999999999</v>
      </c>
      <c r="T327" s="16">
        <v>33.757745</v>
      </c>
      <c r="U327" s="17" t="s">
        <v>30</v>
      </c>
      <c r="V327" s="67" t="s">
        <v>30</v>
      </c>
      <c r="AA327" s="11">
        <v>1274.1120000000001</v>
      </c>
      <c r="AB327" s="11">
        <v>0</v>
      </c>
      <c r="AC327" s="11">
        <v>81.809617000000003</v>
      </c>
      <c r="AD327" s="11">
        <v>44.392473000000003</v>
      </c>
      <c r="AE327" s="11">
        <v>44.624454</v>
      </c>
      <c r="AF327" s="12">
        <v>0</v>
      </c>
      <c r="AG327" s="12">
        <v>64.949899000000002</v>
      </c>
      <c r="AH327" s="11">
        <v>32.255198999999998</v>
      </c>
      <c r="AI327" s="11">
        <v>34.980243999999999</v>
      </c>
      <c r="AJ327" s="11">
        <v>36.092067</v>
      </c>
      <c r="AK327" s="11">
        <v>36.752239000000003</v>
      </c>
      <c r="AL327" s="11">
        <v>0</v>
      </c>
      <c r="AM327" s="12">
        <v>0</v>
      </c>
      <c r="AN327" s="12">
        <v>63.074295999999997</v>
      </c>
      <c r="AO327" s="11">
        <v>31.309736999999998</v>
      </c>
      <c r="AP327" s="11">
        <v>33.828668</v>
      </c>
      <c r="AQ327" s="11">
        <v>34.947144999999999</v>
      </c>
      <c r="AR327" s="11">
        <v>35.815627999999997</v>
      </c>
      <c r="AS327" s="11">
        <v>0</v>
      </c>
      <c r="AT327" s="12">
        <v>0</v>
      </c>
      <c r="AU327" s="12">
        <v>63.12567</v>
      </c>
      <c r="AV327" s="11">
        <v>31.335070000000002</v>
      </c>
      <c r="AW327" s="11">
        <v>33.853676999999998</v>
      </c>
      <c r="AX327" s="11">
        <v>34.879885000000002</v>
      </c>
      <c r="AY327" s="11">
        <v>33.853676999999998</v>
      </c>
      <c r="AZ327" s="11">
        <v>34.879885000000002</v>
      </c>
      <c r="BA327" s="12">
        <v>0</v>
      </c>
      <c r="BB327" s="12">
        <v>72.522831999999994</v>
      </c>
      <c r="BC327" s="11">
        <v>33.757745</v>
      </c>
      <c r="BD327" s="11">
        <v>36.286172000000001</v>
      </c>
      <c r="BE327" s="11">
        <v>36.286172000000001</v>
      </c>
      <c r="BF327" s="11">
        <v>36.286172000000001</v>
      </c>
      <c r="BG327" s="11">
        <v>81.155441999999994</v>
      </c>
      <c r="BH327" s="11">
        <v>-123.90785</v>
      </c>
      <c r="BI327" s="11">
        <v>-123.90785</v>
      </c>
      <c r="BJ327" s="11">
        <v>-162.93352999999999</v>
      </c>
      <c r="BK327" s="11">
        <v>-210.53274099999999</v>
      </c>
      <c r="BL327" s="11">
        <v>-253.51131000000001</v>
      </c>
      <c r="BM327" s="11">
        <v>0</v>
      </c>
      <c r="BN327" s="11">
        <v>1814.5691999999999</v>
      </c>
      <c r="BO327" s="11">
        <v>1814.5691999999999</v>
      </c>
      <c r="BP327" s="11">
        <v>1850.855372</v>
      </c>
      <c r="BQ327" s="11">
        <v>1934.5366730000001</v>
      </c>
      <c r="BR327" s="11">
        <v>1972.170809</v>
      </c>
      <c r="BS327" s="11">
        <v>0</v>
      </c>
      <c r="BT327"/>
      <c r="BU327"/>
      <c r="BV327"/>
      <c r="BW327"/>
      <c r="BX327"/>
      <c r="BY327"/>
    </row>
    <row r="328" spans="1:77" s="1" customFormat="1" x14ac:dyDescent="0.2">
      <c r="A328"/>
      <c r="B328"/>
      <c r="C328" s="18"/>
      <c r="D328" s="7"/>
      <c r="E328" s="10"/>
      <c r="F328" s="8"/>
      <c r="G328" s="8"/>
      <c r="H328" s="8"/>
      <c r="I328" s="9"/>
      <c r="J328" s="9"/>
      <c r="K328" s="8"/>
      <c r="L328" s="8"/>
      <c r="M328" s="8"/>
      <c r="N328" s="8"/>
      <c r="O328" s="9"/>
      <c r="P328" s="9"/>
      <c r="Q328" s="8"/>
      <c r="R328" s="10"/>
      <c r="S328" s="8"/>
      <c r="T328" s="8"/>
      <c r="U328" s="9"/>
      <c r="V328" s="9"/>
      <c r="BQ328"/>
      <c r="BR328"/>
      <c r="BS328"/>
      <c r="BT328"/>
      <c r="BU328"/>
      <c r="BV328"/>
      <c r="BW328"/>
      <c r="BX328"/>
      <c r="BY328"/>
    </row>
    <row r="329" spans="1:77" s="1" customFormat="1" x14ac:dyDescent="0.2">
      <c r="A329"/>
      <c r="B329"/>
      <c r="C329" s="18"/>
      <c r="D329" s="7"/>
      <c r="E329" s="10"/>
      <c r="F329" s="8"/>
      <c r="G329" s="8"/>
      <c r="H329" s="8"/>
      <c r="I329" s="9"/>
      <c r="J329" s="9"/>
      <c r="K329" s="8"/>
      <c r="L329" s="8"/>
      <c r="M329" s="8"/>
      <c r="N329" s="8"/>
      <c r="O329" s="9"/>
      <c r="P329" s="9"/>
      <c r="Q329" s="8"/>
      <c r="R329" s="10"/>
      <c r="S329" s="8"/>
      <c r="T329" s="8"/>
      <c r="U329" s="9"/>
      <c r="V329" s="9"/>
      <c r="BQ329"/>
      <c r="BR329"/>
      <c r="BS329"/>
      <c r="BT329"/>
      <c r="BU329"/>
      <c r="BV329"/>
      <c r="BW329"/>
      <c r="BX329"/>
      <c r="BY329"/>
    </row>
    <row r="330" spans="1:77" s="1" customFormat="1" x14ac:dyDescent="0.2">
      <c r="A330"/>
      <c r="B330"/>
      <c r="C330" s="18"/>
      <c r="D330" s="7"/>
      <c r="E330" s="10"/>
      <c r="F330" s="8"/>
      <c r="G330" s="8"/>
      <c r="H330" s="8"/>
      <c r="I330" s="9"/>
      <c r="J330" s="9"/>
      <c r="K330" s="8"/>
      <c r="L330" s="8"/>
      <c r="M330" s="8"/>
      <c r="N330" s="8"/>
      <c r="O330" s="9"/>
      <c r="P330" s="9"/>
      <c r="Q330" s="8"/>
      <c r="R330" s="10"/>
      <c r="S330" s="8"/>
      <c r="T330" s="8"/>
      <c r="U330" s="9"/>
      <c r="V330" s="9"/>
      <c r="BQ330"/>
      <c r="BR330"/>
      <c r="BS330"/>
      <c r="BT330"/>
      <c r="BU330"/>
      <c r="BV330"/>
      <c r="BW330"/>
      <c r="BX330"/>
      <c r="BY330"/>
    </row>
    <row r="331" spans="1:77" s="1" customFormat="1" x14ac:dyDescent="0.2">
      <c r="A331"/>
      <c r="B331"/>
      <c r="C331" s="18"/>
      <c r="D331" s="7"/>
      <c r="E331" s="10"/>
      <c r="F331" s="8"/>
      <c r="G331" s="8"/>
      <c r="H331" s="8"/>
      <c r="I331" s="9"/>
      <c r="J331" s="9"/>
      <c r="K331" s="8"/>
      <c r="L331" s="8"/>
      <c r="M331" s="8"/>
      <c r="N331" s="8"/>
      <c r="O331" s="9"/>
      <c r="P331" s="9"/>
      <c r="Q331" s="8"/>
      <c r="R331" s="10"/>
      <c r="S331" s="8"/>
      <c r="T331" s="8"/>
      <c r="U331" s="9"/>
      <c r="V331" s="9"/>
      <c r="BQ331"/>
      <c r="BR331"/>
      <c r="BS331"/>
      <c r="BT331"/>
      <c r="BU331"/>
      <c r="BV331"/>
      <c r="BW331"/>
      <c r="BX331"/>
      <c r="BY331"/>
    </row>
    <row r="332" spans="1:77" s="1" customFormat="1" x14ac:dyDescent="0.2">
      <c r="A332"/>
      <c r="B332"/>
      <c r="C332" s="18"/>
      <c r="D332" s="7"/>
      <c r="E332" s="10"/>
      <c r="F332" s="8"/>
      <c r="G332" s="8"/>
      <c r="H332" s="8"/>
      <c r="I332" s="9"/>
      <c r="J332" s="9"/>
      <c r="K332" s="8"/>
      <c r="L332" s="8"/>
      <c r="M332" s="8"/>
      <c r="N332" s="8"/>
      <c r="O332" s="9"/>
      <c r="P332" s="9"/>
      <c r="Q332" s="8"/>
      <c r="R332" s="10"/>
      <c r="S332" s="8"/>
      <c r="T332" s="8"/>
      <c r="U332" s="9"/>
      <c r="V332" s="9"/>
      <c r="BQ332"/>
      <c r="BR332"/>
      <c r="BS332"/>
      <c r="BT332"/>
      <c r="BU332"/>
      <c r="BV332"/>
      <c r="BW332"/>
      <c r="BX332"/>
      <c r="BY332"/>
    </row>
    <row r="333" spans="1:77" s="1" customFormat="1" x14ac:dyDescent="0.2">
      <c r="A333"/>
      <c r="B333"/>
      <c r="C333" s="18"/>
      <c r="D333" s="7"/>
      <c r="E333" s="10"/>
      <c r="F333" s="8"/>
      <c r="G333" s="8"/>
      <c r="H333" s="8"/>
      <c r="I333" s="9"/>
      <c r="J333" s="9"/>
      <c r="K333" s="8"/>
      <c r="L333" s="8"/>
      <c r="M333" s="8"/>
      <c r="N333" s="8"/>
      <c r="O333" s="9"/>
      <c r="P333" s="9"/>
      <c r="Q333" s="8"/>
      <c r="R333" s="10"/>
      <c r="S333" s="8"/>
      <c r="T333" s="8"/>
      <c r="U333" s="9"/>
      <c r="V333" s="9"/>
      <c r="BQ333"/>
      <c r="BR333"/>
      <c r="BS333"/>
      <c r="BT333"/>
      <c r="BU333"/>
      <c r="BV333"/>
      <c r="BW333"/>
      <c r="BX333"/>
      <c r="BY333"/>
    </row>
    <row r="334" spans="1:77" s="1" customFormat="1" x14ac:dyDescent="0.2">
      <c r="A334"/>
      <c r="B334"/>
      <c r="C334" s="18"/>
      <c r="D334" s="7"/>
      <c r="E334" s="10"/>
      <c r="F334" s="8"/>
      <c r="G334" s="8"/>
      <c r="H334" s="8"/>
      <c r="I334" s="9"/>
      <c r="J334" s="9"/>
      <c r="K334" s="8"/>
      <c r="L334" s="8"/>
      <c r="M334" s="8"/>
      <c r="N334" s="8"/>
      <c r="O334" s="9"/>
      <c r="P334" s="9"/>
      <c r="Q334" s="8"/>
      <c r="R334" s="10"/>
      <c r="S334" s="8"/>
      <c r="T334" s="8"/>
      <c r="U334" s="9"/>
      <c r="V334" s="9"/>
      <c r="BQ334"/>
      <c r="BR334"/>
      <c r="BS334"/>
      <c r="BT334"/>
      <c r="BU334"/>
      <c r="BV334"/>
      <c r="BW334"/>
      <c r="BX334"/>
      <c r="BY334"/>
    </row>
    <row r="335" spans="1:77" s="1" customFormat="1" x14ac:dyDescent="0.2">
      <c r="A335"/>
      <c r="B335"/>
      <c r="C335" s="18"/>
      <c r="D335" s="7"/>
      <c r="E335" s="10"/>
      <c r="F335" s="8"/>
      <c r="G335" s="8"/>
      <c r="H335" s="8"/>
      <c r="I335" s="9"/>
      <c r="J335" s="9"/>
      <c r="K335" s="8"/>
      <c r="L335" s="8"/>
      <c r="M335" s="8"/>
      <c r="N335" s="8"/>
      <c r="O335" s="9"/>
      <c r="P335" s="9"/>
      <c r="Q335" s="8"/>
      <c r="R335" s="10"/>
      <c r="S335" s="8"/>
      <c r="T335" s="8"/>
      <c r="U335" s="9"/>
      <c r="V335" s="9"/>
      <c r="BQ335"/>
      <c r="BR335"/>
      <c r="BS335"/>
      <c r="BT335"/>
      <c r="BU335"/>
      <c r="BV335"/>
      <c r="BW335"/>
      <c r="BX335"/>
      <c r="BY335"/>
    </row>
  </sheetData>
  <mergeCells count="3">
    <mergeCell ref="E4:J4"/>
    <mergeCell ref="K4:P4"/>
    <mergeCell ref="Q4:V4"/>
  </mergeCells>
  <pageMargins left="0.7" right="0.7" top="0.75" bottom="0.75" header="0.3" footer="0.3"/>
  <pageSetup paperSize="9" scale="65" fitToHeight="0" orientation="landscape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50"/>
  <sheetViews>
    <sheetView topLeftCell="A3" workbookViewId="0">
      <selection activeCell="D5" sqref="D5"/>
    </sheetView>
  </sheetViews>
  <sheetFormatPr defaultRowHeight="14.25" x14ac:dyDescent="0.2"/>
  <cols>
    <col min="1" max="3" width="9" style="1"/>
    <col min="4" max="4" width="14.75" style="1" customWidth="1"/>
    <col min="5" max="5" width="7.875" style="1" customWidth="1"/>
    <col min="6" max="6" width="6.625" style="1" bestFit="1" customWidth="1"/>
    <col min="7" max="16" width="7.875" style="1" bestFit="1" customWidth="1"/>
    <col min="17" max="16384" width="9" style="1"/>
  </cols>
  <sheetData>
    <row r="1" spans="1:15" hidden="1" x14ac:dyDescent="0.2">
      <c r="B1" s="19"/>
      <c r="C1" s="20"/>
      <c r="D1" s="20"/>
      <c r="E1" s="20"/>
      <c r="F1" s="20"/>
      <c r="G1" s="21" t="s">
        <v>352</v>
      </c>
      <c r="H1" s="22">
        <f>+H10</f>
        <v>2128.221</v>
      </c>
      <c r="I1" s="22">
        <f>+I10</f>
        <v>2012.6550000000002</v>
      </c>
      <c r="J1" s="22">
        <f>+J10</f>
        <v>1714.8309999999999</v>
      </c>
      <c r="K1" s="22">
        <f t="shared" ref="I1:L2" si="0">+K10</f>
        <v>1625.578</v>
      </c>
      <c r="L1" s="22">
        <f t="shared" si="0"/>
        <v>1453.115</v>
      </c>
      <c r="M1" s="22">
        <f>VLOOKUP($D$5,BIST_TUM_SONUCLAR!$B:$BK,49,FALSE)</f>
        <v>1714.8309999999999</v>
      </c>
      <c r="N1" s="22">
        <f>VLOOKUP($D$5,BIST_TUM_SONUCLAR!$B:$BK,48,FALSE)</f>
        <v>1625.578</v>
      </c>
      <c r="O1" s="22">
        <f>VLOOKUP($D$5,BIST_TUM_SONUCLAR!$B:$BK,47,FALSE)</f>
        <v>1453.115</v>
      </c>
    </row>
    <row r="2" spans="1:15" ht="15" hidden="1" x14ac:dyDescent="0.25">
      <c r="A2" s="23"/>
      <c r="B2" s="19"/>
      <c r="C2" s="24"/>
      <c r="D2" s="24"/>
      <c r="E2" s="24"/>
      <c r="F2" s="24"/>
      <c r="G2" s="25" t="s">
        <v>353</v>
      </c>
      <c r="H2" s="22">
        <f>+H11</f>
        <v>415.05500000000001</v>
      </c>
      <c r="I2" s="22">
        <f t="shared" si="0"/>
        <v>500.78</v>
      </c>
      <c r="J2" s="22">
        <f t="shared" si="0"/>
        <v>215.881</v>
      </c>
      <c r="K2" s="22">
        <f t="shared" si="0"/>
        <v>600.60299999999995</v>
      </c>
      <c r="L2" s="22">
        <f t="shared" si="0"/>
        <v>704.07299999999998</v>
      </c>
      <c r="M2" s="22">
        <f>VLOOKUP($D$5,BIST_TUM_SONUCLAR!$B:$BK,56,FALSE)</f>
        <v>600.60299999999995</v>
      </c>
      <c r="N2" s="22">
        <f>VLOOKUP($D$5,BIST_TUM_SONUCLAR!$B:$BK,55,FALSE)</f>
        <v>600.60299999999995</v>
      </c>
      <c r="O2" s="22">
        <f>VLOOKUP($D$5,BIST_TUM_SONUCLAR!$B:$BK,54,FALSE)</f>
        <v>704.07299999999998</v>
      </c>
    </row>
    <row r="3" spans="1:15" x14ac:dyDescent="0.2">
      <c r="A3" s="26"/>
      <c r="B3" s="19"/>
      <c r="C3" s="24"/>
      <c r="D3" s="24"/>
      <c r="E3" s="24"/>
      <c r="F3" s="24"/>
      <c r="G3" s="24"/>
    </row>
    <row r="4" spans="1:15" x14ac:dyDescent="0.2">
      <c r="A4" s="26"/>
      <c r="B4" s="19"/>
      <c r="C4" s="20"/>
      <c r="D4" s="20"/>
      <c r="E4" s="20"/>
      <c r="F4" s="20"/>
      <c r="G4" s="20"/>
    </row>
    <row r="5" spans="1:15" ht="18" x14ac:dyDescent="0.25">
      <c r="A5" s="26"/>
      <c r="B5" s="19"/>
      <c r="C5" s="20"/>
      <c r="D5" s="27" t="s">
        <v>317</v>
      </c>
      <c r="E5" s="28"/>
      <c r="F5" s="28"/>
      <c r="G5" s="28"/>
      <c r="H5" s="28"/>
      <c r="I5" s="28"/>
      <c r="J5" s="59" t="s">
        <v>354</v>
      </c>
      <c r="K5" s="60">
        <f>VLOOKUP($D$5,BIST_TUM_SONUCLAR!$B:$BK,26,FALSE)</f>
        <v>26862</v>
      </c>
      <c r="L5" s="61"/>
      <c r="M5" s="59" t="s">
        <v>355</v>
      </c>
      <c r="N5" s="62">
        <f>+K5+H16</f>
        <v>38215.409</v>
      </c>
      <c r="O5" s="29"/>
    </row>
    <row r="6" spans="1:15" x14ac:dyDescent="0.2">
      <c r="A6" s="30"/>
      <c r="B6" s="30"/>
      <c r="C6" s="30"/>
      <c r="D6" s="31" t="s">
        <v>356</v>
      </c>
      <c r="E6" s="32" t="s">
        <v>3</v>
      </c>
      <c r="F6" s="32" t="s">
        <v>7</v>
      </c>
      <c r="G6" s="32" t="s">
        <v>357</v>
      </c>
      <c r="H6" s="33" t="s">
        <v>24</v>
      </c>
      <c r="I6" s="33" t="s">
        <v>25</v>
      </c>
      <c r="J6" s="32" t="s">
        <v>358</v>
      </c>
      <c r="K6" s="32" t="s">
        <v>359</v>
      </c>
      <c r="L6" s="33" t="s">
        <v>26</v>
      </c>
      <c r="M6" s="32" t="s">
        <v>360</v>
      </c>
      <c r="N6" s="32" t="s">
        <v>361</v>
      </c>
      <c r="O6" s="30"/>
    </row>
    <row r="7" spans="1:15" x14ac:dyDescent="0.2">
      <c r="A7" s="30"/>
      <c r="B7" s="30"/>
      <c r="C7" s="30"/>
      <c r="D7" s="34" t="s">
        <v>362</v>
      </c>
      <c r="E7" s="35">
        <f>VLOOKUP($D$5,BIST_TUM_SONUCLAR!$B:$BS,27,FALSE)</f>
        <v>9866.9159999999993</v>
      </c>
      <c r="F7" s="35">
        <f>VLOOKUP($D$5,BIST_TUM_SONUCLAR!$B:$BK,28,FALSE)</f>
        <v>8368.6200000000008</v>
      </c>
      <c r="G7" s="36">
        <f>IFERROR(IF(E7*F7&lt;0,"-",(E7/F7-1)*SIGN(F7)),"-")</f>
        <v>0.17903740401643264</v>
      </c>
      <c r="H7" s="37">
        <f>VLOOKUP($D$5,BIST_TUM_SONUCLAR!$B:$BK,5,FALSE)</f>
        <v>5105.3209999999999</v>
      </c>
      <c r="I7" s="37">
        <f>VLOOKUP($D$5,BIST_TUM_SONUCLAR!$B:$BK,6,FALSE)</f>
        <v>4761.5950000000003</v>
      </c>
      <c r="J7" s="37">
        <f>VLOOKUP($D$5,BIST_TUM_SONUCLAR!$B:$BK,30,FALSE)</f>
        <v>4666.0169999999998</v>
      </c>
      <c r="K7" s="37">
        <f>VLOOKUP($D$5,BIST_TUM_SONUCLAR!$B:$BK,29,FALSE)</f>
        <v>4597.4269999999997</v>
      </c>
      <c r="L7" s="37">
        <f>VLOOKUP($D$5,BIST_TUM_SONUCLAR!$B:$BK,7,FALSE)</f>
        <v>4316.018</v>
      </c>
      <c r="M7" s="36">
        <f>IFERROR(IF(H7*I7&lt;0,"-",(H7/I7-1)*SIGN(I7)),"-")</f>
        <v>7.2187155774483092E-2</v>
      </c>
      <c r="N7" s="36">
        <f>IFERROR(IF(H7*L7&lt;0,"-",(H7/L7-1)*SIGN(L7)),"-")</f>
        <v>0.18287759689602767</v>
      </c>
      <c r="O7" s="30"/>
    </row>
    <row r="8" spans="1:15" x14ac:dyDescent="0.2">
      <c r="A8" s="30"/>
      <c r="B8" s="30"/>
      <c r="C8" s="30"/>
      <c r="D8" s="38" t="s">
        <v>363</v>
      </c>
      <c r="E8" s="39">
        <f>VLOOKUP($D$5,BIST_TUM_SONUCLAR!$B:$BK,31,FALSE)</f>
        <v>3360.4059999999999</v>
      </c>
      <c r="F8" s="39">
        <f>VLOOKUP($D$5,BIST_TUM_SONUCLAR!$B:$BK,32,FALSE)</f>
        <v>2968.047</v>
      </c>
      <c r="G8" s="40">
        <f>IFERROR(IF(E8*F8&lt;0,"-",(E8/F8-1)*SIGN(F8)),"-")</f>
        <v>0.13219433519752211</v>
      </c>
      <c r="H8" s="39">
        <f>VLOOKUP($D$5,BIST_TUM_SONUCLAR!$B:$BK,37,FALSE)</f>
        <v>1713.57</v>
      </c>
      <c r="I8" s="39">
        <f>VLOOKUP($D$5,BIST_TUM_SONUCLAR!$B:$BK,36,FALSE)</f>
        <v>1646.836</v>
      </c>
      <c r="J8" s="39">
        <f>VLOOKUP($D$5,BIST_TUM_SONUCLAR!$B:$BK,35,FALSE)</f>
        <v>1649.7919999999999</v>
      </c>
      <c r="K8" s="39">
        <f>VLOOKUP($D$5,BIST_TUM_SONUCLAR!$B:$BK,34,FALSE)</f>
        <v>1664.0509999999999</v>
      </c>
      <c r="L8" s="39">
        <f>VLOOKUP($D$5,BIST_TUM_SONUCLAR!$B:$BK,33,FALSE)</f>
        <v>1532.0820000000001</v>
      </c>
      <c r="M8" s="40">
        <f>IFERROR(IF(H8*I8&lt;0,"-",(H8/I8-1)*SIGN(I8)),"-")</f>
        <v>4.052255355117329E-2</v>
      </c>
      <c r="N8" s="40">
        <f>IFERROR(IF(H8*L8&lt;0,"-",(H8/L8-1)*SIGN(L8)),"-")</f>
        <v>0.11845841149494607</v>
      </c>
      <c r="O8" s="30"/>
    </row>
    <row r="9" spans="1:15" x14ac:dyDescent="0.2">
      <c r="A9" s="30"/>
      <c r="B9" s="30"/>
      <c r="C9" s="30"/>
      <c r="D9" s="34" t="s">
        <v>364</v>
      </c>
      <c r="E9" s="37">
        <f>VLOOKUP($D$5,BIST_TUM_SONUCLAR!$B:$BK,38,FALSE)</f>
        <v>2130.337</v>
      </c>
      <c r="F9" s="37">
        <f>VLOOKUP($D$5,BIST_TUM_SONUCLAR!$B:$BK,39,FALSE)</f>
        <v>1611.5139999999999</v>
      </c>
      <c r="G9" s="36">
        <f>IFERROR(IF(E9*F9&lt;0,"-",(E9/F9-1)*SIGN(F9)),"-")</f>
        <v>0.3219475598722692</v>
      </c>
      <c r="H9" s="37">
        <f>VLOOKUP($D$5,BIST_TUM_SONUCLAR!$B:$BK,44,FALSE)</f>
        <v>1088.1859999999999</v>
      </c>
      <c r="I9" s="37">
        <f>VLOOKUP($D$5,BIST_TUM_SONUCLAR!$B:$BK,43,FALSE)</f>
        <v>1042.1510000000001</v>
      </c>
      <c r="J9" s="37">
        <f>VLOOKUP($D$5,BIST_TUM_SONUCLAR!$B:$BK,42,FALSE)</f>
        <v>1038.404</v>
      </c>
      <c r="K9" s="37">
        <f>VLOOKUP($D$5,BIST_TUM_SONUCLAR!$B:$BK,41,FALSE)</f>
        <v>981.35599999999999</v>
      </c>
      <c r="L9" s="37">
        <f>VLOOKUP($D$5,BIST_TUM_SONUCLAR!$B:$BK,40,FALSE)</f>
        <v>839.99699999999996</v>
      </c>
      <c r="M9" s="36">
        <f>IFERROR(IF(H9*I9&lt;0,"-",(H9/I9-1)*SIGN(I9)),"-")</f>
        <v>4.4173061293420801E-2</v>
      </c>
      <c r="N9" s="36">
        <f>IFERROR(IF(H9*L9&lt;0,"-",(H9/L9-1)*SIGN(L9)),"-")</f>
        <v>0.29546415046720398</v>
      </c>
      <c r="O9" s="30"/>
    </row>
    <row r="10" spans="1:15" x14ac:dyDescent="0.2">
      <c r="A10" s="30"/>
      <c r="B10" s="30"/>
      <c r="C10" s="30"/>
      <c r="D10" s="38" t="s">
        <v>352</v>
      </c>
      <c r="E10" s="39">
        <f>VLOOKUP($D$5,BIST_TUM_SONUCLAR!$B:$BK,45,FALSE)</f>
        <v>4140.8760000000002</v>
      </c>
      <c r="F10" s="39">
        <f>VLOOKUP($D$5,BIST_TUM_SONUCLAR!$B:$BK,46,FALSE)</f>
        <v>2846.1379999999999</v>
      </c>
      <c r="G10" s="40">
        <f>IFERROR(IF(E10*F10&lt;0,"-",(E10/F10-1)*SIGN(F10)),"-")</f>
        <v>0.45491047869077339</v>
      </c>
      <c r="H10" s="39">
        <f>VLOOKUP($D$5,BIST_TUM_SONUCLAR!$B:$BK,11,FALSE)</f>
        <v>2128.221</v>
      </c>
      <c r="I10" s="39">
        <f>VLOOKUP($D$5,BIST_TUM_SONUCLAR!$B:$BK,12,FALSE)</f>
        <v>2012.6550000000002</v>
      </c>
      <c r="J10" s="39">
        <f>VLOOKUP($D$5,BIST_TUM_SONUCLAR!$B:$BK,51,FALSE)</f>
        <v>1714.8309999999999</v>
      </c>
      <c r="K10" s="39">
        <f>VLOOKUP($D$5,BIST_TUM_SONUCLAR!$B:$BK,50,FALSE)</f>
        <v>1625.578</v>
      </c>
      <c r="L10" s="39">
        <f>VLOOKUP($D$5,BIST_TUM_SONUCLAR!$B:$BK,13,FALSE)</f>
        <v>1453.115</v>
      </c>
      <c r="M10" s="40">
        <f>IFERROR(IF(H10*I10&lt;0,"-",(H10/I10-1)*SIGN(I10)),"-")</f>
        <v>5.7419676993821556E-2</v>
      </c>
      <c r="N10" s="40">
        <f>IFERROR(IF(H10*L10&lt;0,"-",(H10/L10-1)*SIGN(L10)),"-")</f>
        <v>0.46459227246295032</v>
      </c>
      <c r="O10" s="30"/>
    </row>
    <row r="11" spans="1:15" x14ac:dyDescent="0.2">
      <c r="A11" s="30"/>
      <c r="B11" s="30"/>
      <c r="C11" s="30"/>
      <c r="D11" s="41" t="s">
        <v>365</v>
      </c>
      <c r="E11" s="42">
        <f>VLOOKUP($D$5,BIST_TUM_SONUCLAR!$B:$BK,52,FALSE)</f>
        <v>915.83500000000004</v>
      </c>
      <c r="F11" s="42">
        <f>VLOOKUP($D$5,BIST_TUM_SONUCLAR!$B:$BK,53,FALSE)</f>
        <v>1162.645</v>
      </c>
      <c r="G11" s="43">
        <f t="shared" ref="G11" si="1">IFERROR(IF(E11*F11&lt;0,"-",(E11/F11-1)*SIGN(F11)),"-")</f>
        <v>-0.21228319908484528</v>
      </c>
      <c r="H11" s="42">
        <f>VLOOKUP($D$5,BIST_TUM_SONUCLAR!$B:$BK,17,FALSE)</f>
        <v>415.05500000000001</v>
      </c>
      <c r="I11" s="42">
        <f>VLOOKUP($D$5,BIST_TUM_SONUCLAR!$B:$BK,18,FALSE)</f>
        <v>500.78</v>
      </c>
      <c r="J11" s="42">
        <f>VLOOKUP($D$5,BIST_TUM_SONUCLAR!$B:$BK,58,FALSE)</f>
        <v>215.881</v>
      </c>
      <c r="K11" s="42">
        <f>VLOOKUP($D$5,BIST_TUM_SONUCLAR!$B:$BK,57,FALSE)</f>
        <v>600.60299999999995</v>
      </c>
      <c r="L11" s="42">
        <f>VLOOKUP($D$5,BIST_TUM_SONUCLAR!$B:$BK,19,FALSE)</f>
        <v>704.07299999999998</v>
      </c>
      <c r="M11" s="43">
        <f>IFERROR(IF(H11*I11&lt;0,"-",(H11/I11-1)*SIGN(I11)),"-")</f>
        <v>-0.17118295459083821</v>
      </c>
      <c r="N11" s="43">
        <f>IFERROR(IF(H11*L11&lt;0,"-",(H11/L11-1)*SIGN(L11)),"-")</f>
        <v>-0.41049436635121639</v>
      </c>
      <c r="O11" s="30"/>
    </row>
    <row r="12" spans="1:15" x14ac:dyDescent="0.2">
      <c r="A12" s="30"/>
      <c r="B12" s="30"/>
      <c r="C12" s="30"/>
      <c r="D12" s="38" t="s">
        <v>366</v>
      </c>
      <c r="E12" s="40">
        <f>IFERROR(E8/E7,"-")</f>
        <v>0.34057308281533971</v>
      </c>
      <c r="F12" s="40">
        <f>IFERROR(F8/F7,"-")</f>
        <v>0.35466385138768397</v>
      </c>
      <c r="G12" s="44" t="str">
        <f t="shared" ref="G12:G15" si="2">IFERROR(IF(((E12*F12*F12)+(E12*F12*F12))&lt;0,"-",(ROUND((E12-F12)*10000,0)&amp;" bps")),"-")</f>
        <v>-141 bps</v>
      </c>
      <c r="H12" s="40">
        <f>IFERROR(H8/H7,"-")</f>
        <v>0.33564392914764812</v>
      </c>
      <c r="I12" s="40">
        <f t="shared" ref="I12:L12" si="3">IFERROR(I8/I7,"-")</f>
        <v>0.34585805806667724</v>
      </c>
      <c r="J12" s="40">
        <f t="shared" si="3"/>
        <v>0.35357607998427781</v>
      </c>
      <c r="K12" s="40">
        <f t="shared" si="3"/>
        <v>0.3619526748331186</v>
      </c>
      <c r="L12" s="40">
        <f t="shared" si="3"/>
        <v>0.35497581335388317</v>
      </c>
      <c r="M12" s="44" t="str">
        <f>IFERROR(IF(((H12*I12*I12)+(H12*I12*I12))&lt;0,"-",(ROUND((H12-I12)*10000,0)&amp;" bps")),"-")</f>
        <v>-102 bps</v>
      </c>
      <c r="N12" s="44" t="str">
        <f>IFERROR(IF(((H12*L12*L12)+(H12*L12*L12))&lt;0,"-",(ROUND((H12-L12)*10000,0)&amp;" bps")),"-")</f>
        <v>-193 bps</v>
      </c>
      <c r="O12" s="30"/>
    </row>
    <row r="13" spans="1:15" x14ac:dyDescent="0.2">
      <c r="A13" s="30"/>
      <c r="B13" s="30"/>
      <c r="C13" s="30"/>
      <c r="D13" s="45" t="s">
        <v>367</v>
      </c>
      <c r="E13" s="36">
        <f>IFERROR(E9/E7,"-")</f>
        <v>0.2159070777535757</v>
      </c>
      <c r="F13" s="36">
        <f>IFERROR(F9/F7,"-")</f>
        <v>0.19256627735516724</v>
      </c>
      <c r="G13" s="46" t="str">
        <f t="shared" si="2"/>
        <v>233 bps</v>
      </c>
      <c r="H13" s="36">
        <f>IFERROR(H9/H7,"-")</f>
        <v>0.21314742011325047</v>
      </c>
      <c r="I13" s="36">
        <f t="shared" ref="I13:L13" si="4">IFERROR(I9/I7,"-")</f>
        <v>0.2188659472298673</v>
      </c>
      <c r="J13" s="36">
        <f t="shared" si="4"/>
        <v>0.22254612445689761</v>
      </c>
      <c r="K13" s="36">
        <f t="shared" si="4"/>
        <v>0.21345765794649921</v>
      </c>
      <c r="L13" s="36">
        <f t="shared" si="4"/>
        <v>0.19462314568660277</v>
      </c>
      <c r="M13" s="46" t="str">
        <f>IFERROR(IF(((H13*I13*I13)+(H13*I13*I13))&lt;0,"-",(ROUND((H13-I13)*10000,0)&amp;" bps")),"-")</f>
        <v>-57 bps</v>
      </c>
      <c r="N13" s="46" t="str">
        <f>IFERROR(IF(((H13*L13*L13)+(H13*L13*L13))&lt;0,"-",(ROUND((H13-L13)*10000,0)&amp;" bps")),"-")</f>
        <v>185 bps</v>
      </c>
      <c r="O13" s="30"/>
    </row>
    <row r="14" spans="1:15" x14ac:dyDescent="0.2">
      <c r="A14" s="30"/>
      <c r="B14" s="30"/>
      <c r="C14" s="30"/>
      <c r="D14" s="38" t="s">
        <v>368</v>
      </c>
      <c r="E14" s="40">
        <f>IFERROR(E10/E7,"-")</f>
        <v>0.41967277313397627</v>
      </c>
      <c r="F14" s="40">
        <f>IFERROR(F10/F7,"-")</f>
        <v>0.34009645556854051</v>
      </c>
      <c r="G14" s="44" t="str">
        <f t="shared" si="2"/>
        <v>796 bps</v>
      </c>
      <c r="H14" s="40">
        <f>IFERROR(H10/H7,"-")</f>
        <v>0.41686330790953202</v>
      </c>
      <c r="I14" s="40">
        <f t="shared" ref="I14:L14" si="5">IFERROR(I10/I7,"-")</f>
        <v>0.42268504566222037</v>
      </c>
      <c r="J14" s="40">
        <f t="shared" si="5"/>
        <v>0.36751494904540638</v>
      </c>
      <c r="K14" s="40">
        <f t="shared" si="5"/>
        <v>0.35358429834774974</v>
      </c>
      <c r="L14" s="40">
        <f t="shared" si="5"/>
        <v>0.33667955045599901</v>
      </c>
      <c r="M14" s="44" t="str">
        <f>IFERROR(IF(((H14*I14*I14)+(H14*I14*I14))&lt;0,"-",(ROUND((H14-I14)*10000,0)&amp;" bps")),"-")</f>
        <v>-58 bps</v>
      </c>
      <c r="N14" s="44" t="str">
        <f>IFERROR(IF(((H14*L14*L14)+(H14*L14*L14))&lt;0,"-",(ROUND((H14-L14)*10000,0)&amp;" bps")),"-")</f>
        <v>802 bps</v>
      </c>
      <c r="O14" s="30"/>
    </row>
    <row r="15" spans="1:15" x14ac:dyDescent="0.2">
      <c r="A15" s="30"/>
      <c r="B15" s="30"/>
      <c r="C15" s="30"/>
      <c r="D15" s="47" t="s">
        <v>369</v>
      </c>
      <c r="E15" s="43">
        <f>IFERROR(E11/E7,"-")</f>
        <v>9.2818769309478272E-2</v>
      </c>
      <c r="F15" s="43">
        <f>IFERROR(F11/F7,"-")</f>
        <v>0.13892911854045228</v>
      </c>
      <c r="G15" s="48" t="str">
        <f t="shared" si="2"/>
        <v>-461 bps</v>
      </c>
      <c r="H15" s="43">
        <f>IFERROR(H11/H7,"-")</f>
        <v>8.1298511885932345E-2</v>
      </c>
      <c r="I15" s="43">
        <f t="shared" ref="I15:L15" si="6">IFERROR(I11/I7,"-")</f>
        <v>0.10517064135021982</v>
      </c>
      <c r="J15" s="43">
        <f t="shared" si="6"/>
        <v>4.6266655265079407E-2</v>
      </c>
      <c r="K15" s="43">
        <f t="shared" si="6"/>
        <v>0.13063894217352445</v>
      </c>
      <c r="L15" s="43">
        <f t="shared" si="6"/>
        <v>0.16313022790915144</v>
      </c>
      <c r="M15" s="48" t="str">
        <f>IFERROR(IF(((H15*I15*I15)+(H15*I15*I15))&lt;0,"-",(ROUND((H15-I15)*10000,0)&amp;" bps")),"-")</f>
        <v>-239 bps</v>
      </c>
      <c r="N15" s="48" t="str">
        <f>IFERROR(IF(((H15*L15*L15)+(H15*L15*L15))&lt;0,"-",(ROUND((H15-L15)*10000,0)&amp;" bps")),"-")</f>
        <v>-818 bps</v>
      </c>
      <c r="O15" s="30"/>
    </row>
    <row r="16" spans="1:15" x14ac:dyDescent="0.2">
      <c r="A16" s="30"/>
      <c r="B16" s="30"/>
      <c r="C16" s="30"/>
      <c r="D16" s="38" t="s">
        <v>370</v>
      </c>
      <c r="E16" s="49">
        <f>VLOOKUP($D$5,BIST_TUM_SONUCLAR!$B:$CK,64,FALSE)</f>
        <v>11353.409</v>
      </c>
      <c r="F16" s="49">
        <f>VLOOKUP($D$5,BIST_TUM_SONUCLAR!$B:$CK,59,FALSE)</f>
        <v>6199.652</v>
      </c>
      <c r="G16" s="40">
        <f t="shared" ref="G16:G22" si="7">IFERROR(IF(E16*F16&lt;0,"-",(E16/F16-1)*SIGN(F16)),"-")</f>
        <v>0.83129778897267137</v>
      </c>
      <c r="H16" s="49">
        <f>VLOOKUP($D$5,BIST_TUM_SONUCLAR!$B:$CK,64,FALSE)</f>
        <v>11353.409</v>
      </c>
      <c r="I16" s="49">
        <f>VLOOKUP($D$5,BIST_TUM_SONUCLAR!$B:$CK,63,FALSE)</f>
        <v>10527.316999999999</v>
      </c>
      <c r="J16" s="49">
        <f>VLOOKUP($D$5,BIST_TUM_SONUCLAR!$B:$CK,62,FALSE)</f>
        <v>7812.4780000000001</v>
      </c>
      <c r="K16" s="49">
        <f>VLOOKUP($D$5,BIST_TUM_SONUCLAR!$B:$CK,61,FALSE)</f>
        <v>6949.9459999999999</v>
      </c>
      <c r="L16" s="49">
        <f>VLOOKUP($D$5,BIST_TUM_SONUCLAR!$B:$CK,60,FALSE)</f>
        <v>6199.652</v>
      </c>
      <c r="M16" s="40">
        <f t="shared" ref="M16:M22" si="8">IFERROR(IF(H16*I16&lt;0,"-",(H16/I16-1)*SIGN(I16)),"-")</f>
        <v>7.8471276204563845E-2</v>
      </c>
      <c r="N16" s="40">
        <f t="shared" ref="N16:N22" si="9">IFERROR(IF(H16*L16&lt;0,"-",(H16/L16-1)*SIGN(L16)),"-")</f>
        <v>0.83129778897267137</v>
      </c>
      <c r="O16" s="30"/>
    </row>
    <row r="17" spans="1:16" x14ac:dyDescent="0.2">
      <c r="A17" s="30"/>
      <c r="B17" s="30"/>
      <c r="C17" s="30"/>
      <c r="D17" s="45" t="s">
        <v>371</v>
      </c>
      <c r="E17" s="35">
        <f>VLOOKUP($D$5,BIST_TUM_SONUCLAR!$B:$CK,70,FALSE)</f>
        <v>14902.995999999999</v>
      </c>
      <c r="F17" s="35">
        <f>VLOOKUP($D$5,BIST_TUM_SONUCLAR!$B:$CK,65,FALSE)</f>
        <v>14162.011</v>
      </c>
      <c r="G17" s="36">
        <f t="shared" si="7"/>
        <v>5.2322018391314451E-2</v>
      </c>
      <c r="H17" s="35">
        <f>VLOOKUP($D$5,BIST_TUM_SONUCLAR!$B:$CK,70,FALSE)</f>
        <v>14902.995999999999</v>
      </c>
      <c r="I17" s="35">
        <f>VLOOKUP($D$5,BIST_TUM_SONUCLAR!$B:$CK,69,FALSE)</f>
        <v>14204.934999999999</v>
      </c>
      <c r="J17" s="35">
        <f>VLOOKUP($D$5,BIST_TUM_SONUCLAR!$B:$CK,68,FALSE)</f>
        <v>14989.161</v>
      </c>
      <c r="K17" s="35">
        <f>VLOOKUP($D$5,BIST_TUM_SONUCLAR!$B:$CK,67,FALSE)</f>
        <v>14766.558999999999</v>
      </c>
      <c r="L17" s="35">
        <f>VLOOKUP($D$5,BIST_TUM_SONUCLAR!$B:$CK,66,FALSE)</f>
        <v>14162.011</v>
      </c>
      <c r="M17" s="36">
        <f t="shared" si="8"/>
        <v>4.9142146725768221E-2</v>
      </c>
      <c r="N17" s="36">
        <f t="shared" si="9"/>
        <v>5.2322018391314451E-2</v>
      </c>
      <c r="O17" s="30"/>
    </row>
    <row r="18" spans="1:16" x14ac:dyDescent="0.2">
      <c r="A18" s="30"/>
      <c r="B18" s="30"/>
      <c r="D18" s="38" t="s">
        <v>372</v>
      </c>
      <c r="E18" s="82">
        <f>+E16/SUM(H1:K1)</f>
        <v>1.5175747214549371</v>
      </c>
      <c r="F18" s="50">
        <f>+F16/SUM(L1:O1)</f>
        <v>0.99247803498809528</v>
      </c>
      <c r="G18" s="40">
        <f t="shared" si="7"/>
        <v>0.52907638048950911</v>
      </c>
      <c r="H18" s="50">
        <f>+H16/SUM(H1:K1)</f>
        <v>1.5175747214549371</v>
      </c>
      <c r="I18" s="50">
        <f>+I16/SUM(I1:L1)</f>
        <v>1.546729376350519</v>
      </c>
      <c r="J18" s="50">
        <f>+J16/SUM(J1:M1)</f>
        <v>1.2003767465050694</v>
      </c>
      <c r="K18" s="50">
        <f>+K16/SUM(K1:N1)</f>
        <v>1.082697548660233</v>
      </c>
      <c r="L18" s="50">
        <f>+L16/SUM(L1:O1)</f>
        <v>0.99247803498809528</v>
      </c>
      <c r="M18" s="40">
        <f t="shared" si="8"/>
        <v>-1.884922814640777E-2</v>
      </c>
      <c r="N18" s="40">
        <f t="shared" si="9"/>
        <v>0.52907638048950911</v>
      </c>
    </row>
    <row r="19" spans="1:16" x14ac:dyDescent="0.2">
      <c r="A19" s="30"/>
      <c r="B19" s="30"/>
      <c r="D19" s="41" t="s">
        <v>373</v>
      </c>
      <c r="E19" s="51">
        <f>+E16/E17</f>
        <v>0.76182057621165566</v>
      </c>
      <c r="F19" s="51">
        <f>+F16/F17</f>
        <v>0.43776635959398702</v>
      </c>
      <c r="G19" s="43">
        <f t="shared" si="7"/>
        <v>0.74024467507786018</v>
      </c>
      <c r="H19" s="51">
        <f t="shared" ref="H19:L19" si="10">+H16/H17</f>
        <v>0.76182057621165566</v>
      </c>
      <c r="I19" s="51">
        <f t="shared" si="10"/>
        <v>0.7411027927970103</v>
      </c>
      <c r="J19" s="51">
        <f t="shared" si="10"/>
        <v>0.52120849192293017</v>
      </c>
      <c r="K19" s="51">
        <f t="shared" si="10"/>
        <v>0.47065440228830563</v>
      </c>
      <c r="L19" s="51">
        <f t="shared" si="10"/>
        <v>0.43776635959398702</v>
      </c>
      <c r="M19" s="43">
        <f t="shared" si="8"/>
        <v>2.7955343868633964E-2</v>
      </c>
      <c r="N19" s="43">
        <f t="shared" si="9"/>
        <v>0.74024467507786018</v>
      </c>
    </row>
    <row r="20" spans="1:16" x14ac:dyDescent="0.2">
      <c r="A20" s="30"/>
      <c r="B20" s="30"/>
      <c r="D20" s="52" t="s">
        <v>374</v>
      </c>
      <c r="E20" s="39">
        <f>+$N$5/SUM(H1:K1)</f>
        <v>5.1081343646178432</v>
      </c>
      <c r="F20" s="39">
        <f>+$N$5/SUM(L1:O1)</f>
        <v>6.11775532410309</v>
      </c>
      <c r="G20" s="40">
        <f t="shared" si="7"/>
        <v>-0.1650312747074868</v>
      </c>
      <c r="H20" s="39">
        <f>+$N$5/SUM(H1:K1)</f>
        <v>5.1081343646178432</v>
      </c>
      <c r="I20" s="39">
        <f>+$N$5/SUM(I1:L1)</f>
        <v>5.6148110415550336</v>
      </c>
      <c r="J20" s="39">
        <f>+$N$5/SUM(J1:M1)</f>
        <v>5.8717462400253213</v>
      </c>
      <c r="K20" s="39">
        <f>+$N$5/SUM(K1:N1)</f>
        <v>5.9533886515590488</v>
      </c>
      <c r="L20" s="39">
        <f>+$N$5/SUM(L1:O1)</f>
        <v>6.11775532410309</v>
      </c>
      <c r="M20" s="40">
        <f t="shared" si="8"/>
        <v>-9.0239310492782887E-2</v>
      </c>
      <c r="N20" s="40">
        <f t="shared" si="9"/>
        <v>-0.1650312747074868</v>
      </c>
    </row>
    <row r="21" spans="1:16" x14ac:dyDescent="0.2">
      <c r="A21" s="30"/>
      <c r="B21" s="30"/>
      <c r="D21" s="45" t="s">
        <v>375</v>
      </c>
      <c r="E21" s="37">
        <f>IF(+$K$5/SUM(H2:K2)&lt;0,"-",+$K$5/SUM(H2:K2))</f>
        <v>15.506381907720229</v>
      </c>
      <c r="F21" s="37">
        <f>IF(+$K$5/SUM(L2:O2)&lt;0,"-",+$K$5/SUM(L2:O2))</f>
        <v>10.294509901308832</v>
      </c>
      <c r="G21" s="36">
        <f>IFERROR(IF(E21*F21&lt;0,"-",(E21/F21-1)*SIGN(F21)),"-")</f>
        <v>0.50627684623905855</v>
      </c>
      <c r="H21" s="37">
        <f>IF(+$K$5/SUM(H2:K2)&lt;0,"-",+$K$5/SUM(H2:K2))</f>
        <v>15.506381907720229</v>
      </c>
      <c r="I21" s="37">
        <f>IF(+$K$5/SUM(I2:L2)&lt;0,"-",+$K$5/SUM(I2:L2))</f>
        <v>13.289223914666382</v>
      </c>
      <c r="J21" s="37">
        <f>IF(+$K$5/SUM(J2:M2)&lt;0,"-",+$K$5/SUM(J2:M2))</f>
        <v>12.663825453996871</v>
      </c>
      <c r="K21" s="37">
        <f>IF(+$K$5/SUM(K2:N2)&lt;0,"-",+$K$5/SUM(K2:N2))</f>
        <v>10.719578974588588</v>
      </c>
      <c r="L21" s="37">
        <f>IF(+$K$5/SUM(L2:O2)&lt;0,"-",+$K$5/SUM(L2:O2))</f>
        <v>10.294509901308832</v>
      </c>
      <c r="M21" s="36">
        <f t="shared" si="8"/>
        <v>0.16683878662070906</v>
      </c>
      <c r="N21" s="36">
        <f t="shared" si="9"/>
        <v>0.50627684623905855</v>
      </c>
    </row>
    <row r="22" spans="1:16" ht="15" thickBot="1" x14ac:dyDescent="0.25">
      <c r="A22" s="30"/>
      <c r="B22" s="30"/>
      <c r="D22" s="38" t="s">
        <v>376</v>
      </c>
      <c r="E22" s="39">
        <f>+$K$5/E17</f>
        <v>1.8024563651496652</v>
      </c>
      <c r="F22" s="39">
        <f>+$K$5/F17</f>
        <v>1.8967645202365679</v>
      </c>
      <c r="G22" s="40">
        <f t="shared" si="7"/>
        <v>-4.9720539413685594E-2</v>
      </c>
      <c r="H22" s="39">
        <f t="shared" ref="H22:L22" si="11">+$K$5/H17</f>
        <v>1.8024563651496652</v>
      </c>
      <c r="I22" s="39">
        <f t="shared" si="11"/>
        <v>1.8910329403126449</v>
      </c>
      <c r="J22" s="39">
        <f t="shared" si="11"/>
        <v>1.7920949678237494</v>
      </c>
      <c r="K22" s="39">
        <f t="shared" si="11"/>
        <v>1.8191103289534143</v>
      </c>
      <c r="L22" s="39">
        <f t="shared" si="11"/>
        <v>1.8967645202365679</v>
      </c>
      <c r="M22" s="40">
        <f t="shared" si="8"/>
        <v>-4.6840313182664794E-2</v>
      </c>
      <c r="N22" s="40">
        <f t="shared" si="9"/>
        <v>-4.9720539413685594E-2</v>
      </c>
    </row>
    <row r="23" spans="1:16" x14ac:dyDescent="0.2">
      <c r="A23" s="30"/>
      <c r="B23" s="30"/>
      <c r="D23" s="53" t="s">
        <v>377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6" ht="15" x14ac:dyDescent="0.25">
      <c r="A24" s="30"/>
      <c r="B24" s="54"/>
    </row>
    <row r="28" spans="1:16" x14ac:dyDescent="0.2">
      <c r="A28" s="30"/>
      <c r="B28" s="30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 x14ac:dyDescent="0.25">
      <c r="A29" s="30"/>
      <c r="B29" s="30"/>
      <c r="F29" s="55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">
      <c r="A30" s="30"/>
      <c r="B30" s="30"/>
    </row>
    <row r="31" spans="1:16" x14ac:dyDescent="0.2">
      <c r="A31" s="56"/>
      <c r="B31" s="30"/>
    </row>
    <row r="32" spans="1:16" x14ac:dyDescent="0.2">
      <c r="A32" s="56"/>
      <c r="B32" s="30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A33" s="56"/>
      <c r="B33" s="30"/>
      <c r="F33" s="57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s="56"/>
      <c r="B34" s="30"/>
      <c r="F34" s="57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A35" s="30"/>
      <c r="B35" s="30"/>
      <c r="F35" s="57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A36" s="30"/>
      <c r="B36" s="30"/>
      <c r="F36" s="57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C37" s="30"/>
      <c r="F37" s="57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C38" s="30"/>
      <c r="F38" s="57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C39" s="30"/>
      <c r="F39" s="57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">
      <c r="C40" s="30"/>
      <c r="F40" s="57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">
      <c r="C41" s="30"/>
      <c r="D41" s="30"/>
      <c r="E41" s="30"/>
      <c r="F41" s="57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D42" s="30"/>
      <c r="E42" s="30"/>
      <c r="F42" s="57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">
      <c r="D43" s="30"/>
      <c r="E43" s="30"/>
      <c r="F43" s="57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D44" s="30"/>
      <c r="E44" s="30"/>
      <c r="F44" s="57"/>
      <c r="G44" s="2"/>
      <c r="H44" s="2"/>
      <c r="I44" s="2"/>
      <c r="J44" s="2"/>
      <c r="K44" s="2"/>
      <c r="L44" s="2"/>
      <c r="M44" s="2"/>
      <c r="N44" s="2"/>
      <c r="O44" s="2"/>
    </row>
    <row r="45" spans="1:15" ht="15" x14ac:dyDescent="0.25">
      <c r="C45" s="30"/>
      <c r="D45" s="30"/>
      <c r="E45" s="30"/>
      <c r="F45" s="55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">
      <c r="C46" s="30"/>
      <c r="F46" s="57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">
      <c r="F47" s="57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">
      <c r="F48" s="57"/>
      <c r="G48" s="2"/>
      <c r="H48" s="2"/>
      <c r="I48" s="2"/>
      <c r="J48" s="2"/>
      <c r="K48" s="2"/>
      <c r="L48" s="2"/>
      <c r="M48" s="2"/>
      <c r="N48" s="2"/>
      <c r="O48" s="2"/>
    </row>
    <row r="49" spans="4:15" ht="15" x14ac:dyDescent="0.25">
      <c r="D49" s="58"/>
      <c r="E49" s="58"/>
      <c r="F49" s="55"/>
      <c r="G49" s="2"/>
      <c r="H49" s="2"/>
      <c r="I49" s="2"/>
      <c r="J49" s="2"/>
      <c r="K49" s="2"/>
      <c r="L49" s="2"/>
      <c r="M49" s="2"/>
      <c r="N49" s="2"/>
      <c r="O49" s="2"/>
    </row>
    <row r="50" spans="4:15" x14ac:dyDescent="0.2">
      <c r="D50" s="30"/>
      <c r="E50" s="30"/>
      <c r="F50" s="57"/>
      <c r="G50" s="2"/>
      <c r="H50" s="2"/>
      <c r="I50" s="2"/>
      <c r="J50" s="2"/>
      <c r="K50" s="2"/>
      <c r="L50" s="2"/>
      <c r="M50" s="2"/>
      <c r="N50" s="2"/>
      <c r="O50" s="2"/>
    </row>
  </sheetData>
  <pageMargins left="0.7" right="0.7" top="0.75" bottom="0.75" header="0.3" footer="0.3"/>
  <ignoredErrors>
    <ignoredError sqref="G12: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BIST_TUM_SONUCLAR</vt:lpstr>
      <vt:lpstr>HISSE_DETAY</vt:lpstr>
      <vt:lpstr>BIST_TUM_SONUCLAR!Print_Area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Zort-Monte</dc:creator>
  <cp:lastModifiedBy>Zort-Monte</cp:lastModifiedBy>
  <dcterms:created xsi:type="dcterms:W3CDTF">2018-07-25T12:13:26Z</dcterms:created>
  <dcterms:modified xsi:type="dcterms:W3CDTF">2018-08-07T06:23:11Z</dcterms:modified>
</cp:coreProperties>
</file>