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E7" i="2" l="1"/>
  <c r="E8" i="2"/>
  <c r="H11" i="2" l="1"/>
  <c r="H10" i="2"/>
  <c r="I7" i="2"/>
  <c r="I11" i="2"/>
  <c r="I10" i="2"/>
  <c r="H7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8" i="2"/>
  <c r="H12" i="2" s="1"/>
  <c r="F9" i="2"/>
  <c r="J10" i="2"/>
  <c r="J1" i="2" s="1"/>
  <c r="L16" i="2"/>
  <c r="H9" i="2"/>
  <c r="E12" i="2"/>
  <c r="J8" i="2"/>
  <c r="H17" i="2"/>
  <c r="J9" i="2"/>
  <c r="E17" i="2"/>
  <c r="J11" i="2"/>
  <c r="J2" i="2" s="1"/>
  <c r="H16" i="2"/>
  <c r="N16" i="2" s="1"/>
  <c r="E16" i="2"/>
  <c r="E9" i="2"/>
  <c r="K5" i="2"/>
  <c r="G9" i="2" l="1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<sst xmlns="http://schemas.openxmlformats.org/spreadsheetml/2006/main" count="3566" uniqueCount="381">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</sst>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166" fontId="18" fillId="7" borderId="14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topLeftCell="A259" zoomScale="70" zoomScaleNormal="70" workbookViewId="0">
      <selection activeCell="B6" sqref="B6:V327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43516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9" t="s">
        <v>21</v>
      </c>
      <c r="F5" s="88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9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61.6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13.499969999999999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5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240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59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13582.136920500003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5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268.70999999999998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19110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2422.500000646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61.800000000000004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7300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1"/>
      <c r="X15" s="61"/>
      <c r="Y15" s="61"/>
      <c r="Z15" s="61"/>
      <c r="AA15" s="62">
        <v>4887.5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1016.275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34164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 t="s">
        <v>27</v>
      </c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2532.6999999999998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36120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4887.9775943500008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 t="s">
        <v>27</v>
      </c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2160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17316.455132199997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14512.5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2296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176.17985279999999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901.7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146.15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25761.5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112.96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2772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94.0398888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19807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58.244999999999997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11250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30800.000000000004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10230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 t="s">
        <v>27</v>
      </c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1461.5999999999997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583.63943039999992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163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 t="s">
        <v>27</v>
      </c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1346.4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824.56595284059995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24794.834699999999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1804.93958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82.8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19159.686000000002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308.14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s">
        <v>27</v>
      </c>
      <c r="N47" s="59">
        <v>12.365527999999999</v>
      </c>
      <c r="O47" s="60">
        <v>0.17442296034589067</v>
      </c>
      <c r="P47" s="69" t="s">
        <v>27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339.822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122.64000000000001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65.974999999999994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56.7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539.91999999999996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6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3249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85.95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936.99999999999989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197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9982.96875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35233.981440000003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12150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1681.65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1058.1999999999998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643.5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1"/>
      <c r="X62" s="61"/>
      <c r="Y62" s="61"/>
      <c r="Z62" s="61"/>
      <c r="AA62" s="62">
        <v>8950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232.4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463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102.15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201.72000082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13.782622</v>
      </c>
      <c r="M67" s="59" t="s">
        <v>27</v>
      </c>
      <c r="N67" s="59">
        <v>15.516349</v>
      </c>
      <c r="O67" s="60">
        <v>-0.11173549911773706</v>
      </c>
      <c r="P67" s="69" t="s">
        <v>27</v>
      </c>
      <c r="Q67" s="59" t="s">
        <v>27</v>
      </c>
      <c r="R67" s="85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122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192.6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44885.395485000001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5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4954.95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40.206375000000001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250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3063.8284035000001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s">
        <v>27</v>
      </c>
      <c r="J74" s="69" t="s">
        <v>27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163.80000000000001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325.60000000000002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145.80000000000001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2541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1078.0653998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1966.6889583599998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s">
        <v>27</v>
      </c>
      <c r="N80" s="59">
        <v>-2.818892</v>
      </c>
      <c r="O80" s="60" t="s">
        <v>379</v>
      </c>
      <c r="P80" s="69" t="s">
        <v>27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45.884999999999998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2126.66461875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68.22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894.83777171099996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59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3.6289390000000004</v>
      </c>
      <c r="M84" s="59">
        <v>14.798648999999999</v>
      </c>
      <c r="N84" s="59">
        <v>15.206583</v>
      </c>
      <c r="O84" s="60">
        <v>-0.76135736739805382</v>
      </c>
      <c r="P84" s="69">
        <v>-0.75477903422129944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736.51498336700001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25.924392999999998</v>
      </c>
      <c r="AN84" s="63">
        <v>27.685053</v>
      </c>
      <c r="AO84" s="62">
        <v>11.549109</v>
      </c>
      <c r="AP84" s="62">
        <v>8.6718759999999993</v>
      </c>
      <c r="AQ84" s="62">
        <v>6.2881460000000002</v>
      </c>
      <c r="AR84" s="62">
        <v>11.159929999999999</v>
      </c>
      <c r="AS84" s="62">
        <v>-0.19555900000000001</v>
      </c>
      <c r="AT84" s="63">
        <v>40.427993999999998</v>
      </c>
      <c r="AU84" s="63">
        <v>40.685485</v>
      </c>
      <c r="AV84" s="62">
        <v>15.206583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53.001752625071994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291.2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2939.3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1026.6417592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6720.2824229128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32846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48</v>
      </c>
      <c r="C91" s="81">
        <v>43517.25</v>
      </c>
      <c r="D91" s="58" t="s">
        <v>1</v>
      </c>
      <c r="E91" s="83">
        <v>0</v>
      </c>
      <c r="F91" s="83" t="s">
        <v>27</v>
      </c>
      <c r="G91" s="59">
        <v>861.39599999999996</v>
      </c>
      <c r="H91" s="59">
        <v>1267.799</v>
      </c>
      <c r="I91" s="60" t="s">
        <v>27</v>
      </c>
      <c r="J91" s="69" t="s">
        <v>27</v>
      </c>
      <c r="K91" s="59">
        <v>0</v>
      </c>
      <c r="L91" s="83" t="s">
        <v>27</v>
      </c>
      <c r="M91" s="59">
        <v>481.26799999999997</v>
      </c>
      <c r="N91" s="59">
        <v>288.8</v>
      </c>
      <c r="O91" s="60" t="s">
        <v>27</v>
      </c>
      <c r="P91" s="69" t="s">
        <v>27</v>
      </c>
      <c r="Q91" s="59">
        <v>-77.375</v>
      </c>
      <c r="R91" s="85">
        <v>0</v>
      </c>
      <c r="S91" s="59">
        <v>175.798</v>
      </c>
      <c r="T91" s="59">
        <v>95.975999999999999</v>
      </c>
      <c r="U91" s="60" t="s">
        <v>27</v>
      </c>
      <c r="V91" s="69" t="s">
        <v>27</v>
      </c>
      <c r="W91" s="61"/>
      <c r="X91" s="61"/>
      <c r="Y91" s="61"/>
      <c r="Z91" s="61"/>
      <c r="AA91" s="62">
        <v>1818</v>
      </c>
      <c r="AB91" s="62">
        <v>0</v>
      </c>
      <c r="AC91" s="62">
        <v>1267.799</v>
      </c>
      <c r="AD91" s="62">
        <v>249.73500000000001</v>
      </c>
      <c r="AE91" s="62">
        <v>248.6</v>
      </c>
      <c r="AF91" s="63">
        <v>0</v>
      </c>
      <c r="AG91" s="63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3">
        <v>0</v>
      </c>
      <c r="AN91" s="63">
        <v>0</v>
      </c>
      <c r="AO91" s="62">
        <v>5.4</v>
      </c>
      <c r="AP91" s="62">
        <v>8.94</v>
      </c>
      <c r="AQ91" s="62">
        <v>8.94</v>
      </c>
      <c r="AR91" s="62">
        <v>9.4990000000000006</v>
      </c>
      <c r="AS91" s="62">
        <v>0</v>
      </c>
      <c r="AT91" s="63">
        <v>0</v>
      </c>
      <c r="AU91" s="63">
        <v>0</v>
      </c>
      <c r="AV91" s="62">
        <v>14.962999999999999</v>
      </c>
      <c r="AW91" s="62">
        <v>15.305</v>
      </c>
      <c r="AX91" s="62">
        <v>14.577999999999999</v>
      </c>
      <c r="AY91" s="62">
        <v>15.305</v>
      </c>
      <c r="AZ91" s="62">
        <v>14.577999999999999</v>
      </c>
      <c r="BA91" s="63">
        <v>0</v>
      </c>
      <c r="BB91" s="63">
        <v>237.09299999999999</v>
      </c>
      <c r="BC91" s="62">
        <v>55.029000000000003</v>
      </c>
      <c r="BD91" s="62">
        <v>102.73699999999999</v>
      </c>
      <c r="BE91" s="62">
        <v>102.73699999999999</v>
      </c>
      <c r="BF91" s="62">
        <v>102.73699999999999</v>
      </c>
      <c r="BG91" s="62">
        <v>108.342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2481.5059999999999</v>
      </c>
      <c r="BO91" s="62">
        <v>2481.5059999999999</v>
      </c>
      <c r="BP91" s="62">
        <v>3160.4050000000002</v>
      </c>
      <c r="BQ91" s="62">
        <v>3281.53</v>
      </c>
      <c r="BR91" s="62">
        <v>3499.748</v>
      </c>
      <c r="BS91" s="62">
        <v>0</v>
      </c>
    </row>
    <row r="92" spans="2:77" s="1" customFormat="1" ht="15" x14ac:dyDescent="0.25">
      <c r="B92" s="73" t="s">
        <v>67</v>
      </c>
      <c r="C92" s="81">
        <v>43517.25</v>
      </c>
      <c r="D92" s="58" t="s">
        <v>0</v>
      </c>
      <c r="E92" s="83" t="s">
        <v>27</v>
      </c>
      <c r="F92" s="83" t="s">
        <v>27</v>
      </c>
      <c r="G92" s="59">
        <v>2.1136140000000001</v>
      </c>
      <c r="H92" s="59">
        <v>1.7832250000000001</v>
      </c>
      <c r="I92" s="60" t="s">
        <v>27</v>
      </c>
      <c r="J92" s="69" t="s">
        <v>27</v>
      </c>
      <c r="K92" s="59" t="s">
        <v>27</v>
      </c>
      <c r="L92" s="83" t="s">
        <v>27</v>
      </c>
      <c r="M92" s="59">
        <v>-1.125537</v>
      </c>
      <c r="N92" s="59">
        <v>-1.1906920000000001</v>
      </c>
      <c r="O92" s="60" t="s">
        <v>27</v>
      </c>
      <c r="P92" s="69" t="s">
        <v>27</v>
      </c>
      <c r="Q92" s="59" t="s">
        <v>27</v>
      </c>
      <c r="R92" s="85">
        <v>0</v>
      </c>
      <c r="S92" s="59">
        <v>-3.5357319999999999</v>
      </c>
      <c r="T92" s="59">
        <v>-13.55264</v>
      </c>
      <c r="U92" s="60" t="s">
        <v>27</v>
      </c>
      <c r="V92" s="69" t="s">
        <v>27</v>
      </c>
      <c r="W92" s="61"/>
      <c r="X92" s="61"/>
      <c r="Y92" s="61"/>
      <c r="Z92" s="61"/>
      <c r="AA92" s="62">
        <v>284.13</v>
      </c>
      <c r="AB92" s="62">
        <v>0</v>
      </c>
      <c r="AC92" s="62">
        <v>7.1365740000000004</v>
      </c>
      <c r="AD92" s="62">
        <v>1.9363619999999999</v>
      </c>
      <c r="AE92" s="62">
        <v>2.0294349999999999</v>
      </c>
      <c r="AF92" s="63">
        <v>0</v>
      </c>
      <c r="AG92" s="63">
        <v>4.2669740000000003</v>
      </c>
      <c r="AH92" s="62">
        <v>0.90721600000000002</v>
      </c>
      <c r="AI92" s="62">
        <v>1.2966009999999999</v>
      </c>
      <c r="AJ92" s="62">
        <v>0.98727900000000002</v>
      </c>
      <c r="AK92" s="62">
        <v>1.3709249999999999</v>
      </c>
      <c r="AL92" s="62">
        <v>0</v>
      </c>
      <c r="AM92" s="63">
        <v>0</v>
      </c>
      <c r="AN92" s="63">
        <v>-2.8395069999999998</v>
      </c>
      <c r="AO92" s="62">
        <v>-1.5463960000000001</v>
      </c>
      <c r="AP92" s="62">
        <v>-1.5549139999999999</v>
      </c>
      <c r="AQ92" s="62">
        <v>-1.2982340000000001</v>
      </c>
      <c r="AR92" s="62">
        <v>-1.4275869999999999</v>
      </c>
      <c r="AS92" s="62">
        <v>0</v>
      </c>
      <c r="AT92" s="63">
        <v>0</v>
      </c>
      <c r="AU92" s="63">
        <v>-2.1463719999999999</v>
      </c>
      <c r="AV92" s="62">
        <v>-1.1906920000000001</v>
      </c>
      <c r="AW92" s="62">
        <v>-1.315463</v>
      </c>
      <c r="AX92" s="62">
        <v>-1.1636</v>
      </c>
      <c r="AY92" s="62">
        <v>-1.315463</v>
      </c>
      <c r="AZ92" s="62">
        <v>-1.1636</v>
      </c>
      <c r="BA92" s="63">
        <v>0</v>
      </c>
      <c r="BB92" s="63">
        <v>-16.017590999999999</v>
      </c>
      <c r="BC92" s="62">
        <v>-13.55264</v>
      </c>
      <c r="BD92" s="62">
        <v>-2.0014539999999998</v>
      </c>
      <c r="BE92" s="62">
        <v>-2.0014539999999998</v>
      </c>
      <c r="BF92" s="62">
        <v>-2.0014539999999998</v>
      </c>
      <c r="BG92" s="62">
        <v>-1.3921790000000001</v>
      </c>
      <c r="BH92" s="62">
        <v>-12.273275999999999</v>
      </c>
      <c r="BI92" s="62">
        <v>-12.273275999999999</v>
      </c>
      <c r="BJ92" s="62">
        <v>7.280996</v>
      </c>
      <c r="BK92" s="62">
        <v>1.2083470000000001</v>
      </c>
      <c r="BL92" s="62">
        <v>12.467264999999999</v>
      </c>
      <c r="BM92" s="62">
        <v>0</v>
      </c>
      <c r="BN92" s="62">
        <v>362.99947200000003</v>
      </c>
      <c r="BO92" s="62">
        <v>362.99947200000003</v>
      </c>
      <c r="BP92" s="62">
        <v>361.00318099999998</v>
      </c>
      <c r="BQ92" s="62">
        <v>359.57713000000001</v>
      </c>
      <c r="BR92" s="62">
        <v>356.05742299999997</v>
      </c>
      <c r="BS92" s="62">
        <v>0</v>
      </c>
      <c r="BT92"/>
      <c r="BU92"/>
      <c r="BV92"/>
      <c r="BW92"/>
      <c r="BX92"/>
      <c r="BY92"/>
    </row>
    <row r="93" spans="2:77" s="1" customFormat="1" ht="15" x14ac:dyDescent="0.25">
      <c r="B93" s="73" t="s">
        <v>123</v>
      </c>
      <c r="C93" s="81">
        <v>43517.25</v>
      </c>
      <c r="D93" s="58" t="s">
        <v>0</v>
      </c>
      <c r="E93" s="83" t="s">
        <v>27</v>
      </c>
      <c r="F93" s="83" t="s">
        <v>27</v>
      </c>
      <c r="G93" s="59">
        <v>26.019895000000002</v>
      </c>
      <c r="H93" s="59">
        <v>18.094888000000001</v>
      </c>
      <c r="I93" s="60" t="s">
        <v>27</v>
      </c>
      <c r="J93" s="69" t="s">
        <v>27</v>
      </c>
      <c r="K93" s="59" t="s">
        <v>27</v>
      </c>
      <c r="L93" s="83" t="s">
        <v>27</v>
      </c>
      <c r="M93" s="59">
        <v>21.361274000000002</v>
      </c>
      <c r="N93" s="59">
        <v>12.245058</v>
      </c>
      <c r="O93" s="60" t="s">
        <v>27</v>
      </c>
      <c r="P93" s="69" t="s">
        <v>27</v>
      </c>
      <c r="Q93" s="59" t="s">
        <v>27</v>
      </c>
      <c r="R93" s="85">
        <v>0</v>
      </c>
      <c r="S93" s="59">
        <v>-72.323111999999995</v>
      </c>
      <c r="T93" s="59">
        <v>42.555630000000001</v>
      </c>
      <c r="U93" s="60" t="s">
        <v>27</v>
      </c>
      <c r="V93" s="69" t="s">
        <v>27</v>
      </c>
      <c r="W93" s="61"/>
      <c r="X93" s="61"/>
      <c r="Y93" s="61"/>
      <c r="Z93" s="61"/>
      <c r="AA93" s="62">
        <v>723.77697348000004</v>
      </c>
      <c r="AB93" s="62">
        <v>0</v>
      </c>
      <c r="AC93" s="62">
        <v>73.916621000000006</v>
      </c>
      <c r="AD93" s="62">
        <v>22.062021000000001</v>
      </c>
      <c r="AE93" s="62">
        <v>23.06878</v>
      </c>
      <c r="AF93" s="63">
        <v>0</v>
      </c>
      <c r="AG93" s="63">
        <v>62.870173000000001</v>
      </c>
      <c r="AH93" s="62">
        <v>14.552186000000001</v>
      </c>
      <c r="AI93" s="62">
        <v>18.304357</v>
      </c>
      <c r="AJ93" s="62">
        <v>19.091258</v>
      </c>
      <c r="AK93" s="62">
        <v>22.423192</v>
      </c>
      <c r="AL93" s="62">
        <v>0</v>
      </c>
      <c r="AM93" s="63">
        <v>0</v>
      </c>
      <c r="AN93" s="63">
        <v>54.765692999999999</v>
      </c>
      <c r="AO93" s="62">
        <v>12.186476000000001</v>
      </c>
      <c r="AP93" s="62">
        <v>16.773562999999999</v>
      </c>
      <c r="AQ93" s="62">
        <v>17.516715999999999</v>
      </c>
      <c r="AR93" s="62">
        <v>21.309725</v>
      </c>
      <c r="AS93" s="62">
        <v>0</v>
      </c>
      <c r="AT93" s="63">
        <v>0</v>
      </c>
      <c r="AU93" s="63">
        <v>54.997205999999998</v>
      </c>
      <c r="AV93" s="62">
        <v>12.245058</v>
      </c>
      <c r="AW93" s="62">
        <v>16.831181000000001</v>
      </c>
      <c r="AX93" s="62">
        <v>17.570260000000001</v>
      </c>
      <c r="AY93" s="62">
        <v>16.831181000000001</v>
      </c>
      <c r="AZ93" s="62">
        <v>17.570260000000001</v>
      </c>
      <c r="BA93" s="63">
        <v>0</v>
      </c>
      <c r="BB93" s="63">
        <v>54.065513000000003</v>
      </c>
      <c r="BC93" s="62">
        <v>42.555630000000001</v>
      </c>
      <c r="BD93" s="62">
        <v>-4.317329</v>
      </c>
      <c r="BE93" s="62">
        <v>-4.317329</v>
      </c>
      <c r="BF93" s="62">
        <v>-4.317329</v>
      </c>
      <c r="BG93" s="62">
        <v>-49.456758999999998</v>
      </c>
      <c r="BH93" s="62">
        <v>260.445314</v>
      </c>
      <c r="BI93" s="62">
        <v>260.445314</v>
      </c>
      <c r="BJ93" s="62">
        <v>269.05938200000003</v>
      </c>
      <c r="BK93" s="62">
        <v>281.20360599999998</v>
      </c>
      <c r="BL93" s="62">
        <v>356.76812000000001</v>
      </c>
      <c r="BM93" s="62">
        <v>0</v>
      </c>
      <c r="BN93" s="62">
        <v>880.58598700000005</v>
      </c>
      <c r="BO93" s="62">
        <v>880.58598700000005</v>
      </c>
      <c r="BP93" s="62">
        <v>876.275261</v>
      </c>
      <c r="BQ93" s="62">
        <v>826.82523500000002</v>
      </c>
      <c r="BR93" s="62">
        <v>754.51334299999996</v>
      </c>
      <c r="BS93" s="62">
        <v>0</v>
      </c>
      <c r="BT93"/>
      <c r="BU93"/>
      <c r="BV93"/>
      <c r="BW93"/>
      <c r="BX93"/>
      <c r="BY93"/>
    </row>
    <row r="94" spans="2:77" s="1" customFormat="1" ht="15" x14ac:dyDescent="0.25">
      <c r="B94" s="73" t="s">
        <v>204</v>
      </c>
      <c r="C94" s="81">
        <v>43517.25</v>
      </c>
      <c r="D94" s="58" t="s">
        <v>0</v>
      </c>
      <c r="E94" s="83" t="s">
        <v>27</v>
      </c>
      <c r="F94" s="83" t="s">
        <v>27</v>
      </c>
      <c r="G94" s="59">
        <v>103.821544</v>
      </c>
      <c r="H94" s="59">
        <v>104.433651</v>
      </c>
      <c r="I94" s="60" t="s">
        <v>27</v>
      </c>
      <c r="J94" s="69" t="s">
        <v>27</v>
      </c>
      <c r="K94" s="59" t="s">
        <v>27</v>
      </c>
      <c r="L94" s="83" t="s">
        <v>27</v>
      </c>
      <c r="M94" s="59">
        <v>18.407105999999999</v>
      </c>
      <c r="N94" s="59">
        <v>25.180838000000001</v>
      </c>
      <c r="O94" s="60" t="s">
        <v>27</v>
      </c>
      <c r="P94" s="69" t="s">
        <v>27</v>
      </c>
      <c r="Q94" s="59" t="s">
        <v>27</v>
      </c>
      <c r="R94" s="85">
        <v>0</v>
      </c>
      <c r="S94" s="59">
        <v>19.063607999999999</v>
      </c>
      <c r="T94" s="59">
        <v>20.193442999999998</v>
      </c>
      <c r="U94" s="60" t="s">
        <v>27</v>
      </c>
      <c r="V94" s="69" t="s">
        <v>27</v>
      </c>
      <c r="W94" s="61"/>
      <c r="X94" s="61"/>
      <c r="Y94" s="61"/>
      <c r="Z94" s="61"/>
      <c r="AA94" s="62">
        <v>918.15609600000005</v>
      </c>
      <c r="AB94" s="62">
        <v>0</v>
      </c>
      <c r="AC94" s="62">
        <v>337.829071</v>
      </c>
      <c r="AD94" s="62">
        <v>75.576296999999997</v>
      </c>
      <c r="AE94" s="62">
        <v>109.54503</v>
      </c>
      <c r="AF94" s="63">
        <v>0</v>
      </c>
      <c r="AG94" s="63">
        <v>76.349711999999997</v>
      </c>
      <c r="AH94" s="62">
        <v>31.049690999999999</v>
      </c>
      <c r="AI94" s="62">
        <v>14.168856</v>
      </c>
      <c r="AJ94" s="62">
        <v>20.108516000000002</v>
      </c>
      <c r="AK94" s="62">
        <v>23.464631000000001</v>
      </c>
      <c r="AL94" s="62">
        <v>0</v>
      </c>
      <c r="AM94" s="63">
        <v>0</v>
      </c>
      <c r="AN94" s="63">
        <v>40.882016999999998</v>
      </c>
      <c r="AO94" s="62">
        <v>20.712823</v>
      </c>
      <c r="AP94" s="62">
        <v>5.3524510000000003</v>
      </c>
      <c r="AQ94" s="62">
        <v>10.547639</v>
      </c>
      <c r="AR94" s="62">
        <v>13.839290999999999</v>
      </c>
      <c r="AS94" s="62">
        <v>0</v>
      </c>
      <c r="AT94" s="63">
        <v>0</v>
      </c>
      <c r="AU94" s="63">
        <v>58.395981999999997</v>
      </c>
      <c r="AV94" s="62">
        <v>25.180838000000001</v>
      </c>
      <c r="AW94" s="62">
        <v>10.053535</v>
      </c>
      <c r="AX94" s="62">
        <v>15.196979000000001</v>
      </c>
      <c r="AY94" s="62">
        <v>10.053535</v>
      </c>
      <c r="AZ94" s="62">
        <v>15.196979000000001</v>
      </c>
      <c r="BA94" s="63">
        <v>0</v>
      </c>
      <c r="BB94" s="63">
        <v>41.923046999999997</v>
      </c>
      <c r="BC94" s="62">
        <v>20.193442999999998</v>
      </c>
      <c r="BD94" s="62">
        <v>5.437983</v>
      </c>
      <c r="BE94" s="62">
        <v>5.437983</v>
      </c>
      <c r="BF94" s="62">
        <v>5.437983</v>
      </c>
      <c r="BG94" s="62">
        <v>11.210483</v>
      </c>
      <c r="BH94" s="62">
        <v>-88.591306000000003</v>
      </c>
      <c r="BI94" s="62">
        <v>-88.591306000000003</v>
      </c>
      <c r="BJ94" s="62">
        <v>-92.398739000000006</v>
      </c>
      <c r="BK94" s="62">
        <v>-44.282701000000003</v>
      </c>
      <c r="BL94" s="62">
        <v>-72.836438000000001</v>
      </c>
      <c r="BM94" s="62">
        <v>0</v>
      </c>
      <c r="BN94" s="62">
        <v>347.45112</v>
      </c>
      <c r="BO94" s="62">
        <v>347.45112</v>
      </c>
      <c r="BP94" s="62">
        <v>320.62540000000001</v>
      </c>
      <c r="BQ94" s="62">
        <v>332.37395700000002</v>
      </c>
      <c r="BR94" s="62">
        <v>351.43756400000001</v>
      </c>
      <c r="BS94" s="62">
        <v>0</v>
      </c>
    </row>
    <row r="95" spans="2:77" s="1" customFormat="1" ht="15" x14ac:dyDescent="0.25">
      <c r="B95" s="73" t="s">
        <v>215</v>
      </c>
      <c r="C95" s="81">
        <v>43517.25</v>
      </c>
      <c r="D95" s="58" t="s">
        <v>0</v>
      </c>
      <c r="E95" s="83" t="s">
        <v>27</v>
      </c>
      <c r="F95" s="83" t="s">
        <v>27</v>
      </c>
      <c r="G95" s="59">
        <v>58.725315999999999</v>
      </c>
      <c r="H95" s="59">
        <v>61.850763999999998</v>
      </c>
      <c r="I95" s="60" t="s">
        <v>27</v>
      </c>
      <c r="J95" s="69" t="s">
        <v>27</v>
      </c>
      <c r="K95" s="59" t="s">
        <v>27</v>
      </c>
      <c r="L95" s="83" t="s">
        <v>27</v>
      </c>
      <c r="M95" s="59">
        <v>8.3712300000000006</v>
      </c>
      <c r="N95" s="59">
        <v>17.416035999999998</v>
      </c>
      <c r="O95" s="60" t="s">
        <v>27</v>
      </c>
      <c r="P95" s="69" t="s">
        <v>27</v>
      </c>
      <c r="Q95" s="59" t="s">
        <v>27</v>
      </c>
      <c r="R95" s="85">
        <v>0</v>
      </c>
      <c r="S95" s="59">
        <v>6.5605989999999998</v>
      </c>
      <c r="T95" s="59">
        <v>16.412047000000001</v>
      </c>
      <c r="U95" s="60" t="s">
        <v>27</v>
      </c>
      <c r="V95" s="69" t="s">
        <v>27</v>
      </c>
      <c r="W95" s="61"/>
      <c r="X95" s="61"/>
      <c r="Y95" s="61"/>
      <c r="Z95" s="61"/>
      <c r="AA95" s="62">
        <v>389.90544</v>
      </c>
      <c r="AB95" s="62">
        <v>0</v>
      </c>
      <c r="AC95" s="62">
        <v>198.91415799999999</v>
      </c>
      <c r="AD95" s="62">
        <v>48.053975999999999</v>
      </c>
      <c r="AE95" s="62">
        <v>48.586446000000002</v>
      </c>
      <c r="AF95" s="63">
        <v>0</v>
      </c>
      <c r="AG95" s="63">
        <v>64.950346999999994</v>
      </c>
      <c r="AH95" s="62">
        <v>21.942668999999999</v>
      </c>
      <c r="AI95" s="62">
        <v>13.438608</v>
      </c>
      <c r="AJ95" s="62">
        <v>14.991770000000001</v>
      </c>
      <c r="AK95" s="62">
        <v>11.426295</v>
      </c>
      <c r="AL95" s="62">
        <v>0</v>
      </c>
      <c r="AM95" s="63">
        <v>0</v>
      </c>
      <c r="AN95" s="63">
        <v>41.500878999999998</v>
      </c>
      <c r="AO95" s="62">
        <v>14.251239</v>
      </c>
      <c r="AP95" s="62">
        <v>6.4868370000000004</v>
      </c>
      <c r="AQ95" s="62">
        <v>7.3974479999999998</v>
      </c>
      <c r="AR95" s="62">
        <v>5.0609570000000001</v>
      </c>
      <c r="AS95" s="62">
        <v>0</v>
      </c>
      <c r="AT95" s="63">
        <v>0</v>
      </c>
      <c r="AU95" s="63">
        <v>53.238866000000002</v>
      </c>
      <c r="AV95" s="62">
        <v>17.416035999999998</v>
      </c>
      <c r="AW95" s="62">
        <v>9.0211199999999998</v>
      </c>
      <c r="AX95" s="62">
        <v>10.139386</v>
      </c>
      <c r="AY95" s="62">
        <v>9.0211199999999998</v>
      </c>
      <c r="AZ95" s="62">
        <v>10.139386</v>
      </c>
      <c r="BA95" s="63">
        <v>0</v>
      </c>
      <c r="BB95" s="63">
        <v>52.719071</v>
      </c>
      <c r="BC95" s="62">
        <v>16.412047000000001</v>
      </c>
      <c r="BD95" s="62">
        <v>10.939774</v>
      </c>
      <c r="BE95" s="62">
        <v>10.939774</v>
      </c>
      <c r="BF95" s="62">
        <v>10.939774</v>
      </c>
      <c r="BG95" s="62">
        <v>8.9619529999999994</v>
      </c>
      <c r="BH95" s="62">
        <v>-27.254261</v>
      </c>
      <c r="BI95" s="62">
        <v>-27.254261</v>
      </c>
      <c r="BJ95" s="62">
        <v>-24.764202000000001</v>
      </c>
      <c r="BK95" s="62">
        <v>-28.523864</v>
      </c>
      <c r="BL95" s="62">
        <v>36.929053000000003</v>
      </c>
      <c r="BM95" s="62">
        <v>0</v>
      </c>
      <c r="BN95" s="62">
        <v>271.77301499999999</v>
      </c>
      <c r="BO95" s="62">
        <v>271.77301499999999</v>
      </c>
      <c r="BP95" s="62">
        <v>234.81211500000001</v>
      </c>
      <c r="BQ95" s="62">
        <v>244.535472</v>
      </c>
      <c r="BR95" s="62">
        <v>253.507115</v>
      </c>
      <c r="BS95" s="62">
        <v>0</v>
      </c>
      <c r="BT95"/>
      <c r="BU95"/>
      <c r="BV95"/>
      <c r="BW95"/>
      <c r="BX95"/>
      <c r="BY95"/>
    </row>
    <row r="96" spans="2:77" s="1" customFormat="1" ht="15" x14ac:dyDescent="0.25">
      <c r="B96" s="73" t="s">
        <v>246</v>
      </c>
      <c r="C96" s="81">
        <v>43517.25</v>
      </c>
      <c r="D96" s="58" t="s">
        <v>0</v>
      </c>
      <c r="E96" s="83" t="s">
        <v>27</v>
      </c>
      <c r="F96" s="83" t="s">
        <v>27</v>
      </c>
      <c r="G96" s="59">
        <v>15.944914000000001</v>
      </c>
      <c r="H96" s="59">
        <v>16.425719999999998</v>
      </c>
      <c r="I96" s="60" t="s">
        <v>27</v>
      </c>
      <c r="J96" s="69" t="s">
        <v>27</v>
      </c>
      <c r="K96" s="59" t="s">
        <v>27</v>
      </c>
      <c r="L96" s="83" t="s">
        <v>27</v>
      </c>
      <c r="M96" s="59">
        <v>12.531158</v>
      </c>
      <c r="N96" s="59">
        <v>13.825471</v>
      </c>
      <c r="O96" s="60" t="s">
        <v>27</v>
      </c>
      <c r="P96" s="69" t="s">
        <v>27</v>
      </c>
      <c r="Q96" s="59" t="s">
        <v>27</v>
      </c>
      <c r="R96" s="85">
        <v>0</v>
      </c>
      <c r="S96" s="59">
        <v>13.385132</v>
      </c>
      <c r="T96" s="59">
        <v>158.16258500000001</v>
      </c>
      <c r="U96" s="60" t="s">
        <v>27</v>
      </c>
      <c r="V96" s="69" t="s">
        <v>27</v>
      </c>
      <c r="W96" s="61"/>
      <c r="X96" s="61"/>
      <c r="Y96" s="61"/>
      <c r="Z96" s="61"/>
      <c r="AA96" s="62">
        <v>379.32</v>
      </c>
      <c r="AB96" s="62">
        <v>0</v>
      </c>
      <c r="AC96" s="62">
        <v>57.526319999999998</v>
      </c>
      <c r="AD96" s="62">
        <v>15.582019000000001</v>
      </c>
      <c r="AE96" s="62">
        <v>15.467938</v>
      </c>
      <c r="AF96" s="63">
        <v>0</v>
      </c>
      <c r="AG96" s="63">
        <v>50.589891000000001</v>
      </c>
      <c r="AH96" s="62">
        <v>14.754151</v>
      </c>
      <c r="AI96" s="62">
        <v>14.160102</v>
      </c>
      <c r="AJ96" s="62">
        <v>13.263503999999999</v>
      </c>
      <c r="AK96" s="62">
        <v>14.322573999999999</v>
      </c>
      <c r="AL96" s="62">
        <v>0</v>
      </c>
      <c r="AM96" s="63">
        <v>0</v>
      </c>
      <c r="AN96" s="63">
        <v>46.197499999999998</v>
      </c>
      <c r="AO96" s="62">
        <v>13.814799000000001</v>
      </c>
      <c r="AP96" s="62">
        <v>13.242017000000001</v>
      </c>
      <c r="AQ96" s="62">
        <v>12.338545</v>
      </c>
      <c r="AR96" s="62">
        <v>12.523384999999999</v>
      </c>
      <c r="AS96" s="62">
        <v>0</v>
      </c>
      <c r="AT96" s="63">
        <v>0</v>
      </c>
      <c r="AU96" s="63">
        <v>46.240783</v>
      </c>
      <c r="AV96" s="62">
        <v>13.825471</v>
      </c>
      <c r="AW96" s="62">
        <v>13.252803</v>
      </c>
      <c r="AX96" s="62">
        <v>12.350346999999999</v>
      </c>
      <c r="AY96" s="62">
        <v>13.252803</v>
      </c>
      <c r="AZ96" s="62">
        <v>12.350346999999999</v>
      </c>
      <c r="BA96" s="63">
        <v>0</v>
      </c>
      <c r="BB96" s="63">
        <v>192.03372100000001</v>
      </c>
      <c r="BC96" s="62">
        <v>158.16258500000001</v>
      </c>
      <c r="BD96" s="62">
        <v>14.254797999999999</v>
      </c>
      <c r="BE96" s="62">
        <v>14.254797999999999</v>
      </c>
      <c r="BF96" s="62">
        <v>14.254797999999999</v>
      </c>
      <c r="BG96" s="62">
        <v>11.943175999999999</v>
      </c>
      <c r="BH96" s="62">
        <v>-21.360510999999999</v>
      </c>
      <c r="BI96" s="62">
        <v>-21.360510999999999</v>
      </c>
      <c r="BJ96" s="62">
        <v>-1.3662620000000001</v>
      </c>
      <c r="BK96" s="62">
        <v>-5.6597679999999997</v>
      </c>
      <c r="BL96" s="62">
        <v>-17.715050999999999</v>
      </c>
      <c r="BM96" s="62">
        <v>0</v>
      </c>
      <c r="BN96" s="62">
        <v>923.42690100000004</v>
      </c>
      <c r="BO96" s="62">
        <v>923.42690100000004</v>
      </c>
      <c r="BP96" s="62">
        <v>903.36019899999997</v>
      </c>
      <c r="BQ96" s="62">
        <v>907.24717499999997</v>
      </c>
      <c r="BR96" s="62">
        <v>920.63230699999997</v>
      </c>
      <c r="BS96" s="62">
        <v>0</v>
      </c>
    </row>
    <row r="97" spans="2:77" s="1" customFormat="1" ht="15" x14ac:dyDescent="0.25">
      <c r="B97" s="73" t="s">
        <v>297</v>
      </c>
      <c r="C97" s="81">
        <v>43517.25</v>
      </c>
      <c r="D97" s="58" t="s">
        <v>0</v>
      </c>
      <c r="E97" s="83">
        <v>3753.625</v>
      </c>
      <c r="F97" s="83" t="s">
        <v>27</v>
      </c>
      <c r="G97" s="59">
        <v>3255.9630000000002</v>
      </c>
      <c r="H97" s="59">
        <v>2416.7260000000001</v>
      </c>
      <c r="I97" s="60" t="s">
        <v>27</v>
      </c>
      <c r="J97" s="69" t="s">
        <v>27</v>
      </c>
      <c r="K97" s="59">
        <v>463.875</v>
      </c>
      <c r="L97" s="83" t="s">
        <v>27</v>
      </c>
      <c r="M97" s="59">
        <v>387.26400000000001</v>
      </c>
      <c r="N97" s="59">
        <v>225.95499999999998</v>
      </c>
      <c r="O97" s="60" t="s">
        <v>27</v>
      </c>
      <c r="P97" s="69" t="s">
        <v>27</v>
      </c>
      <c r="Q97" s="59">
        <v>342.625</v>
      </c>
      <c r="R97" s="85">
        <v>0</v>
      </c>
      <c r="S97" s="59">
        <v>448.04300000000001</v>
      </c>
      <c r="T97" s="59">
        <v>254.90299999999999</v>
      </c>
      <c r="U97" s="60" t="s">
        <v>27</v>
      </c>
      <c r="V97" s="69" t="s">
        <v>27</v>
      </c>
      <c r="W97" s="61"/>
      <c r="X97" s="61"/>
      <c r="Y97" s="61"/>
      <c r="Z97" s="61"/>
      <c r="AA97" s="62">
        <v>8472.9999999999982</v>
      </c>
      <c r="AB97" s="62">
        <v>0</v>
      </c>
      <c r="AC97" s="62">
        <v>7487.1329999999998</v>
      </c>
      <c r="AD97" s="62">
        <v>2265.9290000000001</v>
      </c>
      <c r="AE97" s="62">
        <v>2836.5790000000002</v>
      </c>
      <c r="AF97" s="63">
        <v>0</v>
      </c>
      <c r="AG97" s="63">
        <v>1028.4349999999999</v>
      </c>
      <c r="AH97" s="62">
        <v>295.93200000000002</v>
      </c>
      <c r="AI97" s="62">
        <v>340.88200000000001</v>
      </c>
      <c r="AJ97" s="62">
        <v>392.86500000000001</v>
      </c>
      <c r="AK97" s="62">
        <v>483.65</v>
      </c>
      <c r="AL97" s="62">
        <v>0</v>
      </c>
      <c r="AM97" s="63">
        <v>0</v>
      </c>
      <c r="AN97" s="63">
        <v>656.55</v>
      </c>
      <c r="AO97" s="62">
        <v>187.946</v>
      </c>
      <c r="AP97" s="62">
        <v>235.53200000000001</v>
      </c>
      <c r="AQ97" s="62">
        <v>253.738</v>
      </c>
      <c r="AR97" s="62">
        <v>337.48399999999998</v>
      </c>
      <c r="AS97" s="62">
        <v>0</v>
      </c>
      <c r="AT97" s="63">
        <v>0</v>
      </c>
      <c r="AU97" s="63">
        <v>793.54499999999996</v>
      </c>
      <c r="AV97" s="62">
        <v>225.95500000000001</v>
      </c>
      <c r="AW97" s="62">
        <v>278.68599999999998</v>
      </c>
      <c r="AX97" s="62">
        <v>294.05900000000003</v>
      </c>
      <c r="AY97" s="62">
        <v>278.68599999999998</v>
      </c>
      <c r="AZ97" s="62">
        <v>294.05900000000003</v>
      </c>
      <c r="BA97" s="63">
        <v>0</v>
      </c>
      <c r="BB97" s="63">
        <v>771.29899999999998</v>
      </c>
      <c r="BC97" s="62">
        <v>254.90299999999999</v>
      </c>
      <c r="BD97" s="62">
        <v>240.89400000000001</v>
      </c>
      <c r="BE97" s="62">
        <v>240.89400000000001</v>
      </c>
      <c r="BF97" s="62">
        <v>240.89400000000001</v>
      </c>
      <c r="BG97" s="62">
        <v>279.05500000000001</v>
      </c>
      <c r="BH97" s="62">
        <v>-2136.2660000000001</v>
      </c>
      <c r="BI97" s="62">
        <v>-2136.2660000000001</v>
      </c>
      <c r="BJ97" s="62">
        <v>-2690.3020000000001</v>
      </c>
      <c r="BK97" s="62">
        <v>-2864.5569999999998</v>
      </c>
      <c r="BL97" s="62">
        <v>-3426.2040000000002</v>
      </c>
      <c r="BM97" s="62">
        <v>0</v>
      </c>
      <c r="BN97" s="62">
        <v>2975.7170000000001</v>
      </c>
      <c r="BO97" s="62">
        <v>2975.7170000000001</v>
      </c>
      <c r="BP97" s="62">
        <v>3008.806</v>
      </c>
      <c r="BQ97" s="62">
        <v>3386.6559999999999</v>
      </c>
      <c r="BR97" s="62">
        <v>4165.07</v>
      </c>
      <c r="BS97" s="62">
        <v>0</v>
      </c>
    </row>
    <row r="98" spans="2:77" s="1" customFormat="1" ht="15" x14ac:dyDescent="0.25">
      <c r="B98" s="73" t="s">
        <v>325</v>
      </c>
      <c r="C98" s="81">
        <v>43517.25</v>
      </c>
      <c r="D98" s="58" t="s">
        <v>0</v>
      </c>
      <c r="E98" s="83" t="s">
        <v>27</v>
      </c>
      <c r="F98" s="83" t="s">
        <v>27</v>
      </c>
      <c r="G98" s="59">
        <v>79.757850000000005</v>
      </c>
      <c r="H98" s="59">
        <v>69.065094999999999</v>
      </c>
      <c r="I98" s="60" t="s">
        <v>27</v>
      </c>
      <c r="J98" s="69" t="s">
        <v>27</v>
      </c>
      <c r="K98" s="59" t="s">
        <v>27</v>
      </c>
      <c r="L98" s="83" t="s">
        <v>27</v>
      </c>
      <c r="M98" s="59">
        <v>14.295484999999999</v>
      </c>
      <c r="N98" s="59">
        <v>16.074354</v>
      </c>
      <c r="O98" s="60" t="s">
        <v>27</v>
      </c>
      <c r="P98" s="69" t="s">
        <v>27</v>
      </c>
      <c r="Q98" s="59" t="s">
        <v>27</v>
      </c>
      <c r="R98" s="85">
        <v>0</v>
      </c>
      <c r="S98" s="59">
        <v>8.6097009999999994</v>
      </c>
      <c r="T98" s="59">
        <v>23.980803999999999</v>
      </c>
      <c r="U98" s="60" t="s">
        <v>27</v>
      </c>
      <c r="V98" s="69" t="s">
        <v>27</v>
      </c>
      <c r="W98" s="61"/>
      <c r="X98" s="61"/>
      <c r="Y98" s="61"/>
      <c r="Z98" s="61"/>
      <c r="AA98" s="62">
        <v>432.55243755499998</v>
      </c>
      <c r="AB98" s="62">
        <v>0</v>
      </c>
      <c r="AC98" s="62">
        <v>252.52615900000001</v>
      </c>
      <c r="AD98" s="62">
        <v>66.323724999999996</v>
      </c>
      <c r="AE98" s="62">
        <v>81.372534999999999</v>
      </c>
      <c r="AF98" s="63">
        <v>0</v>
      </c>
      <c r="AG98" s="63">
        <v>74.292428000000001</v>
      </c>
      <c r="AH98" s="62">
        <v>21.487753000000001</v>
      </c>
      <c r="AI98" s="62">
        <v>18.663564000000001</v>
      </c>
      <c r="AJ98" s="62">
        <v>19.876518999999998</v>
      </c>
      <c r="AK98" s="62">
        <v>17.321413</v>
      </c>
      <c r="AL98" s="62">
        <v>0</v>
      </c>
      <c r="AM98" s="63">
        <v>0</v>
      </c>
      <c r="AN98" s="63">
        <v>47.200842999999999</v>
      </c>
      <c r="AO98" s="62">
        <v>13.316096</v>
      </c>
      <c r="AP98" s="62">
        <v>11.648358</v>
      </c>
      <c r="AQ98" s="62">
        <v>11.675886999999999</v>
      </c>
      <c r="AR98" s="62">
        <v>8.9202689999999993</v>
      </c>
      <c r="AS98" s="62">
        <v>0</v>
      </c>
      <c r="AT98" s="63">
        <v>0</v>
      </c>
      <c r="AU98" s="63">
        <v>59.039690999999998</v>
      </c>
      <c r="AV98" s="62">
        <v>16.074354</v>
      </c>
      <c r="AW98" s="62">
        <v>15.364281999999999</v>
      </c>
      <c r="AX98" s="62">
        <v>15.225002</v>
      </c>
      <c r="AY98" s="62">
        <v>15.364281999999999</v>
      </c>
      <c r="AZ98" s="62">
        <v>15.225002</v>
      </c>
      <c r="BA98" s="63">
        <v>0</v>
      </c>
      <c r="BB98" s="63">
        <v>77.702145999999999</v>
      </c>
      <c r="BC98" s="62">
        <v>23.980803999999999</v>
      </c>
      <c r="BD98" s="62">
        <v>17.947741000000001</v>
      </c>
      <c r="BE98" s="62">
        <v>17.947741000000001</v>
      </c>
      <c r="BF98" s="62">
        <v>17.947741000000001</v>
      </c>
      <c r="BG98" s="62">
        <v>9.6040030000000005</v>
      </c>
      <c r="BH98" s="62">
        <v>-61.337888</v>
      </c>
      <c r="BI98" s="62">
        <v>-61.337888</v>
      </c>
      <c r="BJ98" s="62">
        <v>-58.865313</v>
      </c>
      <c r="BK98" s="62">
        <v>-55.049838999999999</v>
      </c>
      <c r="BL98" s="62">
        <v>14.543058</v>
      </c>
      <c r="BM98" s="62">
        <v>0</v>
      </c>
      <c r="BN98" s="62">
        <v>304.813222</v>
      </c>
      <c r="BO98" s="62">
        <v>304.813222</v>
      </c>
      <c r="BP98" s="62">
        <v>251.797788</v>
      </c>
      <c r="BQ98" s="62">
        <v>261.42162300000001</v>
      </c>
      <c r="BR98" s="62">
        <v>269.97806700000001</v>
      </c>
      <c r="BS98" s="62">
        <v>0</v>
      </c>
    </row>
    <row r="99" spans="2:77" s="1" customFormat="1" ht="15" x14ac:dyDescent="0.25">
      <c r="B99" s="73" t="s">
        <v>29</v>
      </c>
      <c r="C99" s="81">
        <v>43518.25</v>
      </c>
      <c r="D99" s="58" t="s">
        <v>0</v>
      </c>
      <c r="E99" s="83" t="s">
        <v>380</v>
      </c>
      <c r="F99" s="83" t="s">
        <v>27</v>
      </c>
      <c r="G99" s="59">
        <v>205.89047600000001</v>
      </c>
      <c r="H99" s="59">
        <v>131.70472799999999</v>
      </c>
      <c r="I99" s="60" t="s">
        <v>27</v>
      </c>
      <c r="J99" s="69" t="s">
        <v>27</v>
      </c>
      <c r="K99" s="59" t="s">
        <v>380</v>
      </c>
      <c r="L99" s="83" t="s">
        <v>27</v>
      </c>
      <c r="M99" s="59">
        <v>44.855259000000004</v>
      </c>
      <c r="N99" s="59">
        <v>21.739193</v>
      </c>
      <c r="O99" s="60" t="s">
        <v>27</v>
      </c>
      <c r="P99" s="69" t="s">
        <v>27</v>
      </c>
      <c r="Q99" s="59" t="s">
        <v>380</v>
      </c>
      <c r="R99" s="85">
        <v>0</v>
      </c>
      <c r="S99" s="59">
        <v>44.328823999999997</v>
      </c>
      <c r="T99" s="59">
        <v>34.067430999999999</v>
      </c>
      <c r="U99" s="60" t="s">
        <v>27</v>
      </c>
      <c r="V99" s="69" t="s">
        <v>27</v>
      </c>
      <c r="W99" s="61"/>
      <c r="X99" s="61"/>
      <c r="Y99" s="61"/>
      <c r="Z99" s="61"/>
      <c r="AA99" s="62">
        <v>562.58128770359997</v>
      </c>
      <c r="AB99" s="62">
        <v>0</v>
      </c>
      <c r="AC99" s="62">
        <v>254.35387638</v>
      </c>
      <c r="AD99" s="62">
        <v>81.664927919999997</v>
      </c>
      <c r="AE99" s="62">
        <v>100.63761786000001</v>
      </c>
      <c r="AF99" s="63">
        <v>0</v>
      </c>
      <c r="AG99" s="63">
        <v>66.049291619999991</v>
      </c>
      <c r="AH99" s="62">
        <v>35.673754000000002</v>
      </c>
      <c r="AI99" s="62">
        <v>43.440734999999997</v>
      </c>
      <c r="AJ99" s="62">
        <v>56.935111999999997</v>
      </c>
      <c r="AK99" s="62">
        <v>59.233514</v>
      </c>
      <c r="AL99" s="62">
        <v>0</v>
      </c>
      <c r="AM99" s="63">
        <v>0</v>
      </c>
      <c r="AN99" s="63">
        <v>32.293864079999999</v>
      </c>
      <c r="AO99" s="62">
        <v>15.563219999999999</v>
      </c>
      <c r="AP99" s="62">
        <v>27.307375</v>
      </c>
      <c r="AQ99" s="62">
        <v>34.458035000000002</v>
      </c>
      <c r="AR99" s="62">
        <v>38.077601000000001</v>
      </c>
      <c r="AS99" s="62">
        <v>0</v>
      </c>
      <c r="AT99" s="63">
        <v>0</v>
      </c>
      <c r="AU99" s="63">
        <v>44.824003560000001</v>
      </c>
      <c r="AV99" s="62">
        <v>11.739164219999997</v>
      </c>
      <c r="AW99" s="62">
        <v>18.065805839999999</v>
      </c>
      <c r="AX99" s="62">
        <v>21.78738972</v>
      </c>
      <c r="AY99" s="62">
        <v>18.065805839999999</v>
      </c>
      <c r="AZ99" s="62">
        <v>21.78738972</v>
      </c>
      <c r="BA99" s="63">
        <v>0</v>
      </c>
      <c r="BB99" s="63">
        <v>68.025127859999998</v>
      </c>
      <c r="BC99" s="62">
        <v>34.067430999999999</v>
      </c>
      <c r="BD99" s="62">
        <v>46.346113000000003</v>
      </c>
      <c r="BE99" s="62">
        <v>46.346113000000003</v>
      </c>
      <c r="BF99" s="62">
        <v>46.346113000000003</v>
      </c>
      <c r="BG99" s="62">
        <v>52.531844999999997</v>
      </c>
      <c r="BH99" s="62">
        <v>40.672939791331487</v>
      </c>
      <c r="BI99" s="62">
        <v>40.672939791331487</v>
      </c>
      <c r="BJ99" s="62">
        <v>45.390143199781924</v>
      </c>
      <c r="BK99" s="62">
        <v>11.788670947356888</v>
      </c>
      <c r="BL99" s="62">
        <v>48.513912641487309</v>
      </c>
      <c r="BM99" s="62">
        <v>0</v>
      </c>
      <c r="BN99" s="62">
        <v>199.83164453146571</v>
      </c>
      <c r="BO99" s="62">
        <v>199.83164453146571</v>
      </c>
      <c r="BP99" s="62">
        <v>181.41092925818808</v>
      </c>
      <c r="BQ99" s="62">
        <v>193.93904413975397</v>
      </c>
      <c r="BR99" s="62">
        <v>206.19868190664465</v>
      </c>
      <c r="BS99" s="62">
        <v>0</v>
      </c>
    </row>
    <row r="100" spans="2:77" s="1" customFormat="1" ht="15" x14ac:dyDescent="0.25">
      <c r="B100" s="73" t="s">
        <v>40</v>
      </c>
      <c r="C100" s="81">
        <v>43518.25</v>
      </c>
      <c r="D100" s="58" t="s">
        <v>0</v>
      </c>
      <c r="E100" s="83" t="s">
        <v>27</v>
      </c>
      <c r="F100" s="83" t="s">
        <v>27</v>
      </c>
      <c r="G100" s="59">
        <v>28.632096000000001</v>
      </c>
      <c r="H100" s="59">
        <v>30.702936999999999</v>
      </c>
      <c r="I100" s="60" t="s">
        <v>27</v>
      </c>
      <c r="J100" s="69" t="s">
        <v>27</v>
      </c>
      <c r="K100" s="59" t="s">
        <v>27</v>
      </c>
      <c r="L100" s="83" t="s">
        <v>27</v>
      </c>
      <c r="M100" s="59">
        <v>21.228231000000001</v>
      </c>
      <c r="N100" s="59">
        <v>21.481342000000001</v>
      </c>
      <c r="O100" s="60" t="s">
        <v>27</v>
      </c>
      <c r="P100" s="69" t="s">
        <v>27</v>
      </c>
      <c r="Q100" s="59" t="s">
        <v>27</v>
      </c>
      <c r="R100" s="85">
        <v>0</v>
      </c>
      <c r="S100" s="59">
        <v>23.662952000000001</v>
      </c>
      <c r="T100" s="59">
        <v>20.796403000000002</v>
      </c>
      <c r="U100" s="60" t="s">
        <v>27</v>
      </c>
      <c r="V100" s="69" t="s">
        <v>27</v>
      </c>
      <c r="W100" s="61"/>
      <c r="X100" s="61"/>
      <c r="Y100" s="61"/>
      <c r="Z100" s="61"/>
      <c r="AA100" s="62">
        <v>593.98815999999999</v>
      </c>
      <c r="AB100" s="62">
        <v>0</v>
      </c>
      <c r="AC100" s="62">
        <v>116.57960199999999</v>
      </c>
      <c r="AD100" s="62">
        <v>29.850546000000001</v>
      </c>
      <c r="AE100" s="62">
        <v>29.796264000000001</v>
      </c>
      <c r="AF100" s="63">
        <v>0</v>
      </c>
      <c r="AG100" s="63">
        <v>79.116716999999994</v>
      </c>
      <c r="AH100" s="62">
        <v>20.778936999999999</v>
      </c>
      <c r="AI100" s="62">
        <v>19.998812000000001</v>
      </c>
      <c r="AJ100" s="62">
        <v>21.771142000000001</v>
      </c>
      <c r="AK100" s="62">
        <v>20.737808999999999</v>
      </c>
      <c r="AL100" s="62">
        <v>0</v>
      </c>
      <c r="AM100" s="63">
        <v>0</v>
      </c>
      <c r="AN100" s="63">
        <v>73.441607000000005</v>
      </c>
      <c r="AO100" s="62">
        <v>19.463975000000001</v>
      </c>
      <c r="AP100" s="62">
        <v>18.119509999999998</v>
      </c>
      <c r="AQ100" s="62">
        <v>20.221654000000001</v>
      </c>
      <c r="AR100" s="62">
        <v>19.370987</v>
      </c>
      <c r="AS100" s="62">
        <v>0</v>
      </c>
      <c r="AT100" s="63">
        <v>0</v>
      </c>
      <c r="AU100" s="63">
        <v>81.415369999999996</v>
      </c>
      <c r="AV100" s="62">
        <v>21.481342000000001</v>
      </c>
      <c r="AW100" s="62">
        <v>20.002151999999999</v>
      </c>
      <c r="AX100" s="62">
        <v>22.135632999999999</v>
      </c>
      <c r="AY100" s="62">
        <v>20.002151999999999</v>
      </c>
      <c r="AZ100" s="62">
        <v>22.135632999999999</v>
      </c>
      <c r="BA100" s="63">
        <v>0</v>
      </c>
      <c r="BB100" s="63">
        <v>77.80744</v>
      </c>
      <c r="BC100" s="62">
        <v>20.796403000000002</v>
      </c>
      <c r="BD100" s="62">
        <v>20.522741</v>
      </c>
      <c r="BE100" s="62">
        <v>20.522741</v>
      </c>
      <c r="BF100" s="62">
        <v>20.522741</v>
      </c>
      <c r="BG100" s="62">
        <v>22.244643</v>
      </c>
      <c r="BH100" s="62">
        <v>-20.813005</v>
      </c>
      <c r="BI100" s="62">
        <v>-20.813005</v>
      </c>
      <c r="BJ100" s="62">
        <v>-39.986179999999997</v>
      </c>
      <c r="BK100" s="62">
        <v>-36.308712999999997</v>
      </c>
      <c r="BL100" s="62">
        <v>-60.516353000000002</v>
      </c>
      <c r="BM100" s="62">
        <v>0</v>
      </c>
      <c r="BN100" s="62">
        <v>232.992706</v>
      </c>
      <c r="BO100" s="62">
        <v>232.992706</v>
      </c>
      <c r="BP100" s="62">
        <v>190.997085</v>
      </c>
      <c r="BQ100" s="62">
        <v>213.167866</v>
      </c>
      <c r="BR100" s="62">
        <v>236.761258</v>
      </c>
      <c r="BS100" s="62">
        <v>0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46</v>
      </c>
      <c r="C101" s="81">
        <v>43518.25</v>
      </c>
      <c r="D101" s="58" t="s">
        <v>0</v>
      </c>
      <c r="E101" s="83" t="s">
        <v>27</v>
      </c>
      <c r="F101" s="83" t="s">
        <v>27</v>
      </c>
      <c r="G101" s="59">
        <v>21.657530000000001</v>
      </c>
      <c r="H101" s="59">
        <v>1.9337770000000001</v>
      </c>
      <c r="I101" s="60" t="s">
        <v>27</v>
      </c>
      <c r="J101" s="69" t="s">
        <v>27</v>
      </c>
      <c r="K101" s="59" t="s">
        <v>27</v>
      </c>
      <c r="L101" s="83" t="s">
        <v>27</v>
      </c>
      <c r="M101" s="59">
        <v>20.301960000000001</v>
      </c>
      <c r="N101" s="59">
        <v>0.75270099999999995</v>
      </c>
      <c r="O101" s="60" t="s">
        <v>27</v>
      </c>
      <c r="P101" s="69" t="s">
        <v>27</v>
      </c>
      <c r="Q101" s="59" t="s">
        <v>27</v>
      </c>
      <c r="R101" s="85">
        <v>0</v>
      </c>
      <c r="S101" s="59">
        <v>171.300217</v>
      </c>
      <c r="T101" s="59">
        <v>116.99106500000001</v>
      </c>
      <c r="U101" s="60" t="s">
        <v>27</v>
      </c>
      <c r="V101" s="69" t="s">
        <v>27</v>
      </c>
      <c r="W101" s="61"/>
      <c r="X101" s="61"/>
      <c r="Y101" s="61"/>
      <c r="Z101" s="61"/>
      <c r="AA101" s="62">
        <v>488.87144459999996</v>
      </c>
      <c r="AB101" s="62">
        <v>0</v>
      </c>
      <c r="AC101" s="62">
        <v>40.918146999999998</v>
      </c>
      <c r="AD101" s="62">
        <v>3.8891689999999999</v>
      </c>
      <c r="AE101" s="62">
        <v>4.8097899999999996</v>
      </c>
      <c r="AF101" s="63">
        <v>0</v>
      </c>
      <c r="AG101" s="63">
        <v>29.633227999999999</v>
      </c>
      <c r="AH101" s="62">
        <v>1.9245669999999999</v>
      </c>
      <c r="AI101" s="62">
        <v>3.8891689999999999</v>
      </c>
      <c r="AJ101" s="62">
        <v>4.8097899999999996</v>
      </c>
      <c r="AK101" s="62">
        <v>21.657530000000001</v>
      </c>
      <c r="AL101" s="62">
        <v>0</v>
      </c>
      <c r="AM101" s="63">
        <v>0</v>
      </c>
      <c r="AN101" s="63">
        <v>24.248003000000001</v>
      </c>
      <c r="AO101" s="62">
        <v>0.74563599999999997</v>
      </c>
      <c r="AP101" s="62">
        <v>2.5864790000000002</v>
      </c>
      <c r="AQ101" s="62">
        <v>2.4461979999999999</v>
      </c>
      <c r="AR101" s="62">
        <v>20.296676000000001</v>
      </c>
      <c r="AS101" s="62">
        <v>0</v>
      </c>
      <c r="AT101" s="63">
        <v>0</v>
      </c>
      <c r="AU101" s="63">
        <v>24.277706999999999</v>
      </c>
      <c r="AV101" s="62">
        <v>0.75270099999999995</v>
      </c>
      <c r="AW101" s="62">
        <v>2.592095</v>
      </c>
      <c r="AX101" s="62">
        <v>2.4515470000000001</v>
      </c>
      <c r="AY101" s="62">
        <v>2.592095</v>
      </c>
      <c r="AZ101" s="62">
        <v>2.4515470000000001</v>
      </c>
      <c r="BA101" s="63">
        <v>0</v>
      </c>
      <c r="BB101" s="63">
        <v>152.357089</v>
      </c>
      <c r="BC101" s="62">
        <v>116.99106500000001</v>
      </c>
      <c r="BD101" s="62">
        <v>24.412044000000002</v>
      </c>
      <c r="BE101" s="62">
        <v>24.412044000000002</v>
      </c>
      <c r="BF101" s="62">
        <v>24.412044000000002</v>
      </c>
      <c r="BG101" s="62">
        <v>91.404338999999993</v>
      </c>
      <c r="BH101" s="62">
        <v>-379.39495899999997</v>
      </c>
      <c r="BI101" s="62">
        <v>-379.39495899999997</v>
      </c>
      <c r="BJ101" s="62">
        <v>-418.79424799999998</v>
      </c>
      <c r="BK101" s="62">
        <v>-331.66730799999999</v>
      </c>
      <c r="BL101" s="62">
        <v>-413.34473100000002</v>
      </c>
      <c r="BM101" s="62">
        <v>0</v>
      </c>
      <c r="BN101" s="62">
        <v>919.52789700000005</v>
      </c>
      <c r="BO101" s="62">
        <v>919.52789700000005</v>
      </c>
      <c r="BP101" s="62">
        <v>928.28195700000003</v>
      </c>
      <c r="BQ101" s="62">
        <v>1017.810714</v>
      </c>
      <c r="BR101" s="62">
        <v>1187.894941</v>
      </c>
      <c r="BS101" s="62">
        <v>0</v>
      </c>
    </row>
    <row r="102" spans="2:77" s="1" customFormat="1" ht="15" x14ac:dyDescent="0.25">
      <c r="B102" s="73" t="s">
        <v>65</v>
      </c>
      <c r="C102" s="81">
        <v>43518.25</v>
      </c>
      <c r="D102" s="58" t="s">
        <v>0</v>
      </c>
      <c r="E102" s="83" t="s">
        <v>27</v>
      </c>
      <c r="F102" s="83" t="s">
        <v>27</v>
      </c>
      <c r="G102" s="59">
        <v>95.024321</v>
      </c>
      <c r="H102" s="59">
        <v>91.796349000000006</v>
      </c>
      <c r="I102" s="60" t="s">
        <v>27</v>
      </c>
      <c r="J102" s="69" t="s">
        <v>27</v>
      </c>
      <c r="K102" s="59" t="s">
        <v>27</v>
      </c>
      <c r="L102" s="83" t="s">
        <v>27</v>
      </c>
      <c r="M102" s="59">
        <v>25.761661999999998</v>
      </c>
      <c r="N102" s="59">
        <v>14.521265</v>
      </c>
      <c r="O102" s="60" t="s">
        <v>27</v>
      </c>
      <c r="P102" s="69" t="s">
        <v>27</v>
      </c>
      <c r="Q102" s="59" t="s">
        <v>27</v>
      </c>
      <c r="R102" s="85">
        <v>0</v>
      </c>
      <c r="S102" s="59">
        <v>7.699065</v>
      </c>
      <c r="T102" s="59">
        <v>11.320884</v>
      </c>
      <c r="U102" s="60" t="s">
        <v>27</v>
      </c>
      <c r="V102" s="69" t="s">
        <v>27</v>
      </c>
      <c r="W102" s="61"/>
      <c r="X102" s="61"/>
      <c r="Y102" s="61"/>
      <c r="Z102" s="61"/>
      <c r="AA102" s="62">
        <v>2029.4</v>
      </c>
      <c r="AB102" s="62">
        <v>0</v>
      </c>
      <c r="AC102" s="62">
        <v>345.06235099999998</v>
      </c>
      <c r="AD102" s="62">
        <v>83.663758000000001</v>
      </c>
      <c r="AE102" s="62">
        <v>114.745884</v>
      </c>
      <c r="AF102" s="63">
        <v>0</v>
      </c>
      <c r="AG102" s="63">
        <v>94.401037000000002</v>
      </c>
      <c r="AH102" s="62">
        <v>18.644354</v>
      </c>
      <c r="AI102" s="62">
        <v>16.550343000000002</v>
      </c>
      <c r="AJ102" s="62">
        <v>35.858415999999998</v>
      </c>
      <c r="AK102" s="62">
        <v>29.260006000000001</v>
      </c>
      <c r="AL102" s="62">
        <v>0</v>
      </c>
      <c r="AM102" s="63">
        <v>0</v>
      </c>
      <c r="AN102" s="63">
        <v>62.932575</v>
      </c>
      <c r="AO102" s="62">
        <v>8.3859709999999996</v>
      </c>
      <c r="AP102" s="62">
        <v>7.6278889999999997</v>
      </c>
      <c r="AQ102" s="62">
        <v>26.156133000000001</v>
      </c>
      <c r="AR102" s="62">
        <v>18.885010999999999</v>
      </c>
      <c r="AS102" s="62">
        <v>0</v>
      </c>
      <c r="AT102" s="63">
        <v>0</v>
      </c>
      <c r="AU102" s="63">
        <v>86.862221000000005</v>
      </c>
      <c r="AV102" s="62">
        <v>14.521265</v>
      </c>
      <c r="AW102" s="62">
        <v>14.16202</v>
      </c>
      <c r="AX102" s="62">
        <v>32.833325000000002</v>
      </c>
      <c r="AY102" s="62">
        <v>14.16202</v>
      </c>
      <c r="AZ102" s="62">
        <v>32.833325000000002</v>
      </c>
      <c r="BA102" s="63">
        <v>0</v>
      </c>
      <c r="BB102" s="63">
        <v>43.7804</v>
      </c>
      <c r="BC102" s="62">
        <v>11.320884</v>
      </c>
      <c r="BD102" s="62">
        <v>7.0878139999999998</v>
      </c>
      <c r="BE102" s="62">
        <v>7.0878139999999998</v>
      </c>
      <c r="BF102" s="62">
        <v>7.0878139999999998</v>
      </c>
      <c r="BG102" s="62">
        <v>17.264986</v>
      </c>
      <c r="BH102" s="62">
        <v>97.214996999999997</v>
      </c>
      <c r="BI102" s="62">
        <v>97.214996999999997</v>
      </c>
      <c r="BJ102" s="62">
        <v>107.046631</v>
      </c>
      <c r="BK102" s="62">
        <v>126.64021099999999</v>
      </c>
      <c r="BL102" s="62">
        <v>184.545771</v>
      </c>
      <c r="BM102" s="62">
        <v>0</v>
      </c>
      <c r="BN102" s="62">
        <v>329.62257499999998</v>
      </c>
      <c r="BO102" s="62">
        <v>329.62257499999998</v>
      </c>
      <c r="BP102" s="62">
        <v>296.57820700000002</v>
      </c>
      <c r="BQ102" s="62">
        <v>313.657487</v>
      </c>
      <c r="BR102" s="62">
        <v>321.35655200000002</v>
      </c>
      <c r="BS102" s="62">
        <v>0</v>
      </c>
    </row>
    <row r="103" spans="2:77" s="1" customFormat="1" ht="15" x14ac:dyDescent="0.25">
      <c r="B103" s="73" t="s">
        <v>76</v>
      </c>
      <c r="C103" s="81">
        <v>43518.25</v>
      </c>
      <c r="D103" s="58" t="s">
        <v>0</v>
      </c>
      <c r="E103" s="83" t="s">
        <v>27</v>
      </c>
      <c r="F103" s="83" t="s">
        <v>27</v>
      </c>
      <c r="G103" s="59">
        <v>811.17443000000003</v>
      </c>
      <c r="H103" s="59">
        <v>644.67238099999997</v>
      </c>
      <c r="I103" s="60" t="s">
        <v>27</v>
      </c>
      <c r="J103" s="69" t="s">
        <v>27</v>
      </c>
      <c r="K103" s="59" t="s">
        <v>27</v>
      </c>
      <c r="L103" s="83" t="s">
        <v>27</v>
      </c>
      <c r="M103" s="59">
        <v>108.46093999999999</v>
      </c>
      <c r="N103" s="59">
        <v>98.264881000000003</v>
      </c>
      <c r="O103" s="60" t="s">
        <v>27</v>
      </c>
      <c r="P103" s="69" t="s">
        <v>27</v>
      </c>
      <c r="Q103" s="59" t="s">
        <v>27</v>
      </c>
      <c r="R103" s="85">
        <v>0</v>
      </c>
      <c r="S103" s="59">
        <v>11.643356000000001</v>
      </c>
      <c r="T103" s="59">
        <v>36.276558999999999</v>
      </c>
      <c r="U103" s="60" t="s">
        <v>27</v>
      </c>
      <c r="V103" s="69" t="s">
        <v>27</v>
      </c>
      <c r="W103" s="61"/>
      <c r="X103" s="61"/>
      <c r="Y103" s="61"/>
      <c r="Z103" s="61"/>
      <c r="AA103" s="62">
        <v>1152.27163008</v>
      </c>
      <c r="AB103" s="62">
        <v>0</v>
      </c>
      <c r="AC103" s="62">
        <v>2531.085865</v>
      </c>
      <c r="AD103" s="62">
        <v>595.76410299999998</v>
      </c>
      <c r="AE103" s="62">
        <v>738.84664199999997</v>
      </c>
      <c r="AF103" s="63">
        <v>0</v>
      </c>
      <c r="AG103" s="63">
        <v>592.52055700000005</v>
      </c>
      <c r="AH103" s="62">
        <v>124.887162</v>
      </c>
      <c r="AI103" s="62">
        <v>79.706367</v>
      </c>
      <c r="AJ103" s="62">
        <v>131.06572199999999</v>
      </c>
      <c r="AK103" s="62">
        <v>132.320638</v>
      </c>
      <c r="AL103" s="62">
        <v>0</v>
      </c>
      <c r="AM103" s="63">
        <v>0</v>
      </c>
      <c r="AN103" s="63">
        <v>358.22252300000002</v>
      </c>
      <c r="AO103" s="62">
        <v>59.040958000000003</v>
      </c>
      <c r="AP103" s="62">
        <v>25.477415000000001</v>
      </c>
      <c r="AQ103" s="62">
        <v>76.774463999999995</v>
      </c>
      <c r="AR103" s="62">
        <v>71.248684999999995</v>
      </c>
      <c r="AS103" s="62">
        <v>0</v>
      </c>
      <c r="AT103" s="63">
        <v>0</v>
      </c>
      <c r="AU103" s="63">
        <v>470.37014599999998</v>
      </c>
      <c r="AV103" s="62">
        <v>98.264881000000003</v>
      </c>
      <c r="AW103" s="62">
        <v>56.467840000000002</v>
      </c>
      <c r="AX103" s="62">
        <v>113.094849</v>
      </c>
      <c r="AY103" s="62">
        <v>56.467840000000002</v>
      </c>
      <c r="AZ103" s="62">
        <v>113.094849</v>
      </c>
      <c r="BA103" s="63">
        <v>0</v>
      </c>
      <c r="BB103" s="63">
        <v>254.09837899999999</v>
      </c>
      <c r="BC103" s="62">
        <v>36.276558999999999</v>
      </c>
      <c r="BD103" s="62">
        <v>10.133888000000001</v>
      </c>
      <c r="BE103" s="62">
        <v>10.133888000000001</v>
      </c>
      <c r="BF103" s="62">
        <v>10.133888000000001</v>
      </c>
      <c r="BG103" s="62">
        <v>34.357050999999998</v>
      </c>
      <c r="BH103" s="62">
        <v>229.098491</v>
      </c>
      <c r="BI103" s="62">
        <v>229.098491</v>
      </c>
      <c r="BJ103" s="62">
        <v>205.93666300000001</v>
      </c>
      <c r="BK103" s="62">
        <v>123.544391</v>
      </c>
      <c r="BL103" s="62">
        <v>116.60613600000001</v>
      </c>
      <c r="BM103" s="62">
        <v>0</v>
      </c>
      <c r="BN103" s="62">
        <v>613.65747599999997</v>
      </c>
      <c r="BO103" s="62">
        <v>613.65747599999997</v>
      </c>
      <c r="BP103" s="62">
        <v>633.39507900000001</v>
      </c>
      <c r="BQ103" s="62">
        <v>688.95355600000005</v>
      </c>
      <c r="BR103" s="62">
        <v>781.99197300000003</v>
      </c>
      <c r="BS103" s="62">
        <v>0</v>
      </c>
    </row>
    <row r="104" spans="2:77" s="1" customFormat="1" ht="15" x14ac:dyDescent="0.25">
      <c r="B104" s="73" t="s">
        <v>90</v>
      </c>
      <c r="C104" s="81">
        <v>43518.25</v>
      </c>
      <c r="D104" s="58" t="s">
        <v>0</v>
      </c>
      <c r="E104" s="83" t="s">
        <v>27</v>
      </c>
      <c r="F104" s="83" t="s">
        <v>27</v>
      </c>
      <c r="G104" s="59">
        <v>56.319813000000003</v>
      </c>
      <c r="H104" s="59">
        <v>49.443958000000002</v>
      </c>
      <c r="I104" s="60" t="s">
        <v>27</v>
      </c>
      <c r="J104" s="69" t="s">
        <v>27</v>
      </c>
      <c r="K104" s="59" t="s">
        <v>27</v>
      </c>
      <c r="L104" s="83" t="s">
        <v>27</v>
      </c>
      <c r="M104" s="59">
        <v>7.331137</v>
      </c>
      <c r="N104" s="59">
        <v>4.1710989999999999</v>
      </c>
      <c r="O104" s="60" t="s">
        <v>27</v>
      </c>
      <c r="P104" s="69" t="s">
        <v>27</v>
      </c>
      <c r="Q104" s="59" t="s">
        <v>27</v>
      </c>
      <c r="R104" s="85">
        <v>0</v>
      </c>
      <c r="S104" s="59">
        <v>10.167248000000001</v>
      </c>
      <c r="T104" s="59">
        <v>6.0819979999999996</v>
      </c>
      <c r="U104" s="60" t="s">
        <v>27</v>
      </c>
      <c r="V104" s="69" t="s">
        <v>27</v>
      </c>
      <c r="W104" s="61"/>
      <c r="X104" s="61"/>
      <c r="Y104" s="61"/>
      <c r="Z104" s="61"/>
      <c r="AA104" s="62">
        <v>418.75</v>
      </c>
      <c r="AB104" s="62">
        <v>0</v>
      </c>
      <c r="AC104" s="62">
        <v>161.084307</v>
      </c>
      <c r="AD104" s="62">
        <v>47.715778</v>
      </c>
      <c r="AE104" s="62">
        <v>54.518008999999999</v>
      </c>
      <c r="AF104" s="63">
        <v>0</v>
      </c>
      <c r="AG104" s="63">
        <v>28.580648</v>
      </c>
      <c r="AH104" s="62">
        <v>8.5160260000000001</v>
      </c>
      <c r="AI104" s="62">
        <v>9.1922420000000002</v>
      </c>
      <c r="AJ104" s="62">
        <v>7.8687060000000004</v>
      </c>
      <c r="AK104" s="62">
        <v>9.8412659999999992</v>
      </c>
      <c r="AL104" s="62">
        <v>0</v>
      </c>
      <c r="AM104" s="63">
        <v>0</v>
      </c>
      <c r="AN104" s="63">
        <v>18.265633000000001</v>
      </c>
      <c r="AO104" s="62">
        <v>3.1763590000000002</v>
      </c>
      <c r="AP104" s="62">
        <v>7.4744590000000004</v>
      </c>
      <c r="AQ104" s="62">
        <v>5.2719230000000001</v>
      </c>
      <c r="AR104" s="62">
        <v>6.4681509999999998</v>
      </c>
      <c r="AS104" s="62">
        <v>0</v>
      </c>
      <c r="AT104" s="63">
        <v>0</v>
      </c>
      <c r="AU104" s="63">
        <v>22.200292000000001</v>
      </c>
      <c r="AV104" s="62">
        <v>4.1710989999999999</v>
      </c>
      <c r="AW104" s="62">
        <v>8.4555209999999992</v>
      </c>
      <c r="AX104" s="62">
        <v>6.2088409999999996</v>
      </c>
      <c r="AY104" s="62">
        <v>8.4555209999999992</v>
      </c>
      <c r="AZ104" s="62">
        <v>6.2088409999999996</v>
      </c>
      <c r="BA104" s="63">
        <v>0</v>
      </c>
      <c r="BB104" s="63">
        <v>21.49456</v>
      </c>
      <c r="BC104" s="62">
        <v>6.0819979999999996</v>
      </c>
      <c r="BD104" s="62">
        <v>9.2647080000000006</v>
      </c>
      <c r="BE104" s="62">
        <v>9.2647080000000006</v>
      </c>
      <c r="BF104" s="62">
        <v>9.2647080000000006</v>
      </c>
      <c r="BG104" s="62">
        <v>7.6099019999999999</v>
      </c>
      <c r="BH104" s="62">
        <v>-32.248018999999999</v>
      </c>
      <c r="BI104" s="62">
        <v>-32.248018999999999</v>
      </c>
      <c r="BJ104" s="62">
        <v>-33.842664999999997</v>
      </c>
      <c r="BK104" s="62">
        <v>-15.3591</v>
      </c>
      <c r="BL104" s="62">
        <v>-21.861343000000002</v>
      </c>
      <c r="BM104" s="62">
        <v>0</v>
      </c>
      <c r="BN104" s="62">
        <v>64.702860999999999</v>
      </c>
      <c r="BO104" s="62">
        <v>64.702860999999999</v>
      </c>
      <c r="BP104" s="62">
        <v>73.967568999999997</v>
      </c>
      <c r="BQ104" s="62">
        <v>53.466742000000004</v>
      </c>
      <c r="BR104" s="62">
        <v>63.633989999999997</v>
      </c>
      <c r="BS104" s="62">
        <v>0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132</v>
      </c>
      <c r="C105" s="81">
        <v>43518.25</v>
      </c>
      <c r="D105" s="58" t="s">
        <v>0</v>
      </c>
      <c r="E105" s="83" t="s">
        <v>27</v>
      </c>
      <c r="F105" s="83" t="s">
        <v>27</v>
      </c>
      <c r="G105" s="59">
        <v>66.546319999999994</v>
      </c>
      <c r="H105" s="59">
        <v>75.222352999999998</v>
      </c>
      <c r="I105" s="60" t="s">
        <v>27</v>
      </c>
      <c r="J105" s="69" t="s">
        <v>27</v>
      </c>
      <c r="K105" s="59" t="s">
        <v>27</v>
      </c>
      <c r="L105" s="83" t="s">
        <v>27</v>
      </c>
      <c r="M105" s="59">
        <v>24.724943000000003</v>
      </c>
      <c r="N105" s="59">
        <v>20.458207999999999</v>
      </c>
      <c r="O105" s="60" t="s">
        <v>27</v>
      </c>
      <c r="P105" s="69" t="s">
        <v>27</v>
      </c>
      <c r="Q105" s="59" t="s">
        <v>27</v>
      </c>
      <c r="R105" s="85">
        <v>0</v>
      </c>
      <c r="S105" s="59">
        <v>-20.376787</v>
      </c>
      <c r="T105" s="59">
        <v>10.849634</v>
      </c>
      <c r="U105" s="60" t="s">
        <v>27</v>
      </c>
      <c r="V105" s="69" t="s">
        <v>27</v>
      </c>
      <c r="W105" s="61"/>
      <c r="X105" s="61"/>
      <c r="Y105" s="61"/>
      <c r="Z105" s="61"/>
      <c r="AA105" s="62">
        <v>249.20000000000002</v>
      </c>
      <c r="AB105" s="62">
        <v>0</v>
      </c>
      <c r="AC105" s="62">
        <v>335.57158399999997</v>
      </c>
      <c r="AD105" s="62">
        <v>115.016744</v>
      </c>
      <c r="AE105" s="62">
        <v>68.448785999999998</v>
      </c>
      <c r="AF105" s="63">
        <v>0</v>
      </c>
      <c r="AG105" s="63">
        <v>77.945148000000003</v>
      </c>
      <c r="AH105" s="62">
        <v>26.780633999999999</v>
      </c>
      <c r="AI105" s="62">
        <v>22.562114999999999</v>
      </c>
      <c r="AJ105" s="62">
        <v>22.125973999999999</v>
      </c>
      <c r="AK105" s="62">
        <v>28.99802</v>
      </c>
      <c r="AL105" s="62">
        <v>0</v>
      </c>
      <c r="AM105" s="63">
        <v>0</v>
      </c>
      <c r="AN105" s="63">
        <v>48.216048999999998</v>
      </c>
      <c r="AO105" s="62">
        <v>18.709538999999999</v>
      </c>
      <c r="AP105" s="62">
        <v>14.063753</v>
      </c>
      <c r="AQ105" s="62">
        <v>14.408879000000001</v>
      </c>
      <c r="AR105" s="62">
        <v>22.791319000000001</v>
      </c>
      <c r="AS105" s="62">
        <v>0</v>
      </c>
      <c r="AT105" s="63">
        <v>0</v>
      </c>
      <c r="AU105" s="63">
        <v>54.428694999999998</v>
      </c>
      <c r="AV105" s="62">
        <v>20.458207999999999</v>
      </c>
      <c r="AW105" s="62">
        <v>15.955306999999999</v>
      </c>
      <c r="AX105" s="62">
        <v>16.212069</v>
      </c>
      <c r="AY105" s="62">
        <v>15.955306999999999</v>
      </c>
      <c r="AZ105" s="62">
        <v>16.212069</v>
      </c>
      <c r="BA105" s="63">
        <v>0</v>
      </c>
      <c r="BB105" s="63">
        <v>31.119827000000001</v>
      </c>
      <c r="BC105" s="62">
        <v>10.849634</v>
      </c>
      <c r="BD105" s="62">
        <v>7.8030650000000001</v>
      </c>
      <c r="BE105" s="62">
        <v>7.8030650000000001</v>
      </c>
      <c r="BF105" s="62">
        <v>7.8030650000000001</v>
      </c>
      <c r="BG105" s="62">
        <v>1.8244899999999999</v>
      </c>
      <c r="BH105" s="62">
        <v>35.631977999999997</v>
      </c>
      <c r="BI105" s="62">
        <v>35.631977999999997</v>
      </c>
      <c r="BJ105" s="62">
        <v>-22.152256999999999</v>
      </c>
      <c r="BK105" s="62">
        <v>-3.7708270000000002</v>
      </c>
      <c r="BL105" s="62">
        <v>42.983753999999998</v>
      </c>
      <c r="BM105" s="62">
        <v>0</v>
      </c>
      <c r="BN105" s="62">
        <v>170.63807199999999</v>
      </c>
      <c r="BO105" s="62">
        <v>170.63807199999999</v>
      </c>
      <c r="BP105" s="62">
        <v>178.410673</v>
      </c>
      <c r="BQ105" s="62">
        <v>170.268854</v>
      </c>
      <c r="BR105" s="62">
        <v>149.73709500000001</v>
      </c>
      <c r="BS105" s="62">
        <v>0</v>
      </c>
    </row>
    <row r="106" spans="2:77" s="1" customFormat="1" ht="15" x14ac:dyDescent="0.25">
      <c r="B106" s="73" t="s">
        <v>224</v>
      </c>
      <c r="C106" s="81">
        <v>43518.25</v>
      </c>
      <c r="D106" s="58" t="s">
        <v>0</v>
      </c>
      <c r="E106" s="83" t="s">
        <v>27</v>
      </c>
      <c r="F106" s="83" t="s">
        <v>27</v>
      </c>
      <c r="G106" s="59" t="s">
        <v>27</v>
      </c>
      <c r="H106" s="59" t="s">
        <v>27</v>
      </c>
      <c r="I106" s="60" t="s">
        <v>27</v>
      </c>
      <c r="J106" s="69" t="s">
        <v>27</v>
      </c>
      <c r="K106" s="59" t="s">
        <v>27</v>
      </c>
      <c r="L106" s="83" t="s">
        <v>27</v>
      </c>
      <c r="M106" s="59">
        <v>-1.050753</v>
      </c>
      <c r="N106" s="59">
        <v>-0.72199900000000006</v>
      </c>
      <c r="O106" s="60" t="s">
        <v>27</v>
      </c>
      <c r="P106" s="69" t="s">
        <v>27</v>
      </c>
      <c r="Q106" s="59" t="s">
        <v>27</v>
      </c>
      <c r="R106" s="85">
        <v>0</v>
      </c>
      <c r="S106" s="59">
        <v>-61.431922999999998</v>
      </c>
      <c r="T106" s="59">
        <v>151.45495500000001</v>
      </c>
      <c r="U106" s="60" t="s">
        <v>27</v>
      </c>
      <c r="V106" s="69" t="s">
        <v>27</v>
      </c>
      <c r="W106" s="61"/>
      <c r="X106" s="61"/>
      <c r="Y106" s="61"/>
      <c r="Z106" s="61"/>
      <c r="AA106" s="62">
        <v>231</v>
      </c>
      <c r="AB106" s="62">
        <v>0</v>
      </c>
      <c r="AC106" s="62">
        <v>0</v>
      </c>
      <c r="AD106" s="62">
        <v>0</v>
      </c>
      <c r="AE106" s="62">
        <v>0</v>
      </c>
      <c r="AF106" s="63">
        <v>0</v>
      </c>
      <c r="AG106" s="63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3">
        <v>0</v>
      </c>
      <c r="AN106" s="63">
        <v>-4.773428</v>
      </c>
      <c r="AO106" s="62">
        <v>-0.77253300000000003</v>
      </c>
      <c r="AP106" s="62">
        <v>-0.85188299999999995</v>
      </c>
      <c r="AQ106" s="62">
        <v>-1.071132</v>
      </c>
      <c r="AR106" s="62">
        <v>-1.101585</v>
      </c>
      <c r="AS106" s="62">
        <v>0</v>
      </c>
      <c r="AT106" s="63">
        <v>0</v>
      </c>
      <c r="AU106" s="63">
        <v>-4.6085029999999998</v>
      </c>
      <c r="AV106" s="62">
        <v>-0.72199899999999995</v>
      </c>
      <c r="AW106" s="62">
        <v>-0.80138100000000001</v>
      </c>
      <c r="AX106" s="62">
        <v>-1.0205649999999999</v>
      </c>
      <c r="AY106" s="62">
        <v>-0.80138100000000001</v>
      </c>
      <c r="AZ106" s="62">
        <v>-1.0205649999999999</v>
      </c>
      <c r="BA106" s="63">
        <v>0</v>
      </c>
      <c r="BB106" s="63">
        <v>114.424746</v>
      </c>
      <c r="BC106" s="62">
        <v>151.45495500000001</v>
      </c>
      <c r="BD106" s="62">
        <v>107.764246</v>
      </c>
      <c r="BE106" s="62">
        <v>107.764246</v>
      </c>
      <c r="BF106" s="62">
        <v>107.764246</v>
      </c>
      <c r="BG106" s="62">
        <v>-129.335566</v>
      </c>
      <c r="BH106" s="62">
        <v>-90.087548999999996</v>
      </c>
      <c r="BI106" s="62">
        <v>-90.087548999999996</v>
      </c>
      <c r="BJ106" s="62">
        <v>-247.31561500000001</v>
      </c>
      <c r="BK106" s="62">
        <v>-195.663646</v>
      </c>
      <c r="BL106" s="62">
        <v>-320.32780600000001</v>
      </c>
      <c r="BM106" s="62">
        <v>0</v>
      </c>
      <c r="BN106" s="62">
        <v>1061.8889369999999</v>
      </c>
      <c r="BO106" s="62">
        <v>1061.8889369999999</v>
      </c>
      <c r="BP106" s="62">
        <v>1169.6623</v>
      </c>
      <c r="BQ106" s="62">
        <v>1036.0343789999999</v>
      </c>
      <c r="BR106" s="62">
        <v>974.199253</v>
      </c>
      <c r="BS106" s="62">
        <v>0</v>
      </c>
    </row>
    <row r="107" spans="2:77" s="1" customFormat="1" ht="15" x14ac:dyDescent="0.25">
      <c r="B107" s="73" t="s">
        <v>237</v>
      </c>
      <c r="C107" s="81">
        <v>43518.25</v>
      </c>
      <c r="D107" s="58" t="s">
        <v>0</v>
      </c>
      <c r="E107" s="83" t="s">
        <v>27</v>
      </c>
      <c r="F107" s="83" t="s">
        <v>27</v>
      </c>
      <c r="G107" s="59">
        <v>307.920931</v>
      </c>
      <c r="H107" s="59">
        <v>240.93005600000001</v>
      </c>
      <c r="I107" s="60" t="s">
        <v>27</v>
      </c>
      <c r="J107" s="69" t="s">
        <v>27</v>
      </c>
      <c r="K107" s="59" t="s">
        <v>27</v>
      </c>
      <c r="L107" s="83" t="s">
        <v>27</v>
      </c>
      <c r="M107" s="59">
        <v>6.277107</v>
      </c>
      <c r="N107" s="59">
        <v>-1.6286390000000006</v>
      </c>
      <c r="O107" s="60" t="s">
        <v>27</v>
      </c>
      <c r="P107" s="69" t="s">
        <v>27</v>
      </c>
      <c r="Q107" s="59" t="s">
        <v>27</v>
      </c>
      <c r="R107" s="85">
        <v>0</v>
      </c>
      <c r="S107" s="59">
        <v>-6.9440530000000003</v>
      </c>
      <c r="T107" s="59">
        <v>3.7188189999999999</v>
      </c>
      <c r="U107" s="60" t="s">
        <v>27</v>
      </c>
      <c r="V107" s="69" t="s">
        <v>27</v>
      </c>
      <c r="W107" s="61"/>
      <c r="X107" s="61"/>
      <c r="Y107" s="61"/>
      <c r="Z107" s="61"/>
      <c r="AA107" s="62">
        <v>366.998175</v>
      </c>
      <c r="AB107" s="62">
        <v>0</v>
      </c>
      <c r="AC107" s="62">
        <v>848.18688099999997</v>
      </c>
      <c r="AD107" s="62">
        <v>237.636788</v>
      </c>
      <c r="AE107" s="62">
        <v>258.91106200000002</v>
      </c>
      <c r="AF107" s="63">
        <v>0</v>
      </c>
      <c r="AG107" s="63">
        <v>124.153328</v>
      </c>
      <c r="AH107" s="62">
        <v>29.477878</v>
      </c>
      <c r="AI107" s="62">
        <v>34.928888999999998</v>
      </c>
      <c r="AJ107" s="62">
        <v>30.383479999999999</v>
      </c>
      <c r="AK107" s="62">
        <v>37.295380999999999</v>
      </c>
      <c r="AL107" s="62">
        <v>0</v>
      </c>
      <c r="AM107" s="63">
        <v>0</v>
      </c>
      <c r="AN107" s="63">
        <v>5.720961</v>
      </c>
      <c r="AO107" s="62">
        <v>-4.7012090000000004</v>
      </c>
      <c r="AP107" s="62">
        <v>6.6623910000000004</v>
      </c>
      <c r="AQ107" s="62">
        <v>-3.3632049999999998</v>
      </c>
      <c r="AR107" s="62">
        <v>3.158687</v>
      </c>
      <c r="AS107" s="62">
        <v>0</v>
      </c>
      <c r="AT107" s="63">
        <v>0</v>
      </c>
      <c r="AU107" s="63">
        <v>18.281855</v>
      </c>
      <c r="AV107" s="62">
        <v>-1.6286389999999999</v>
      </c>
      <c r="AW107" s="62">
        <v>9.634843</v>
      </c>
      <c r="AX107" s="62">
        <v>-0.42472199999999999</v>
      </c>
      <c r="AY107" s="62">
        <v>9.634843</v>
      </c>
      <c r="AZ107" s="62">
        <v>-0.42472199999999999</v>
      </c>
      <c r="BA107" s="63">
        <v>0</v>
      </c>
      <c r="BB107" s="63">
        <v>11.075626</v>
      </c>
      <c r="BC107" s="62">
        <v>3.7188189999999999</v>
      </c>
      <c r="BD107" s="62">
        <v>2.026993</v>
      </c>
      <c r="BE107" s="62">
        <v>2.026993</v>
      </c>
      <c r="BF107" s="62">
        <v>2.026993</v>
      </c>
      <c r="BG107" s="62">
        <v>-3.7238120000000001</v>
      </c>
      <c r="BH107" s="62">
        <v>73.585446000000005</v>
      </c>
      <c r="BI107" s="62">
        <v>73.585446000000005</v>
      </c>
      <c r="BJ107" s="62">
        <v>91.639539999999997</v>
      </c>
      <c r="BK107" s="62">
        <v>50.348185999999998</v>
      </c>
      <c r="BL107" s="62">
        <v>44.642026999999999</v>
      </c>
      <c r="BM107" s="62">
        <v>0</v>
      </c>
      <c r="BN107" s="62">
        <v>255.047888</v>
      </c>
      <c r="BO107" s="62">
        <v>255.047888</v>
      </c>
      <c r="BP107" s="62">
        <v>257.074881</v>
      </c>
      <c r="BQ107" s="62">
        <v>302.176579</v>
      </c>
      <c r="BR107" s="62">
        <v>295.23252600000001</v>
      </c>
      <c r="BS107" s="62">
        <v>0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286</v>
      </c>
      <c r="C108" s="81">
        <v>43518.25</v>
      </c>
      <c r="D108" s="58" t="s">
        <v>0</v>
      </c>
      <c r="E108" s="83" t="s">
        <v>27</v>
      </c>
      <c r="F108" s="83" t="s">
        <v>27</v>
      </c>
      <c r="G108" s="59">
        <v>2.5337999999999999E-2</v>
      </c>
      <c r="H108" s="59">
        <v>51.404308</v>
      </c>
      <c r="I108" s="60" t="s">
        <v>27</v>
      </c>
      <c r="J108" s="69" t="s">
        <v>27</v>
      </c>
      <c r="K108" s="59" t="s">
        <v>27</v>
      </c>
      <c r="L108" s="83" t="s">
        <v>27</v>
      </c>
      <c r="M108" s="59">
        <v>3.7756409999999998</v>
      </c>
      <c r="N108" s="59">
        <v>32.026139999999998</v>
      </c>
      <c r="O108" s="60" t="s">
        <v>27</v>
      </c>
      <c r="P108" s="69" t="s">
        <v>27</v>
      </c>
      <c r="Q108" s="59" t="s">
        <v>27</v>
      </c>
      <c r="R108" s="85">
        <v>0</v>
      </c>
      <c r="S108" s="59">
        <v>4.8589999999999996E-3</v>
      </c>
      <c r="T108" s="59">
        <v>5.2491380000000003</v>
      </c>
      <c r="U108" s="60" t="s">
        <v>27</v>
      </c>
      <c r="V108" s="69" t="s">
        <v>27</v>
      </c>
      <c r="W108" s="61"/>
      <c r="X108" s="61"/>
      <c r="Y108" s="61"/>
      <c r="Z108" s="61"/>
      <c r="AA108" s="62">
        <v>139</v>
      </c>
      <c r="AB108" s="62">
        <v>0</v>
      </c>
      <c r="AC108" s="62">
        <v>51.441000000000003</v>
      </c>
      <c r="AD108" s="62">
        <v>16.103999999999999</v>
      </c>
      <c r="AE108" s="62">
        <v>16.582000000000001</v>
      </c>
      <c r="AF108" s="63">
        <v>0</v>
      </c>
      <c r="AG108" s="63">
        <v>51.441000000000003</v>
      </c>
      <c r="AH108" s="62">
        <v>51.404308</v>
      </c>
      <c r="AI108" s="62">
        <v>16.103999999999999</v>
      </c>
      <c r="AJ108" s="62">
        <v>16.582000000000001</v>
      </c>
      <c r="AK108" s="62">
        <v>2.5337999999999999E-2</v>
      </c>
      <c r="AL108" s="62">
        <v>0</v>
      </c>
      <c r="AM108" s="63">
        <v>0</v>
      </c>
      <c r="AN108" s="63">
        <v>32.048000000000002</v>
      </c>
      <c r="AO108" s="62">
        <v>32.026139999999998</v>
      </c>
      <c r="AP108" s="62">
        <v>8.0020000000000007</v>
      </c>
      <c r="AQ108" s="62">
        <v>8.4749999999999996</v>
      </c>
      <c r="AR108" s="62">
        <v>1.6641E-2</v>
      </c>
      <c r="AS108" s="62">
        <v>0</v>
      </c>
      <c r="AT108" s="63">
        <v>0</v>
      </c>
      <c r="AU108" s="63">
        <v>34.406999999999996</v>
      </c>
      <c r="AV108" s="62">
        <v>32.026139999999998</v>
      </c>
      <c r="AW108" s="62">
        <v>9.8800000000000008</v>
      </c>
      <c r="AX108" s="62">
        <v>12.946999999999999</v>
      </c>
      <c r="AY108" s="62">
        <v>9.8800000000000008</v>
      </c>
      <c r="AZ108" s="62">
        <v>12.946999999999999</v>
      </c>
      <c r="BA108" s="63">
        <v>0</v>
      </c>
      <c r="BB108" s="63">
        <v>5.2530000000000001</v>
      </c>
      <c r="BC108" s="62">
        <v>5.2491380000000003</v>
      </c>
      <c r="BD108" s="62">
        <v>3.069</v>
      </c>
      <c r="BE108" s="62">
        <v>3.069</v>
      </c>
      <c r="BF108" s="62">
        <v>3.069</v>
      </c>
      <c r="BG108" s="62">
        <v>1.5029999999999999</v>
      </c>
      <c r="BH108" s="62">
        <v>203.40199999999999</v>
      </c>
      <c r="BI108" s="62">
        <v>203.40199999999999</v>
      </c>
      <c r="BJ108" s="62">
        <v>206.072</v>
      </c>
      <c r="BK108" s="62">
        <v>256.38200000000001</v>
      </c>
      <c r="BL108" s="62">
        <v>276.935</v>
      </c>
      <c r="BM108" s="62">
        <v>0</v>
      </c>
      <c r="BN108" s="62">
        <v>64.897000000000006</v>
      </c>
      <c r="BO108" s="62">
        <v>64.897000000000006</v>
      </c>
      <c r="BP108" s="62">
        <v>68.13</v>
      </c>
      <c r="BQ108" s="62">
        <v>68.888999999999996</v>
      </c>
      <c r="BR108" s="62">
        <v>77.801000000000002</v>
      </c>
      <c r="BS108" s="62">
        <v>0</v>
      </c>
    </row>
    <row r="109" spans="2:77" s="1" customFormat="1" ht="15" x14ac:dyDescent="0.25">
      <c r="B109" s="73" t="s">
        <v>296</v>
      </c>
      <c r="C109" s="81">
        <v>43518.25</v>
      </c>
      <c r="D109" s="58" t="s">
        <v>0</v>
      </c>
      <c r="E109" s="83" t="s">
        <v>27</v>
      </c>
      <c r="F109" s="83" t="s">
        <v>27</v>
      </c>
      <c r="G109" s="59">
        <v>26.382317</v>
      </c>
      <c r="H109" s="59">
        <v>0.91725500000000004</v>
      </c>
      <c r="I109" s="60" t="s">
        <v>27</v>
      </c>
      <c r="J109" s="69" t="s">
        <v>27</v>
      </c>
      <c r="K109" s="59" t="s">
        <v>27</v>
      </c>
      <c r="L109" s="83" t="s">
        <v>27</v>
      </c>
      <c r="M109" s="59">
        <v>10.651897</v>
      </c>
      <c r="N109" s="59">
        <v>0.22833400000000004</v>
      </c>
      <c r="O109" s="60" t="s">
        <v>27</v>
      </c>
      <c r="P109" s="69" t="s">
        <v>27</v>
      </c>
      <c r="Q109" s="59" t="s">
        <v>27</v>
      </c>
      <c r="R109" s="85">
        <v>0</v>
      </c>
      <c r="S109" s="59">
        <v>-31.468373</v>
      </c>
      <c r="T109" s="59">
        <v>10.184369999999999</v>
      </c>
      <c r="U109" s="60" t="s">
        <v>27</v>
      </c>
      <c r="V109" s="69" t="s">
        <v>27</v>
      </c>
      <c r="W109" s="61"/>
      <c r="X109" s="61"/>
      <c r="Y109" s="61"/>
      <c r="Z109" s="61"/>
      <c r="AA109" s="62">
        <v>228</v>
      </c>
      <c r="AB109" s="62">
        <v>0</v>
      </c>
      <c r="AC109" s="62">
        <v>18.018363999999998</v>
      </c>
      <c r="AD109" s="62">
        <v>0.427199</v>
      </c>
      <c r="AE109" s="62">
        <v>4.6582179999999997</v>
      </c>
      <c r="AF109" s="63">
        <v>0</v>
      </c>
      <c r="AG109" s="63">
        <v>4.9786989999999998</v>
      </c>
      <c r="AH109" s="62">
        <v>-0.31691000000000003</v>
      </c>
      <c r="AI109" s="62">
        <v>0.24691099999999999</v>
      </c>
      <c r="AJ109" s="62">
        <v>-0.810558</v>
      </c>
      <c r="AK109" s="62">
        <v>10.792619999999999</v>
      </c>
      <c r="AL109" s="62">
        <v>0</v>
      </c>
      <c r="AM109" s="63">
        <v>0</v>
      </c>
      <c r="AN109" s="63">
        <v>-0.230657</v>
      </c>
      <c r="AO109" s="62">
        <v>-1.0323450000000001</v>
      </c>
      <c r="AP109" s="62">
        <v>-0.99002599999999996</v>
      </c>
      <c r="AQ109" s="62">
        <v>-3.4716550000000002</v>
      </c>
      <c r="AR109" s="62">
        <v>6.7821319999999998</v>
      </c>
      <c r="AS109" s="62">
        <v>0</v>
      </c>
      <c r="AT109" s="63">
        <v>0</v>
      </c>
      <c r="AU109" s="63">
        <v>3.1660840000000001</v>
      </c>
      <c r="AV109" s="62">
        <v>0.22833400000000001</v>
      </c>
      <c r="AW109" s="62">
        <v>0.231849</v>
      </c>
      <c r="AX109" s="62">
        <v>-2.1633070000000001</v>
      </c>
      <c r="AY109" s="62">
        <v>0.231849</v>
      </c>
      <c r="AZ109" s="62">
        <v>-2.1633070000000001</v>
      </c>
      <c r="BA109" s="63">
        <v>0</v>
      </c>
      <c r="BB109" s="63">
        <v>12.130991</v>
      </c>
      <c r="BC109" s="62">
        <v>10.184369999999999</v>
      </c>
      <c r="BD109" s="62">
        <v>-7.2575710000000004</v>
      </c>
      <c r="BE109" s="62">
        <v>-7.2575710000000004</v>
      </c>
      <c r="BF109" s="62">
        <v>-7.2575710000000004</v>
      </c>
      <c r="BG109" s="62">
        <v>-37.163518000000003</v>
      </c>
      <c r="BH109" s="62">
        <v>172.507464</v>
      </c>
      <c r="BI109" s="62">
        <v>172.507464</v>
      </c>
      <c r="BJ109" s="62">
        <v>182.63566</v>
      </c>
      <c r="BK109" s="62">
        <v>135.773763</v>
      </c>
      <c r="BL109" s="62">
        <v>195.659392</v>
      </c>
      <c r="BM109" s="62">
        <v>0</v>
      </c>
      <c r="BN109" s="62">
        <v>288.18929500000002</v>
      </c>
      <c r="BO109" s="62">
        <v>288.18929500000002</v>
      </c>
      <c r="BP109" s="62">
        <v>280.983161</v>
      </c>
      <c r="BQ109" s="62">
        <v>860.36888399999998</v>
      </c>
      <c r="BR109" s="62">
        <v>828.84108500000002</v>
      </c>
      <c r="BS109" s="62">
        <v>0</v>
      </c>
    </row>
    <row r="110" spans="2:77" s="1" customFormat="1" ht="15" x14ac:dyDescent="0.25">
      <c r="B110" s="73" t="s">
        <v>304</v>
      </c>
      <c r="C110" s="81">
        <v>43518.25</v>
      </c>
      <c r="D110" s="58" t="s">
        <v>0</v>
      </c>
      <c r="E110" s="83" t="s">
        <v>27</v>
      </c>
      <c r="F110" s="83" t="s">
        <v>27</v>
      </c>
      <c r="G110" s="59" t="s">
        <v>27</v>
      </c>
      <c r="H110" s="59">
        <v>51.162731000000001</v>
      </c>
      <c r="I110" s="60" t="s">
        <v>27</v>
      </c>
      <c r="J110" s="69" t="s">
        <v>27</v>
      </c>
      <c r="K110" s="59" t="s">
        <v>27</v>
      </c>
      <c r="L110" s="83" t="s">
        <v>27</v>
      </c>
      <c r="M110" s="59">
        <v>0</v>
      </c>
      <c r="N110" s="59">
        <v>-36.065231999999995</v>
      </c>
      <c r="O110" s="60" t="s">
        <v>27</v>
      </c>
      <c r="P110" s="69" t="s">
        <v>27</v>
      </c>
      <c r="Q110" s="59" t="s">
        <v>27</v>
      </c>
      <c r="R110" s="85">
        <v>0</v>
      </c>
      <c r="S110" s="59">
        <v>0</v>
      </c>
      <c r="T110" s="59">
        <v>-123.947104</v>
      </c>
      <c r="U110" s="60" t="s">
        <v>27</v>
      </c>
      <c r="V110" s="69" t="s">
        <v>27</v>
      </c>
      <c r="W110" s="61"/>
      <c r="X110" s="61"/>
      <c r="Y110" s="61"/>
      <c r="Z110" s="61"/>
      <c r="AA110" s="62">
        <v>309</v>
      </c>
      <c r="AB110" s="62">
        <v>0</v>
      </c>
      <c r="AC110" s="62">
        <v>190.72354300000001</v>
      </c>
      <c r="AD110" s="62">
        <v>100.265777</v>
      </c>
      <c r="AE110" s="62">
        <v>86.816412</v>
      </c>
      <c r="AF110" s="63">
        <v>0</v>
      </c>
      <c r="AG110" s="63">
        <v>-117.679287</v>
      </c>
      <c r="AH110" s="62">
        <v>-48.656239999999997</v>
      </c>
      <c r="AI110" s="62">
        <v>26.016846999999999</v>
      </c>
      <c r="AJ110" s="62">
        <v>20.842607999999998</v>
      </c>
      <c r="AK110" s="62">
        <v>0</v>
      </c>
      <c r="AL110" s="62">
        <v>0</v>
      </c>
      <c r="AM110" s="63">
        <v>0</v>
      </c>
      <c r="AN110" s="63">
        <v>-134.813703</v>
      </c>
      <c r="AO110" s="62">
        <v>-51.153422999999997</v>
      </c>
      <c r="AP110" s="62">
        <v>22.339767999999999</v>
      </c>
      <c r="AQ110" s="62">
        <v>13.138824</v>
      </c>
      <c r="AR110" s="62">
        <v>0</v>
      </c>
      <c r="AS110" s="62">
        <v>0</v>
      </c>
      <c r="AT110" s="63">
        <v>0</v>
      </c>
      <c r="AU110" s="63">
        <v>-75.139949999999999</v>
      </c>
      <c r="AV110" s="62">
        <v>-31.050127</v>
      </c>
      <c r="AW110" s="62">
        <v>34.810851</v>
      </c>
      <c r="AX110" s="62">
        <v>26.16122</v>
      </c>
      <c r="AY110" s="62">
        <v>34.810851</v>
      </c>
      <c r="AZ110" s="62">
        <v>26.16122</v>
      </c>
      <c r="BA110" s="63">
        <v>0</v>
      </c>
      <c r="BB110" s="63">
        <v>-292.46360700000002</v>
      </c>
      <c r="BC110" s="62">
        <v>-123.947104</v>
      </c>
      <c r="BD110" s="62">
        <v>-191.891201</v>
      </c>
      <c r="BE110" s="62">
        <v>-191.891201</v>
      </c>
      <c r="BF110" s="62">
        <v>-191.891201</v>
      </c>
      <c r="BG110" s="62">
        <v>159.81457800000001</v>
      </c>
      <c r="BH110" s="62">
        <v>606.40411900000004</v>
      </c>
      <c r="BI110" s="62">
        <v>606.40411900000004</v>
      </c>
      <c r="BJ110" s="62">
        <v>733.92598399999997</v>
      </c>
      <c r="BK110" s="62">
        <v>649.70717000000002</v>
      </c>
      <c r="BL110" s="62">
        <v>0</v>
      </c>
      <c r="BM110" s="62">
        <v>0</v>
      </c>
      <c r="BN110" s="62">
        <v>-580.88351999999998</v>
      </c>
      <c r="BO110" s="62">
        <v>-580.88351999999998</v>
      </c>
      <c r="BP110" s="62">
        <v>-772.774721</v>
      </c>
      <c r="BQ110" s="62">
        <v>-613.01781100000005</v>
      </c>
      <c r="BR110" s="62">
        <v>0</v>
      </c>
      <c r="BS110" s="62">
        <v>0</v>
      </c>
    </row>
    <row r="111" spans="2:77" s="1" customFormat="1" ht="15" x14ac:dyDescent="0.25">
      <c r="B111" s="73" t="s">
        <v>318</v>
      </c>
      <c r="C111" s="81">
        <v>43518.25</v>
      </c>
      <c r="D111" s="58" t="s">
        <v>0</v>
      </c>
      <c r="E111" s="83" t="s">
        <v>27</v>
      </c>
      <c r="F111" s="83" t="s">
        <v>27</v>
      </c>
      <c r="G111" s="59" t="s">
        <v>27</v>
      </c>
      <c r="H111" s="59" t="s">
        <v>27</v>
      </c>
      <c r="I111" s="60" t="s">
        <v>27</v>
      </c>
      <c r="J111" s="69" t="s">
        <v>27</v>
      </c>
      <c r="K111" s="59" t="s">
        <v>27</v>
      </c>
      <c r="L111" s="83" t="s">
        <v>27</v>
      </c>
      <c r="M111" s="59">
        <v>-0.53175600000000001</v>
      </c>
      <c r="N111" s="59">
        <v>-0.52063300000000001</v>
      </c>
      <c r="O111" s="60" t="s">
        <v>27</v>
      </c>
      <c r="P111" s="69" t="s">
        <v>27</v>
      </c>
      <c r="Q111" s="59" t="s">
        <v>27</v>
      </c>
      <c r="R111" s="85">
        <v>0</v>
      </c>
      <c r="S111" s="59">
        <v>0.138068</v>
      </c>
      <c r="T111" s="59">
        <v>11.164035</v>
      </c>
      <c r="U111" s="60" t="s">
        <v>27</v>
      </c>
      <c r="V111" s="69" t="s">
        <v>27</v>
      </c>
      <c r="W111" s="61"/>
      <c r="X111" s="61"/>
      <c r="Y111" s="61"/>
      <c r="Z111" s="61"/>
      <c r="AA111" s="62">
        <v>218.32053506760002</v>
      </c>
      <c r="AB111" s="62">
        <v>0</v>
      </c>
      <c r="AC111" s="62">
        <v>0</v>
      </c>
      <c r="AD111" s="62">
        <v>0</v>
      </c>
      <c r="AE111" s="62">
        <v>0</v>
      </c>
      <c r="AF111" s="63">
        <v>0</v>
      </c>
      <c r="AG111" s="63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3">
        <v>0</v>
      </c>
      <c r="AN111" s="63">
        <v>-1.601758</v>
      </c>
      <c r="AO111" s="62">
        <v>-0.52239800000000003</v>
      </c>
      <c r="AP111" s="62">
        <v>-0.50694099999999997</v>
      </c>
      <c r="AQ111" s="62">
        <v>-0.52163599999999999</v>
      </c>
      <c r="AR111" s="62">
        <v>-0.53374200000000005</v>
      </c>
      <c r="AS111" s="62">
        <v>0</v>
      </c>
      <c r="AT111" s="63">
        <v>0</v>
      </c>
      <c r="AU111" s="63">
        <v>-1.594835</v>
      </c>
      <c r="AV111" s="62">
        <v>-0.52063300000000001</v>
      </c>
      <c r="AW111" s="62">
        <v>-0.50510100000000002</v>
      </c>
      <c r="AX111" s="62">
        <v>-0.51964699999999997</v>
      </c>
      <c r="AY111" s="62">
        <v>-0.50510100000000002</v>
      </c>
      <c r="AZ111" s="62">
        <v>-0.51964699999999997</v>
      </c>
      <c r="BA111" s="63">
        <v>0</v>
      </c>
      <c r="BB111" s="63">
        <v>11.417604000000001</v>
      </c>
      <c r="BC111" s="62">
        <v>11.164035</v>
      </c>
      <c r="BD111" s="62">
        <v>1.4824E-2</v>
      </c>
      <c r="BE111" s="62">
        <v>1.4824E-2</v>
      </c>
      <c r="BF111" s="62">
        <v>1.4824E-2</v>
      </c>
      <c r="BG111" s="62">
        <v>1.5935000000000001E-2</v>
      </c>
      <c r="BH111" s="62">
        <v>-14.011919000000001</v>
      </c>
      <c r="BI111" s="62">
        <v>-14.011919000000001</v>
      </c>
      <c r="BJ111" s="62">
        <v>-14.152073</v>
      </c>
      <c r="BK111" s="62">
        <v>-13.990042000000001</v>
      </c>
      <c r="BL111" s="62">
        <v>-14.245581</v>
      </c>
      <c r="BM111" s="62">
        <v>0</v>
      </c>
      <c r="BN111" s="62">
        <v>155.31667400000001</v>
      </c>
      <c r="BO111" s="62">
        <v>155.31667400000001</v>
      </c>
      <c r="BP111" s="62">
        <v>155.335193</v>
      </c>
      <c r="BQ111" s="62">
        <v>155.338201</v>
      </c>
      <c r="BR111" s="62">
        <v>155.47767999999999</v>
      </c>
      <c r="BS111" s="62">
        <v>0</v>
      </c>
    </row>
    <row r="112" spans="2:77" s="1" customFormat="1" ht="15" x14ac:dyDescent="0.25">
      <c r="B112" s="73" t="s">
        <v>327</v>
      </c>
      <c r="C112" s="81">
        <v>43518.25</v>
      </c>
      <c r="D112" s="58" t="s">
        <v>0</v>
      </c>
      <c r="E112" s="83" t="s">
        <v>27</v>
      </c>
      <c r="F112" s="83" t="s">
        <v>27</v>
      </c>
      <c r="G112" s="59">
        <v>113.308819</v>
      </c>
      <c r="H112" s="59">
        <v>0.75028799999999995</v>
      </c>
      <c r="I112" s="60" t="s">
        <v>27</v>
      </c>
      <c r="J112" s="69" t="s">
        <v>27</v>
      </c>
      <c r="K112" s="59" t="s">
        <v>27</v>
      </c>
      <c r="L112" s="83" t="s">
        <v>27</v>
      </c>
      <c r="M112" s="59">
        <v>23.005633</v>
      </c>
      <c r="N112" s="59">
        <v>-2.5209989999999998</v>
      </c>
      <c r="O112" s="60" t="s">
        <v>27</v>
      </c>
      <c r="P112" s="69" t="s">
        <v>27</v>
      </c>
      <c r="Q112" s="59" t="s">
        <v>27</v>
      </c>
      <c r="R112" s="85">
        <v>0</v>
      </c>
      <c r="S112" s="59">
        <v>24.541587</v>
      </c>
      <c r="T112" s="59">
        <v>66.861922000000007</v>
      </c>
      <c r="U112" s="60" t="s">
        <v>27</v>
      </c>
      <c r="V112" s="69" t="s">
        <v>27</v>
      </c>
      <c r="W112" s="61"/>
      <c r="X112" s="61"/>
      <c r="Y112" s="61"/>
      <c r="Z112" s="61"/>
      <c r="AA112" s="62">
        <v>490.50000000000006</v>
      </c>
      <c r="AB112" s="62">
        <v>0</v>
      </c>
      <c r="AC112" s="62">
        <v>3.22377</v>
      </c>
      <c r="AD112" s="62">
        <v>0.77712400000000004</v>
      </c>
      <c r="AE112" s="62">
        <v>51.080818999999998</v>
      </c>
      <c r="AF112" s="63">
        <v>0</v>
      </c>
      <c r="AG112" s="63">
        <v>2.2202310000000001</v>
      </c>
      <c r="AH112" s="62">
        <v>0.29296699999999998</v>
      </c>
      <c r="AI112" s="62">
        <v>0.57255800000000001</v>
      </c>
      <c r="AJ112" s="62">
        <v>7.3213470000000003</v>
      </c>
      <c r="AK112" s="62">
        <v>25.683032000000001</v>
      </c>
      <c r="AL112" s="62">
        <v>0</v>
      </c>
      <c r="AM112" s="63">
        <v>0</v>
      </c>
      <c r="AN112" s="63">
        <v>-7.033849</v>
      </c>
      <c r="AO112" s="62">
        <v>-2.5844399999999998</v>
      </c>
      <c r="AP112" s="62">
        <v>-1.9562280000000001</v>
      </c>
      <c r="AQ112" s="62">
        <v>5.0434169999999998</v>
      </c>
      <c r="AR112" s="62">
        <v>22.886756999999999</v>
      </c>
      <c r="AS112" s="62">
        <v>0</v>
      </c>
      <c r="AT112" s="63">
        <v>0</v>
      </c>
      <c r="AU112" s="63">
        <v>-6.8162399999999996</v>
      </c>
      <c r="AV112" s="62">
        <v>-2.5209990000000002</v>
      </c>
      <c r="AW112" s="62">
        <v>-1.8493379999999999</v>
      </c>
      <c r="AX112" s="62">
        <v>5.1525920000000003</v>
      </c>
      <c r="AY112" s="62">
        <v>-1.8493379999999999</v>
      </c>
      <c r="AZ112" s="62">
        <v>5.1525920000000003</v>
      </c>
      <c r="BA112" s="63">
        <v>0</v>
      </c>
      <c r="BB112" s="63">
        <v>75.356624999999994</v>
      </c>
      <c r="BC112" s="62">
        <v>66.861922000000007</v>
      </c>
      <c r="BD112" s="62">
        <v>-1.4169499999999999</v>
      </c>
      <c r="BE112" s="62">
        <v>-1.4169499999999999</v>
      </c>
      <c r="BF112" s="62">
        <v>-1.4169499999999999</v>
      </c>
      <c r="BG112" s="62">
        <v>5.3628660000000004</v>
      </c>
      <c r="BH112" s="62">
        <v>-29.498804</v>
      </c>
      <c r="BI112" s="62">
        <v>-29.498804</v>
      </c>
      <c r="BJ112" s="62">
        <v>65.364165</v>
      </c>
      <c r="BK112" s="62">
        <v>151.12923000000001</v>
      </c>
      <c r="BL112" s="62">
        <v>241.898034</v>
      </c>
      <c r="BM112" s="62">
        <v>0</v>
      </c>
      <c r="BN112" s="62">
        <v>940.32070799999997</v>
      </c>
      <c r="BO112" s="62">
        <v>940.32070799999997</v>
      </c>
      <c r="BP112" s="62">
        <v>938.85584100000005</v>
      </c>
      <c r="BQ112" s="62">
        <v>944.22166100000004</v>
      </c>
      <c r="BR112" s="62">
        <v>968.76653499999998</v>
      </c>
      <c r="BS112" s="62">
        <v>0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340</v>
      </c>
      <c r="C113" s="81">
        <v>43518.25</v>
      </c>
      <c r="D113" s="58" t="s">
        <v>0</v>
      </c>
      <c r="E113" s="83" t="s">
        <v>27</v>
      </c>
      <c r="F113" s="83" t="s">
        <v>27</v>
      </c>
      <c r="G113" s="59">
        <v>54.315764999999999</v>
      </c>
      <c r="H113" s="59">
        <v>44.633454</v>
      </c>
      <c r="I113" s="60" t="s">
        <v>27</v>
      </c>
      <c r="J113" s="69" t="s">
        <v>27</v>
      </c>
      <c r="K113" s="59" t="s">
        <v>27</v>
      </c>
      <c r="L113" s="83" t="s">
        <v>27</v>
      </c>
      <c r="M113" s="59">
        <v>43.374037000000001</v>
      </c>
      <c r="N113" s="59">
        <v>34.881807000000002</v>
      </c>
      <c r="O113" s="60" t="s">
        <v>27</v>
      </c>
      <c r="P113" s="69" t="s">
        <v>27</v>
      </c>
      <c r="Q113" s="59" t="s">
        <v>27</v>
      </c>
      <c r="R113" s="85">
        <v>0</v>
      </c>
      <c r="S113" s="59">
        <v>54.839914</v>
      </c>
      <c r="T113" s="59">
        <v>81.332865999999996</v>
      </c>
      <c r="U113" s="60" t="s">
        <v>27</v>
      </c>
      <c r="V113" s="69" t="s">
        <v>27</v>
      </c>
      <c r="W113" s="61"/>
      <c r="X113" s="61"/>
      <c r="Y113" s="61"/>
      <c r="Z113" s="61"/>
      <c r="AA113" s="62">
        <v>1403.136</v>
      </c>
      <c r="AB113" s="62">
        <v>0</v>
      </c>
      <c r="AC113" s="62">
        <v>170.82654400000001</v>
      </c>
      <c r="AD113" s="62">
        <v>46.432617</v>
      </c>
      <c r="AE113" s="62">
        <v>56.332416000000002</v>
      </c>
      <c r="AF113" s="63">
        <v>0</v>
      </c>
      <c r="AG113" s="63">
        <v>136.02221</v>
      </c>
      <c r="AH113" s="62">
        <v>36.101067</v>
      </c>
      <c r="AI113" s="62">
        <v>36.752239000000003</v>
      </c>
      <c r="AJ113" s="62">
        <v>46.539537000000003</v>
      </c>
      <c r="AK113" s="62">
        <v>44.488526</v>
      </c>
      <c r="AL113" s="62">
        <v>0</v>
      </c>
      <c r="AM113" s="63">
        <v>0</v>
      </c>
      <c r="AN113" s="63">
        <v>131.850109</v>
      </c>
      <c r="AO113" s="62">
        <v>34.951557000000001</v>
      </c>
      <c r="AP113" s="62">
        <v>35.815627999999997</v>
      </c>
      <c r="AQ113" s="62">
        <v>45.244661999999998</v>
      </c>
      <c r="AR113" s="62">
        <v>43.356940999999999</v>
      </c>
      <c r="AS113" s="62">
        <v>0</v>
      </c>
      <c r="AT113" s="63">
        <v>0</v>
      </c>
      <c r="AU113" s="63">
        <v>131.85923199999999</v>
      </c>
      <c r="AV113" s="62">
        <v>34.881807000000002</v>
      </c>
      <c r="AW113" s="62">
        <v>35.817909</v>
      </c>
      <c r="AX113" s="62">
        <v>45.295893</v>
      </c>
      <c r="AY113" s="62">
        <v>35.817909</v>
      </c>
      <c r="AZ113" s="62">
        <v>45.295893</v>
      </c>
      <c r="BA113" s="63">
        <v>0</v>
      </c>
      <c r="BB113" s="63">
        <v>189.96444600000001</v>
      </c>
      <c r="BC113" s="62">
        <v>81.332865999999996</v>
      </c>
      <c r="BD113" s="62">
        <v>44.941065999999999</v>
      </c>
      <c r="BE113" s="62">
        <v>44.941065999999999</v>
      </c>
      <c r="BF113" s="62">
        <v>44.941065999999999</v>
      </c>
      <c r="BG113" s="62">
        <v>56.534483999999999</v>
      </c>
      <c r="BH113" s="62">
        <v>-210.53274099999999</v>
      </c>
      <c r="BI113" s="62">
        <v>-210.53274099999999</v>
      </c>
      <c r="BJ113" s="62">
        <v>-253.51131000000001</v>
      </c>
      <c r="BK113" s="62">
        <v>-163.46779000000001</v>
      </c>
      <c r="BL113" s="62">
        <v>-217.938131</v>
      </c>
      <c r="BM113" s="62">
        <v>0</v>
      </c>
      <c r="BN113" s="62">
        <v>1934.5366730000001</v>
      </c>
      <c r="BO113" s="62">
        <v>1934.5366730000001</v>
      </c>
      <c r="BP113" s="62">
        <v>1972.170809</v>
      </c>
      <c r="BQ113" s="62">
        <v>1912.7025980000001</v>
      </c>
      <c r="BR113" s="62">
        <v>1963.84439</v>
      </c>
      <c r="BS113" s="62">
        <v>0</v>
      </c>
    </row>
    <row r="114" spans="2:77" s="1" customFormat="1" ht="15" x14ac:dyDescent="0.25">
      <c r="B114" s="73" t="s">
        <v>268</v>
      </c>
      <c r="C114" s="81">
        <v>43521.25</v>
      </c>
      <c r="D114" s="58" t="s">
        <v>0</v>
      </c>
      <c r="E114" s="83" t="s">
        <v>380</v>
      </c>
      <c r="F114" s="83" t="s">
        <v>27</v>
      </c>
      <c r="G114" s="59">
        <v>14107.057000000001</v>
      </c>
      <c r="H114" s="59">
        <v>11428.967000000001</v>
      </c>
      <c r="I114" s="60" t="s">
        <v>27</v>
      </c>
      <c r="J114" s="69" t="s">
        <v>27</v>
      </c>
      <c r="K114" s="59" t="s">
        <v>380</v>
      </c>
      <c r="L114" s="83" t="s">
        <v>27</v>
      </c>
      <c r="M114" s="59">
        <v>2851.9759999999997</v>
      </c>
      <c r="N114" s="59">
        <v>2425.761</v>
      </c>
      <c r="O114" s="60" t="s">
        <v>27</v>
      </c>
      <c r="P114" s="69" t="s">
        <v>27</v>
      </c>
      <c r="Q114" s="59">
        <v>700.4</v>
      </c>
      <c r="R114" s="85">
        <v>0</v>
      </c>
      <c r="S114" s="59">
        <v>1179.2719999999999</v>
      </c>
      <c r="T114" s="59">
        <v>1140.9939999999999</v>
      </c>
      <c r="U114" s="60" t="s">
        <v>27</v>
      </c>
      <c r="V114" s="69" t="s">
        <v>27</v>
      </c>
      <c r="W114" s="61"/>
      <c r="X114" s="61"/>
      <c r="Y114" s="61"/>
      <c r="Z114" s="61"/>
      <c r="AA114" s="62">
        <v>18302.423261069998</v>
      </c>
      <c r="AB114" s="62">
        <v>0</v>
      </c>
      <c r="AC114" s="62">
        <v>41136.264999999999</v>
      </c>
      <c r="AD114" s="62">
        <v>11321.815000000001</v>
      </c>
      <c r="AE114" s="62">
        <v>13124.218000000001</v>
      </c>
      <c r="AF114" s="63">
        <v>0</v>
      </c>
      <c r="AG114" s="63">
        <v>15528.871999999999</v>
      </c>
      <c r="AH114" s="62">
        <v>4160.09</v>
      </c>
      <c r="AI114" s="62">
        <v>4291.5540000000001</v>
      </c>
      <c r="AJ114" s="62">
        <v>4151.5770000000002</v>
      </c>
      <c r="AK114" s="62">
        <v>4744.8329999999996</v>
      </c>
      <c r="AL114" s="62">
        <v>0</v>
      </c>
      <c r="AM114" s="63">
        <v>0</v>
      </c>
      <c r="AN114" s="63">
        <v>8440.9809999999998</v>
      </c>
      <c r="AO114" s="62">
        <v>2182.4989999999998</v>
      </c>
      <c r="AP114" s="62">
        <v>2343.7959999999998</v>
      </c>
      <c r="AQ114" s="62">
        <v>1835.9970000000001</v>
      </c>
      <c r="AR114" s="62">
        <v>2637.74</v>
      </c>
      <c r="AS114" s="62">
        <v>0</v>
      </c>
      <c r="AT114" s="63">
        <v>0</v>
      </c>
      <c r="AU114" s="63">
        <v>9162.3729999999996</v>
      </c>
      <c r="AV114" s="62">
        <v>2425.761</v>
      </c>
      <c r="AW114" s="62">
        <v>2536.2350000000001</v>
      </c>
      <c r="AX114" s="62">
        <v>2038.2170000000001</v>
      </c>
      <c r="AY114" s="62">
        <v>2536.2350000000001</v>
      </c>
      <c r="AZ114" s="62">
        <v>2038.2170000000001</v>
      </c>
      <c r="BA114" s="63">
        <v>0</v>
      </c>
      <c r="BB114" s="63">
        <v>3481.0859999999998</v>
      </c>
      <c r="BC114" s="62">
        <v>1140.9939999999999</v>
      </c>
      <c r="BD114" s="62">
        <v>1066.3879999999999</v>
      </c>
      <c r="BE114" s="62">
        <v>1066.3879999999999</v>
      </c>
      <c r="BF114" s="62">
        <v>1066.3879999999999</v>
      </c>
      <c r="BG114" s="62">
        <v>1155.298</v>
      </c>
      <c r="BH114" s="62">
        <v>31906.368999999999</v>
      </c>
      <c r="BI114" s="62">
        <v>31906.368999999999</v>
      </c>
      <c r="BJ114" s="62">
        <v>34116.540999999997</v>
      </c>
      <c r="BK114" s="62">
        <v>40085.813000000002</v>
      </c>
      <c r="BL114" s="62">
        <v>17848.624</v>
      </c>
      <c r="BM114" s="62">
        <v>0</v>
      </c>
      <c r="BN114" s="62">
        <v>26591.788</v>
      </c>
      <c r="BO114" s="62">
        <v>26591.788</v>
      </c>
      <c r="BP114" s="62">
        <v>27048.81</v>
      </c>
      <c r="BQ114" s="62">
        <v>27825.034</v>
      </c>
      <c r="BR114" s="62">
        <v>28780.511999999999</v>
      </c>
      <c r="BS114" s="62">
        <v>0</v>
      </c>
    </row>
    <row r="115" spans="2:77" s="1" customFormat="1" ht="15" x14ac:dyDescent="0.25">
      <c r="B115" s="73" t="s">
        <v>44</v>
      </c>
      <c r="C115" s="81">
        <v>43522.25</v>
      </c>
      <c r="D115" s="58" t="s">
        <v>0</v>
      </c>
      <c r="E115" s="83" t="s">
        <v>27</v>
      </c>
      <c r="F115" s="83" t="s">
        <v>27</v>
      </c>
      <c r="G115" s="59">
        <v>2.931209</v>
      </c>
      <c r="H115" s="59">
        <v>1.2340199999999999</v>
      </c>
      <c r="I115" s="60" t="s">
        <v>27</v>
      </c>
      <c r="J115" s="69" t="s">
        <v>27</v>
      </c>
      <c r="K115" s="59" t="s">
        <v>27</v>
      </c>
      <c r="L115" s="83" t="s">
        <v>27</v>
      </c>
      <c r="M115" s="59">
        <v>1.66187</v>
      </c>
      <c r="N115" s="59">
        <v>-0.30586100000000005</v>
      </c>
      <c r="O115" s="60" t="s">
        <v>27</v>
      </c>
      <c r="P115" s="69" t="s">
        <v>27</v>
      </c>
      <c r="Q115" s="59" t="s">
        <v>27</v>
      </c>
      <c r="R115" s="85">
        <v>0</v>
      </c>
      <c r="S115" s="59">
        <v>-8.5480110000000007</v>
      </c>
      <c r="T115" s="59">
        <v>-5.011469</v>
      </c>
      <c r="U115" s="60" t="s">
        <v>27</v>
      </c>
      <c r="V115" s="69" t="s">
        <v>27</v>
      </c>
      <c r="W115" s="61"/>
      <c r="X115" s="61"/>
      <c r="Y115" s="61"/>
      <c r="Z115" s="61"/>
      <c r="AA115" s="62">
        <v>143.715</v>
      </c>
      <c r="AB115" s="62">
        <v>0</v>
      </c>
      <c r="AC115" s="62">
        <v>6.3447839999999998</v>
      </c>
      <c r="AD115" s="62">
        <v>1.974837</v>
      </c>
      <c r="AE115" s="62">
        <v>2.5735260000000002</v>
      </c>
      <c r="AF115" s="63">
        <v>0</v>
      </c>
      <c r="AG115" s="63">
        <v>1.3369899999999999</v>
      </c>
      <c r="AH115" s="62">
        <v>0.44478099999999998</v>
      </c>
      <c r="AI115" s="62">
        <v>0.93807499999999999</v>
      </c>
      <c r="AJ115" s="62">
        <v>0.79725100000000004</v>
      </c>
      <c r="AK115" s="62">
        <v>2.676056</v>
      </c>
      <c r="AL115" s="62">
        <v>0</v>
      </c>
      <c r="AM115" s="63">
        <v>0</v>
      </c>
      <c r="AN115" s="63">
        <v>0.41001300000000002</v>
      </c>
      <c r="AO115" s="62">
        <v>2.4816999999999999E-2</v>
      </c>
      <c r="AP115" s="62">
        <v>0.61967399999999995</v>
      </c>
      <c r="AQ115" s="62">
        <v>0.62788699999999997</v>
      </c>
      <c r="AR115" s="62">
        <v>2.52169</v>
      </c>
      <c r="AS115" s="62">
        <v>0</v>
      </c>
      <c r="AT115" s="63">
        <v>0</v>
      </c>
      <c r="AU115" s="63">
        <v>-0.90157200000000004</v>
      </c>
      <c r="AV115" s="62">
        <v>-0.30586099999999999</v>
      </c>
      <c r="AW115" s="62">
        <v>7.4757000000000004E-2</v>
      </c>
      <c r="AX115" s="62">
        <v>2.4261999999999999E-2</v>
      </c>
      <c r="AY115" s="62">
        <v>7.4757000000000004E-2</v>
      </c>
      <c r="AZ115" s="62">
        <v>2.4261999999999999E-2</v>
      </c>
      <c r="BA115" s="63">
        <v>0</v>
      </c>
      <c r="BB115" s="63">
        <v>-9.0429589999999997</v>
      </c>
      <c r="BC115" s="62">
        <v>-5.011469</v>
      </c>
      <c r="BD115" s="62">
        <v>-2.2030729999999998</v>
      </c>
      <c r="BE115" s="62">
        <v>-2.2030729999999998</v>
      </c>
      <c r="BF115" s="62">
        <v>-2.2030729999999998</v>
      </c>
      <c r="BG115" s="62">
        <v>-1.787512</v>
      </c>
      <c r="BH115" s="62">
        <v>34.147382999999998</v>
      </c>
      <c r="BI115" s="62">
        <v>34.147382999999998</v>
      </c>
      <c r="BJ115" s="62">
        <v>31.583856999999998</v>
      </c>
      <c r="BK115" s="62">
        <v>34.413198000000001</v>
      </c>
      <c r="BL115" s="62">
        <v>43.782010999999997</v>
      </c>
      <c r="BM115" s="62">
        <v>0</v>
      </c>
      <c r="BN115" s="62">
        <v>23.973013000000002</v>
      </c>
      <c r="BO115" s="62">
        <v>23.973013000000002</v>
      </c>
      <c r="BP115" s="62">
        <v>26.280353000000002</v>
      </c>
      <c r="BQ115" s="62">
        <v>24.255707000000001</v>
      </c>
      <c r="BR115" s="62">
        <v>16.183858000000001</v>
      </c>
      <c r="BS115" s="62">
        <v>0</v>
      </c>
    </row>
    <row r="116" spans="2:77" s="1" customFormat="1" ht="15" x14ac:dyDescent="0.25">
      <c r="B116" s="73" t="s">
        <v>64</v>
      </c>
      <c r="C116" s="81">
        <v>43522.25</v>
      </c>
      <c r="D116" s="58" t="s">
        <v>0</v>
      </c>
      <c r="E116" s="83">
        <v>3565.8571428571427</v>
      </c>
      <c r="F116" s="83" t="s">
        <v>27</v>
      </c>
      <c r="G116" s="59">
        <v>1934.165</v>
      </c>
      <c r="H116" s="59">
        <v>1909.105</v>
      </c>
      <c r="I116" s="60" t="s">
        <v>27</v>
      </c>
      <c r="J116" s="69" t="s">
        <v>27</v>
      </c>
      <c r="K116" s="59">
        <v>716</v>
      </c>
      <c r="L116" s="83" t="s">
        <v>27</v>
      </c>
      <c r="M116" s="59">
        <v>380.29599999999999</v>
      </c>
      <c r="N116" s="59">
        <v>370.904</v>
      </c>
      <c r="O116" s="60" t="s">
        <v>27</v>
      </c>
      <c r="P116" s="69" t="s">
        <v>27</v>
      </c>
      <c r="Q116" s="59">
        <v>681.42857142857144</v>
      </c>
      <c r="R116" s="85">
        <v>0</v>
      </c>
      <c r="S116" s="59">
        <v>793.70600000000002</v>
      </c>
      <c r="T116" s="59">
        <v>635.50800000000004</v>
      </c>
      <c r="U116" s="60" t="s">
        <v>27</v>
      </c>
      <c r="V116" s="69" t="s">
        <v>27</v>
      </c>
      <c r="W116" s="61"/>
      <c r="X116" s="61"/>
      <c r="Y116" s="61"/>
      <c r="Z116" s="61"/>
      <c r="AA116" s="62">
        <v>27975.599999999999</v>
      </c>
      <c r="AB116" s="62">
        <v>0</v>
      </c>
      <c r="AC116" s="62">
        <v>5360.2790000000005</v>
      </c>
      <c r="AD116" s="62">
        <v>1365.1990000000001</v>
      </c>
      <c r="AE116" s="62">
        <v>1914.577</v>
      </c>
      <c r="AF116" s="63">
        <v>0</v>
      </c>
      <c r="AG116" s="63">
        <v>1354.933</v>
      </c>
      <c r="AH116" s="62">
        <v>512.31899999999996</v>
      </c>
      <c r="AI116" s="62">
        <v>331.88499999999999</v>
      </c>
      <c r="AJ116" s="62">
        <v>488.23500000000001</v>
      </c>
      <c r="AK116" s="62">
        <v>453.101</v>
      </c>
      <c r="AL116" s="62">
        <v>0</v>
      </c>
      <c r="AM116" s="63">
        <v>0</v>
      </c>
      <c r="AN116" s="63">
        <v>915.58</v>
      </c>
      <c r="AO116" s="62">
        <v>333.85199999999998</v>
      </c>
      <c r="AP116" s="62">
        <v>243.30799999999999</v>
      </c>
      <c r="AQ116" s="62">
        <v>377.5</v>
      </c>
      <c r="AR116" s="62">
        <v>337.57799999999997</v>
      </c>
      <c r="AS116" s="62">
        <v>0</v>
      </c>
      <c r="AT116" s="63">
        <v>0</v>
      </c>
      <c r="AU116" s="63">
        <v>1048.2049999999999</v>
      </c>
      <c r="AV116" s="62">
        <v>370.904</v>
      </c>
      <c r="AW116" s="62">
        <v>283.36</v>
      </c>
      <c r="AX116" s="62">
        <v>419.20699999999999</v>
      </c>
      <c r="AY116" s="62">
        <v>283.36</v>
      </c>
      <c r="AZ116" s="62">
        <v>419.20699999999999</v>
      </c>
      <c r="BA116" s="63">
        <v>0</v>
      </c>
      <c r="BB116" s="63">
        <v>1387.77</v>
      </c>
      <c r="BC116" s="62">
        <v>635.50800000000004</v>
      </c>
      <c r="BD116" s="62">
        <v>351.36099999999999</v>
      </c>
      <c r="BE116" s="62">
        <v>351.36099999999999</v>
      </c>
      <c r="BF116" s="62">
        <v>351.36099999999999</v>
      </c>
      <c r="BG116" s="62">
        <v>590.43600000000004</v>
      </c>
      <c r="BH116" s="62">
        <v>-728.76099999999997</v>
      </c>
      <c r="BI116" s="62">
        <v>-728.76099999999997</v>
      </c>
      <c r="BJ116" s="62">
        <v>25.198</v>
      </c>
      <c r="BK116" s="62">
        <v>-2901.4940000000001</v>
      </c>
      <c r="BL116" s="62">
        <v>-2197.04</v>
      </c>
      <c r="BM116" s="62">
        <v>0</v>
      </c>
      <c r="BN116" s="62">
        <v>4767.5810000000001</v>
      </c>
      <c r="BO116" s="62">
        <v>4767.5810000000001</v>
      </c>
      <c r="BP116" s="62">
        <v>5039.4799999999996</v>
      </c>
      <c r="BQ116" s="62">
        <v>8574.9650000000001</v>
      </c>
      <c r="BR116" s="62">
        <v>9381.5879999999997</v>
      </c>
      <c r="BS116" s="62">
        <v>0</v>
      </c>
    </row>
    <row r="117" spans="2:77" s="1" customFormat="1" ht="15" x14ac:dyDescent="0.25">
      <c r="B117" s="73" t="s">
        <v>73</v>
      </c>
      <c r="C117" s="81">
        <v>43522.25</v>
      </c>
      <c r="D117" s="58" t="s">
        <v>0</v>
      </c>
      <c r="E117" s="83" t="s">
        <v>380</v>
      </c>
      <c r="F117" s="83" t="s">
        <v>27</v>
      </c>
      <c r="G117" s="59">
        <v>56.520209999999999</v>
      </c>
      <c r="H117" s="59">
        <v>137.87664899999999</v>
      </c>
      <c r="I117" s="60" t="s">
        <v>27</v>
      </c>
      <c r="J117" s="69" t="s">
        <v>27</v>
      </c>
      <c r="K117" s="59" t="s">
        <v>380</v>
      </c>
      <c r="L117" s="83" t="s">
        <v>27</v>
      </c>
      <c r="M117" s="59">
        <v>-1.6458510000000004</v>
      </c>
      <c r="N117" s="59">
        <v>28.924512</v>
      </c>
      <c r="O117" s="60" t="s">
        <v>27</v>
      </c>
      <c r="P117" s="69" t="s">
        <v>27</v>
      </c>
      <c r="Q117" s="59" t="s">
        <v>380</v>
      </c>
      <c r="R117" s="85">
        <v>0</v>
      </c>
      <c r="S117" s="59">
        <v>-136.362461</v>
      </c>
      <c r="T117" s="59">
        <v>6.5889660000000001</v>
      </c>
      <c r="U117" s="60" t="s">
        <v>27</v>
      </c>
      <c r="V117" s="69" t="s">
        <v>27</v>
      </c>
      <c r="W117" s="61"/>
      <c r="X117" s="61"/>
      <c r="Y117" s="61"/>
      <c r="Z117" s="61"/>
      <c r="AA117" s="62">
        <v>259.2</v>
      </c>
      <c r="AB117" s="62">
        <v>0</v>
      </c>
      <c r="AC117" s="62">
        <v>519.579071</v>
      </c>
      <c r="AD117" s="62">
        <v>160.252645</v>
      </c>
      <c r="AE117" s="62">
        <v>69.395034999999993</v>
      </c>
      <c r="AF117" s="63">
        <v>0</v>
      </c>
      <c r="AG117" s="63">
        <v>104.371916</v>
      </c>
      <c r="AH117" s="62">
        <v>26.523472999999999</v>
      </c>
      <c r="AI117" s="62">
        <v>25.903589</v>
      </c>
      <c r="AJ117" s="62">
        <v>3.2358889999999998</v>
      </c>
      <c r="AK117" s="62">
        <v>-6.1995269999999998</v>
      </c>
      <c r="AL117" s="62">
        <v>0</v>
      </c>
      <c r="AM117" s="63">
        <v>0</v>
      </c>
      <c r="AN117" s="63">
        <v>63.864384000000001</v>
      </c>
      <c r="AO117" s="62">
        <v>17.826217</v>
      </c>
      <c r="AP117" s="62">
        <v>12.280034000000001</v>
      </c>
      <c r="AQ117" s="62">
        <v>-4.6002559999999999</v>
      </c>
      <c r="AR117" s="62">
        <v>-12.802502</v>
      </c>
      <c r="AS117" s="62">
        <v>0</v>
      </c>
      <c r="AT117" s="63">
        <v>0</v>
      </c>
      <c r="AU117" s="63">
        <v>106.16515</v>
      </c>
      <c r="AV117" s="62">
        <v>28.924512</v>
      </c>
      <c r="AW117" s="62">
        <v>23.443747999999999</v>
      </c>
      <c r="AX117" s="62">
        <v>6.5635409999999998</v>
      </c>
      <c r="AY117" s="62">
        <v>23.443747999999999</v>
      </c>
      <c r="AZ117" s="62">
        <v>6.5635409999999998</v>
      </c>
      <c r="BA117" s="63">
        <v>0</v>
      </c>
      <c r="BB117" s="63">
        <v>-10.210831000000001</v>
      </c>
      <c r="BC117" s="62">
        <v>6.5889660000000001</v>
      </c>
      <c r="BD117" s="62">
        <v>-22.737517</v>
      </c>
      <c r="BE117" s="62">
        <v>-22.737517</v>
      </c>
      <c r="BF117" s="62">
        <v>-22.737517</v>
      </c>
      <c r="BG117" s="62">
        <v>-59.161451999999997</v>
      </c>
      <c r="BH117" s="62">
        <v>381.918409</v>
      </c>
      <c r="BI117" s="62">
        <v>381.918409</v>
      </c>
      <c r="BJ117" s="62">
        <v>397.49794700000001</v>
      </c>
      <c r="BK117" s="62">
        <v>394.76104400000003</v>
      </c>
      <c r="BL117" s="62">
        <v>617.20046500000001</v>
      </c>
      <c r="BM117" s="62">
        <v>0</v>
      </c>
      <c r="BN117" s="62">
        <v>473.707112</v>
      </c>
      <c r="BO117" s="62">
        <v>473.707112</v>
      </c>
      <c r="BP117" s="62">
        <v>450.42961300000002</v>
      </c>
      <c r="BQ117" s="62">
        <v>391.08350000000002</v>
      </c>
      <c r="BR117" s="62">
        <v>254.42170200000001</v>
      </c>
      <c r="BS117" s="62">
        <v>0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75</v>
      </c>
      <c r="C118" s="81">
        <v>43522.25</v>
      </c>
      <c r="D118" s="58" t="s">
        <v>0</v>
      </c>
      <c r="E118" s="83" t="s">
        <v>27</v>
      </c>
      <c r="F118" s="83" t="s">
        <v>27</v>
      </c>
      <c r="G118" s="59">
        <v>23.341953</v>
      </c>
      <c r="H118" s="59">
        <v>15.557354</v>
      </c>
      <c r="I118" s="60" t="s">
        <v>27</v>
      </c>
      <c r="J118" s="69" t="s">
        <v>27</v>
      </c>
      <c r="K118" s="59" t="s">
        <v>27</v>
      </c>
      <c r="L118" s="83" t="s">
        <v>27</v>
      </c>
      <c r="M118" s="59">
        <v>3.923943</v>
      </c>
      <c r="N118" s="59">
        <v>0.45946599999999993</v>
      </c>
      <c r="O118" s="60" t="s">
        <v>27</v>
      </c>
      <c r="P118" s="69" t="s">
        <v>27</v>
      </c>
      <c r="Q118" s="59" t="s">
        <v>27</v>
      </c>
      <c r="R118" s="85">
        <v>0</v>
      </c>
      <c r="S118" s="59">
        <v>1.8783430000000001</v>
      </c>
      <c r="T118" s="59">
        <v>-0.39940399999999998</v>
      </c>
      <c r="U118" s="60" t="s">
        <v>27</v>
      </c>
      <c r="V118" s="69" t="s">
        <v>27</v>
      </c>
      <c r="W118" s="61"/>
      <c r="X118" s="61"/>
      <c r="Y118" s="61"/>
      <c r="Z118" s="61"/>
      <c r="AA118" s="62">
        <v>93.525000000000006</v>
      </c>
      <c r="AB118" s="62">
        <v>0</v>
      </c>
      <c r="AC118" s="62">
        <v>54.671467999999997</v>
      </c>
      <c r="AD118" s="62">
        <v>18.398616000000001</v>
      </c>
      <c r="AE118" s="62">
        <v>22.276857</v>
      </c>
      <c r="AF118" s="63">
        <v>0</v>
      </c>
      <c r="AG118" s="63">
        <v>5.5918840000000003</v>
      </c>
      <c r="AH118" s="62">
        <v>1.153084</v>
      </c>
      <c r="AI118" s="62">
        <v>2.0016620000000001</v>
      </c>
      <c r="AJ118" s="62">
        <v>3.886517</v>
      </c>
      <c r="AK118" s="62">
        <v>4.5796869999999998</v>
      </c>
      <c r="AL118" s="62">
        <v>0</v>
      </c>
      <c r="AM118" s="63">
        <v>0</v>
      </c>
      <c r="AN118" s="63">
        <v>0.62402999999999997</v>
      </c>
      <c r="AO118" s="62">
        <v>-0.26497700000000002</v>
      </c>
      <c r="AP118" s="62">
        <v>0.61482499999999995</v>
      </c>
      <c r="AQ118" s="62">
        <v>2.188383</v>
      </c>
      <c r="AR118" s="62">
        <v>3.0561189999999998</v>
      </c>
      <c r="AS118" s="62">
        <v>0</v>
      </c>
      <c r="AT118" s="63">
        <v>0</v>
      </c>
      <c r="AU118" s="63">
        <v>3.415114</v>
      </c>
      <c r="AV118" s="62">
        <v>0.45946599999999999</v>
      </c>
      <c r="AW118" s="62">
        <v>1.3571679999999999</v>
      </c>
      <c r="AX118" s="62">
        <v>3.0012970000000001</v>
      </c>
      <c r="AY118" s="62">
        <v>1.3571679999999999</v>
      </c>
      <c r="AZ118" s="62">
        <v>3.0012970000000001</v>
      </c>
      <c r="BA118" s="63">
        <v>0</v>
      </c>
      <c r="BB118" s="63">
        <v>1.284529</v>
      </c>
      <c r="BC118" s="62">
        <v>-0.39940399999999998</v>
      </c>
      <c r="BD118" s="62">
        <v>0.43589099999999997</v>
      </c>
      <c r="BE118" s="62">
        <v>0.43589099999999997</v>
      </c>
      <c r="BF118" s="62">
        <v>0.43589099999999997</v>
      </c>
      <c r="BG118" s="62">
        <v>1.384568</v>
      </c>
      <c r="BH118" s="62">
        <v>11.7676</v>
      </c>
      <c r="BI118" s="62">
        <v>11.7676</v>
      </c>
      <c r="BJ118" s="62">
        <v>2.8531589999999998</v>
      </c>
      <c r="BK118" s="62">
        <v>-0.46193200000000001</v>
      </c>
      <c r="BL118" s="62">
        <v>10.911394</v>
      </c>
      <c r="BM118" s="62">
        <v>0</v>
      </c>
      <c r="BN118" s="62">
        <v>61.384887999999997</v>
      </c>
      <c r="BO118" s="62">
        <v>61.384887999999997</v>
      </c>
      <c r="BP118" s="62">
        <v>61.820777999999997</v>
      </c>
      <c r="BQ118" s="62">
        <v>63.205347000000003</v>
      </c>
      <c r="BR118" s="62">
        <v>72.643690000000007</v>
      </c>
      <c r="BS118" s="62">
        <v>0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146</v>
      </c>
      <c r="C119" s="81">
        <v>43522.25</v>
      </c>
      <c r="D119" s="58" t="s">
        <v>0</v>
      </c>
      <c r="E119" s="83" t="s">
        <v>27</v>
      </c>
      <c r="F119" s="83" t="s">
        <v>27</v>
      </c>
      <c r="G119" s="59">
        <v>25.720815999999999</v>
      </c>
      <c r="H119" s="59">
        <v>19.870187000000001</v>
      </c>
      <c r="I119" s="60" t="s">
        <v>27</v>
      </c>
      <c r="J119" s="69" t="s">
        <v>27</v>
      </c>
      <c r="K119" s="59" t="s">
        <v>27</v>
      </c>
      <c r="L119" s="83" t="s">
        <v>27</v>
      </c>
      <c r="M119" s="59">
        <v>8.5280500000000004</v>
      </c>
      <c r="N119" s="59">
        <v>5.0224120000000001</v>
      </c>
      <c r="O119" s="60" t="s">
        <v>27</v>
      </c>
      <c r="P119" s="69" t="s">
        <v>27</v>
      </c>
      <c r="Q119" s="59" t="s">
        <v>27</v>
      </c>
      <c r="R119" s="85">
        <v>0</v>
      </c>
      <c r="S119" s="59">
        <v>15.911295000000001</v>
      </c>
      <c r="T119" s="59">
        <v>7.5537510000000001</v>
      </c>
      <c r="U119" s="60" t="s">
        <v>27</v>
      </c>
      <c r="V119" s="69" t="s">
        <v>27</v>
      </c>
      <c r="W119" s="61"/>
      <c r="X119" s="61"/>
      <c r="Y119" s="61"/>
      <c r="Z119" s="61"/>
      <c r="AA119" s="62">
        <v>243.27650159999999</v>
      </c>
      <c r="AB119" s="62">
        <v>0</v>
      </c>
      <c r="AC119" s="62">
        <v>70.989981999999998</v>
      </c>
      <c r="AD119" s="62">
        <v>21.371749999999999</v>
      </c>
      <c r="AE119" s="62">
        <v>22.907302999999999</v>
      </c>
      <c r="AF119" s="63">
        <v>0</v>
      </c>
      <c r="AG119" s="63">
        <v>20.184508999999998</v>
      </c>
      <c r="AH119" s="62">
        <v>6.5662050000000001</v>
      </c>
      <c r="AI119" s="62">
        <v>6.6308109999999996</v>
      </c>
      <c r="AJ119" s="62">
        <v>6.699109</v>
      </c>
      <c r="AK119" s="62">
        <v>9.4058650000000004</v>
      </c>
      <c r="AL119" s="62">
        <v>0</v>
      </c>
      <c r="AM119" s="63">
        <v>0</v>
      </c>
      <c r="AN119" s="63">
        <v>16.446642000000001</v>
      </c>
      <c r="AO119" s="62">
        <v>5.326962</v>
      </c>
      <c r="AP119" s="62">
        <v>5.4834909999999999</v>
      </c>
      <c r="AQ119" s="62">
        <v>5.5503239999999998</v>
      </c>
      <c r="AR119" s="62">
        <v>8.3082550000000008</v>
      </c>
      <c r="AS119" s="62">
        <v>0</v>
      </c>
      <c r="AT119" s="63">
        <v>0</v>
      </c>
      <c r="AU119" s="63">
        <v>17.296016000000002</v>
      </c>
      <c r="AV119" s="62">
        <v>5.0224120000000001</v>
      </c>
      <c r="AW119" s="62">
        <v>5.7031150000000004</v>
      </c>
      <c r="AX119" s="62">
        <v>5.7710920000000003</v>
      </c>
      <c r="AY119" s="62">
        <v>5.7031150000000004</v>
      </c>
      <c r="AZ119" s="62">
        <v>5.7710920000000003</v>
      </c>
      <c r="BA119" s="63">
        <v>0</v>
      </c>
      <c r="BB119" s="63">
        <v>20.336041000000002</v>
      </c>
      <c r="BC119" s="62">
        <v>7.5537510000000001</v>
      </c>
      <c r="BD119" s="62">
        <v>7.6341720000000004</v>
      </c>
      <c r="BE119" s="62">
        <v>7.6341720000000004</v>
      </c>
      <c r="BF119" s="62">
        <v>7.6341720000000004</v>
      </c>
      <c r="BG119" s="62">
        <v>7.4700280000000001</v>
      </c>
      <c r="BH119" s="62">
        <v>-24.830134000000001</v>
      </c>
      <c r="BI119" s="62">
        <v>-24.830134000000001</v>
      </c>
      <c r="BJ119" s="62">
        <v>-21.556799999999999</v>
      </c>
      <c r="BK119" s="62">
        <v>-3.8431389999999999</v>
      </c>
      <c r="BL119" s="62">
        <v>-37.774464999999999</v>
      </c>
      <c r="BM119" s="62">
        <v>0</v>
      </c>
      <c r="BN119" s="62">
        <v>43.483730999999999</v>
      </c>
      <c r="BO119" s="62">
        <v>43.483730999999999</v>
      </c>
      <c r="BP119" s="62">
        <v>50.575471999999998</v>
      </c>
      <c r="BQ119" s="62">
        <v>40.181882999999999</v>
      </c>
      <c r="BR119" s="62">
        <v>56.013865000000003</v>
      </c>
      <c r="BS119" s="62">
        <v>0</v>
      </c>
    </row>
    <row r="120" spans="2:77" s="1" customFormat="1" ht="15" x14ac:dyDescent="0.25">
      <c r="B120" s="73" t="s">
        <v>221</v>
      </c>
      <c r="C120" s="81">
        <v>43522.25</v>
      </c>
      <c r="D120" s="58" t="s">
        <v>0</v>
      </c>
      <c r="E120" s="83" t="s">
        <v>27</v>
      </c>
      <c r="F120" s="83" t="s">
        <v>27</v>
      </c>
      <c r="G120" s="59">
        <v>422.02048100000002</v>
      </c>
      <c r="H120" s="59">
        <v>240.48986199999999</v>
      </c>
      <c r="I120" s="60" t="s">
        <v>27</v>
      </c>
      <c r="J120" s="69" t="s">
        <v>27</v>
      </c>
      <c r="K120" s="59" t="s">
        <v>27</v>
      </c>
      <c r="L120" s="83" t="s">
        <v>27</v>
      </c>
      <c r="M120" s="59">
        <v>59.75121</v>
      </c>
      <c r="N120" s="59">
        <v>36.014066999999997</v>
      </c>
      <c r="O120" s="60" t="s">
        <v>27</v>
      </c>
      <c r="P120" s="69" t="s">
        <v>27</v>
      </c>
      <c r="Q120" s="59" t="s">
        <v>27</v>
      </c>
      <c r="R120" s="85">
        <v>0</v>
      </c>
      <c r="S120" s="59">
        <v>-101.05651899999999</v>
      </c>
      <c r="T120" s="59">
        <v>5.2817939999999997</v>
      </c>
      <c r="U120" s="60" t="s">
        <v>27</v>
      </c>
      <c r="V120" s="69" t="s">
        <v>27</v>
      </c>
      <c r="W120" s="61"/>
      <c r="X120" s="61"/>
      <c r="Y120" s="61"/>
      <c r="Z120" s="61"/>
      <c r="AA120" s="62">
        <v>197.5</v>
      </c>
      <c r="AB120" s="62">
        <v>0</v>
      </c>
      <c r="AC120" s="62">
        <v>818.81602499999997</v>
      </c>
      <c r="AD120" s="62">
        <v>173.20514600000001</v>
      </c>
      <c r="AE120" s="62">
        <v>210.053787</v>
      </c>
      <c r="AF120" s="63">
        <v>0</v>
      </c>
      <c r="AG120" s="63">
        <v>162.47674900000001</v>
      </c>
      <c r="AH120" s="62">
        <v>47.155631999999997</v>
      </c>
      <c r="AI120" s="62">
        <v>18.461006000000001</v>
      </c>
      <c r="AJ120" s="62">
        <v>33.547234000000003</v>
      </c>
      <c r="AK120" s="62">
        <v>66.393552</v>
      </c>
      <c r="AL120" s="62">
        <v>0</v>
      </c>
      <c r="AM120" s="63">
        <v>0</v>
      </c>
      <c r="AN120" s="63">
        <v>116.16318699999999</v>
      </c>
      <c r="AO120" s="62">
        <v>31.460121000000001</v>
      </c>
      <c r="AP120" s="62">
        <v>7.1390750000000001</v>
      </c>
      <c r="AQ120" s="62">
        <v>17.585941999999999</v>
      </c>
      <c r="AR120" s="62">
        <v>52.308326999999998</v>
      </c>
      <c r="AS120" s="62">
        <v>0</v>
      </c>
      <c r="AT120" s="63">
        <v>0</v>
      </c>
      <c r="AU120" s="63">
        <v>142.24625800000001</v>
      </c>
      <c r="AV120" s="62">
        <v>36.014066999999997</v>
      </c>
      <c r="AW120" s="62">
        <v>13.619256999999999</v>
      </c>
      <c r="AX120" s="62">
        <v>24.088225000000001</v>
      </c>
      <c r="AY120" s="62">
        <v>13.619256999999999</v>
      </c>
      <c r="AZ120" s="62">
        <v>24.088225000000001</v>
      </c>
      <c r="BA120" s="63">
        <v>0</v>
      </c>
      <c r="BB120" s="63">
        <v>54.401221999999997</v>
      </c>
      <c r="BC120" s="62">
        <v>5.2817939999999997</v>
      </c>
      <c r="BD120" s="62">
        <v>-21.005088000000001</v>
      </c>
      <c r="BE120" s="62">
        <v>-21.005088000000001</v>
      </c>
      <c r="BF120" s="62">
        <v>-21.005088000000001</v>
      </c>
      <c r="BG120" s="62">
        <v>-31.070437999999999</v>
      </c>
      <c r="BH120" s="62">
        <v>597.49732600000004</v>
      </c>
      <c r="BI120" s="62">
        <v>597.49732600000004</v>
      </c>
      <c r="BJ120" s="62">
        <v>691.88146700000004</v>
      </c>
      <c r="BK120" s="62">
        <v>791.77145399999995</v>
      </c>
      <c r="BL120" s="62">
        <v>998.59504100000004</v>
      </c>
      <c r="BM120" s="62">
        <v>0</v>
      </c>
      <c r="BN120" s="62">
        <v>331.90325200000001</v>
      </c>
      <c r="BO120" s="62">
        <v>331.90325200000001</v>
      </c>
      <c r="BP120" s="62">
        <v>310.95192100000003</v>
      </c>
      <c r="BQ120" s="62">
        <v>279.25436999999999</v>
      </c>
      <c r="BR120" s="62">
        <v>177.57068000000001</v>
      </c>
      <c r="BS120" s="62">
        <v>0</v>
      </c>
    </row>
    <row r="121" spans="2:77" s="1" customFormat="1" ht="15" x14ac:dyDescent="0.25">
      <c r="B121" s="73" t="s">
        <v>240</v>
      </c>
      <c r="C121" s="81">
        <v>43522.25</v>
      </c>
      <c r="D121" s="58" t="s">
        <v>0</v>
      </c>
      <c r="E121" s="83" t="s">
        <v>27</v>
      </c>
      <c r="F121" s="83" t="s">
        <v>27</v>
      </c>
      <c r="G121" s="59">
        <v>10.601000000000001</v>
      </c>
      <c r="H121" s="59">
        <v>5.5928979999999999</v>
      </c>
      <c r="I121" s="60" t="s">
        <v>27</v>
      </c>
      <c r="J121" s="69" t="s">
        <v>27</v>
      </c>
      <c r="K121" s="59" t="s">
        <v>27</v>
      </c>
      <c r="L121" s="83" t="s">
        <v>27</v>
      </c>
      <c r="M121" s="59">
        <v>0.59244699999999995</v>
      </c>
      <c r="N121" s="59">
        <v>1.873391</v>
      </c>
      <c r="O121" s="60" t="s">
        <v>27</v>
      </c>
      <c r="P121" s="69" t="s">
        <v>27</v>
      </c>
      <c r="Q121" s="59" t="s">
        <v>27</v>
      </c>
      <c r="R121" s="85">
        <v>0</v>
      </c>
      <c r="S121" s="59">
        <v>-12.559017000000001</v>
      </c>
      <c r="T121" s="59">
        <v>-9.9614259999999994</v>
      </c>
      <c r="U121" s="60" t="s">
        <v>27</v>
      </c>
      <c r="V121" s="69" t="s">
        <v>27</v>
      </c>
      <c r="W121" s="61"/>
      <c r="X121" s="61"/>
      <c r="Y121" s="61"/>
      <c r="Z121" s="61"/>
      <c r="AA121" s="62">
        <v>89.190269999999998</v>
      </c>
      <c r="AB121" s="62">
        <v>0</v>
      </c>
      <c r="AC121" s="62">
        <v>16.658064</v>
      </c>
      <c r="AD121" s="62">
        <v>42.116087</v>
      </c>
      <c r="AE121" s="62">
        <v>42.183442999999997</v>
      </c>
      <c r="AF121" s="63">
        <v>0</v>
      </c>
      <c r="AG121" s="63">
        <v>8.0400779999999994</v>
      </c>
      <c r="AH121" s="62">
        <v>2.9905059999999999</v>
      </c>
      <c r="AI121" s="62">
        <v>11.849441000000001</v>
      </c>
      <c r="AJ121" s="62">
        <v>11.018276</v>
      </c>
      <c r="AK121" s="62">
        <v>1.877054</v>
      </c>
      <c r="AL121" s="62">
        <v>0</v>
      </c>
      <c r="AM121" s="63">
        <v>0</v>
      </c>
      <c r="AN121" s="63">
        <v>3.7128739999999998</v>
      </c>
      <c r="AO121" s="62">
        <v>1.635675</v>
      </c>
      <c r="AP121" s="62">
        <v>10.668778</v>
      </c>
      <c r="AQ121" s="62">
        <v>9.4752930000000006</v>
      </c>
      <c r="AR121" s="62">
        <v>0.774343</v>
      </c>
      <c r="AS121" s="62">
        <v>0</v>
      </c>
      <c r="AT121" s="63">
        <v>0</v>
      </c>
      <c r="AU121" s="63">
        <v>4.4042789999999998</v>
      </c>
      <c r="AV121" s="62">
        <v>1.873391</v>
      </c>
      <c r="AW121" s="62">
        <v>10.834193000000001</v>
      </c>
      <c r="AX121" s="62">
        <v>9.6342929999999996</v>
      </c>
      <c r="AY121" s="62">
        <v>10.834193000000001</v>
      </c>
      <c r="AZ121" s="62">
        <v>9.6342929999999996</v>
      </c>
      <c r="BA121" s="63">
        <v>0</v>
      </c>
      <c r="BB121" s="63">
        <v>-18.694669999999999</v>
      </c>
      <c r="BC121" s="62">
        <v>-9.9614259999999994</v>
      </c>
      <c r="BD121" s="62">
        <v>9.1490069999999992</v>
      </c>
      <c r="BE121" s="62">
        <v>9.1490069999999992</v>
      </c>
      <c r="BF121" s="62">
        <v>9.1490069999999992</v>
      </c>
      <c r="BG121" s="62">
        <v>15.390034999999999</v>
      </c>
      <c r="BH121" s="62">
        <v>96.536547999999996</v>
      </c>
      <c r="BI121" s="62">
        <v>96.536547999999996</v>
      </c>
      <c r="BJ121" s="62">
        <v>101.930097</v>
      </c>
      <c r="BK121" s="62">
        <v>108.984459</v>
      </c>
      <c r="BL121" s="62">
        <v>119.157792</v>
      </c>
      <c r="BM121" s="62">
        <v>0</v>
      </c>
      <c r="BN121" s="62">
        <v>103.438322</v>
      </c>
      <c r="BO121" s="62">
        <v>103.438322</v>
      </c>
      <c r="BP121" s="62">
        <v>112.453013</v>
      </c>
      <c r="BQ121" s="62">
        <v>127.98163099999999</v>
      </c>
      <c r="BR121" s="62">
        <v>115.42187199999999</v>
      </c>
      <c r="BS121" s="62">
        <v>0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277</v>
      </c>
      <c r="C122" s="81">
        <v>43522.25</v>
      </c>
      <c r="D122" s="58" t="s">
        <v>0</v>
      </c>
      <c r="E122" s="83">
        <v>3531.6</v>
      </c>
      <c r="F122" s="83" t="s">
        <v>27</v>
      </c>
      <c r="G122" s="59">
        <v>3346.3383480000002</v>
      </c>
      <c r="H122" s="59">
        <v>2833.421711</v>
      </c>
      <c r="I122" s="60" t="s">
        <v>27</v>
      </c>
      <c r="J122" s="69" t="s">
        <v>27</v>
      </c>
      <c r="K122" s="59">
        <v>72.2</v>
      </c>
      <c r="L122" s="83" t="s">
        <v>27</v>
      </c>
      <c r="M122" s="59">
        <v>71.091802999999999</v>
      </c>
      <c r="N122" s="59">
        <v>58.384383999999997</v>
      </c>
      <c r="O122" s="60" t="s">
        <v>27</v>
      </c>
      <c r="P122" s="69" t="s">
        <v>27</v>
      </c>
      <c r="Q122" s="59">
        <v>68</v>
      </c>
      <c r="R122" s="85">
        <v>0</v>
      </c>
      <c r="S122" s="59">
        <v>62.144027000000001</v>
      </c>
      <c r="T122" s="59">
        <v>56.971750999999998</v>
      </c>
      <c r="U122" s="60" t="s">
        <v>27</v>
      </c>
      <c r="V122" s="69" t="s">
        <v>27</v>
      </c>
      <c r="W122" s="61"/>
      <c r="X122" s="61"/>
      <c r="Y122" s="61"/>
      <c r="Z122" s="61"/>
      <c r="AA122" s="62">
        <v>2185.92</v>
      </c>
      <c r="AB122" s="62">
        <v>0</v>
      </c>
      <c r="AC122" s="62">
        <v>10686.329979</v>
      </c>
      <c r="AD122" s="62">
        <v>3284.1021799999999</v>
      </c>
      <c r="AE122" s="62">
        <v>3262.1807720000002</v>
      </c>
      <c r="AF122" s="63">
        <v>0</v>
      </c>
      <c r="AG122" s="63">
        <v>819.63480200000004</v>
      </c>
      <c r="AH122" s="62">
        <v>190.92676</v>
      </c>
      <c r="AI122" s="62">
        <v>318.09900599999997</v>
      </c>
      <c r="AJ122" s="62">
        <v>236.866884</v>
      </c>
      <c r="AK122" s="62">
        <v>221.30151699999999</v>
      </c>
      <c r="AL122" s="62">
        <v>0</v>
      </c>
      <c r="AM122" s="63">
        <v>0</v>
      </c>
      <c r="AN122" s="63">
        <v>298.76025199999998</v>
      </c>
      <c r="AO122" s="62">
        <v>50.178885000000001</v>
      </c>
      <c r="AP122" s="62">
        <v>160.561645</v>
      </c>
      <c r="AQ122" s="62">
        <v>80.122714999999999</v>
      </c>
      <c r="AR122" s="62">
        <v>60.813712000000002</v>
      </c>
      <c r="AS122" s="62">
        <v>0</v>
      </c>
      <c r="AT122" s="63">
        <v>0</v>
      </c>
      <c r="AU122" s="63">
        <v>327.56018599999999</v>
      </c>
      <c r="AV122" s="62">
        <v>58.384383999999997</v>
      </c>
      <c r="AW122" s="62">
        <v>169.669105</v>
      </c>
      <c r="AX122" s="62">
        <v>89.888447999999997</v>
      </c>
      <c r="AY122" s="62">
        <v>169.669105</v>
      </c>
      <c r="AZ122" s="62">
        <v>89.888447999999997</v>
      </c>
      <c r="BA122" s="63">
        <v>0</v>
      </c>
      <c r="BB122" s="63">
        <v>301.09848799999997</v>
      </c>
      <c r="BC122" s="62">
        <v>56.971750999999998</v>
      </c>
      <c r="BD122" s="62">
        <v>152.04518899999999</v>
      </c>
      <c r="BE122" s="62">
        <v>152.04518899999999</v>
      </c>
      <c r="BF122" s="62">
        <v>152.04518899999999</v>
      </c>
      <c r="BG122" s="62">
        <v>78.550073999999995</v>
      </c>
      <c r="BH122" s="62">
        <v>-169.41416100000001</v>
      </c>
      <c r="BI122" s="62">
        <v>-169.41416100000001</v>
      </c>
      <c r="BJ122" s="62">
        <v>-165.524834</v>
      </c>
      <c r="BK122" s="62">
        <v>276.47718800000001</v>
      </c>
      <c r="BL122" s="62">
        <v>139.13440700000001</v>
      </c>
      <c r="BM122" s="62">
        <v>0</v>
      </c>
      <c r="BN122" s="62">
        <v>2149.9149160000002</v>
      </c>
      <c r="BO122" s="62">
        <v>2149.9149160000002</v>
      </c>
      <c r="BP122" s="62">
        <v>2298.1477839999998</v>
      </c>
      <c r="BQ122" s="62">
        <v>2313.4006680000002</v>
      </c>
      <c r="BR122" s="62">
        <v>2373.5494159999998</v>
      </c>
      <c r="BS122" s="62">
        <v>0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330</v>
      </c>
      <c r="C123" s="81">
        <v>43522.25</v>
      </c>
      <c r="D123" s="58" t="s">
        <v>0</v>
      </c>
      <c r="E123" s="83" t="s">
        <v>27</v>
      </c>
      <c r="F123" s="83" t="s">
        <v>27</v>
      </c>
      <c r="G123" s="59" t="s">
        <v>27</v>
      </c>
      <c r="H123" s="59" t="s">
        <v>27</v>
      </c>
      <c r="I123" s="60" t="s">
        <v>27</v>
      </c>
      <c r="J123" s="69" t="s">
        <v>27</v>
      </c>
      <c r="K123" s="59" t="s">
        <v>27</v>
      </c>
      <c r="L123" s="83" t="s">
        <v>27</v>
      </c>
      <c r="M123" s="59">
        <v>0</v>
      </c>
      <c r="N123" s="59">
        <v>0</v>
      </c>
      <c r="O123" s="60" t="s">
        <v>27</v>
      </c>
      <c r="P123" s="69" t="s">
        <v>27</v>
      </c>
      <c r="Q123" s="59" t="s">
        <v>27</v>
      </c>
      <c r="R123" s="85">
        <v>0</v>
      </c>
      <c r="S123" s="59">
        <v>0</v>
      </c>
      <c r="T123" s="59">
        <v>0</v>
      </c>
      <c r="U123" s="60" t="s">
        <v>27</v>
      </c>
      <c r="V123" s="69" t="s">
        <v>27</v>
      </c>
      <c r="W123" s="61"/>
      <c r="X123" s="61"/>
      <c r="Y123" s="61"/>
      <c r="Z123" s="61"/>
      <c r="AA123" s="62">
        <v>39.25</v>
      </c>
      <c r="AB123" s="62">
        <v>0</v>
      </c>
      <c r="AC123" s="62">
        <v>0.60176499999999999</v>
      </c>
      <c r="AD123" s="62">
        <v>0</v>
      </c>
      <c r="AE123" s="62">
        <v>0</v>
      </c>
      <c r="AF123" s="63">
        <v>0</v>
      </c>
      <c r="AG123" s="63">
        <v>-0.116409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3">
        <v>0</v>
      </c>
      <c r="AN123" s="63">
        <v>-1.3741779999999999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3">
        <v>0</v>
      </c>
      <c r="AU123" s="63">
        <v>-0.19217899999999999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3">
        <v>0</v>
      </c>
      <c r="BB123" s="63">
        <v>1.9366680000000001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-32.066974000000002</v>
      </c>
      <c r="BI123" s="62">
        <v>-32.066974000000002</v>
      </c>
      <c r="BJ123" s="62">
        <v>0</v>
      </c>
      <c r="BK123" s="62">
        <v>-28.410488999999998</v>
      </c>
      <c r="BL123" s="62">
        <v>0</v>
      </c>
      <c r="BM123" s="62">
        <v>0</v>
      </c>
      <c r="BN123" s="62">
        <v>40.483241</v>
      </c>
      <c r="BO123" s="62">
        <v>40.483241</v>
      </c>
      <c r="BP123" s="62">
        <v>0</v>
      </c>
      <c r="BQ123" s="62">
        <v>49.865780999999998</v>
      </c>
      <c r="BR123" s="62">
        <v>0</v>
      </c>
      <c r="BS123" s="62">
        <v>0</v>
      </c>
    </row>
    <row r="124" spans="2:77" s="1" customFormat="1" ht="15" x14ac:dyDescent="0.25">
      <c r="B124" s="73" t="s">
        <v>62</v>
      </c>
      <c r="C124" s="81">
        <v>43523.25</v>
      </c>
      <c r="D124" s="58" t="s">
        <v>0</v>
      </c>
      <c r="E124" s="83" t="s">
        <v>27</v>
      </c>
      <c r="F124" s="83" t="s">
        <v>27</v>
      </c>
      <c r="G124" s="59">
        <v>366.25451500000003</v>
      </c>
      <c r="H124" s="59">
        <v>457.582537</v>
      </c>
      <c r="I124" s="60" t="s">
        <v>27</v>
      </c>
      <c r="J124" s="69" t="s">
        <v>27</v>
      </c>
      <c r="K124" s="59" t="s">
        <v>27</v>
      </c>
      <c r="L124" s="83" t="s">
        <v>27</v>
      </c>
      <c r="M124" s="59">
        <v>13.060167</v>
      </c>
      <c r="N124" s="59">
        <v>11.562932999999999</v>
      </c>
      <c r="O124" s="60" t="s">
        <v>27</v>
      </c>
      <c r="P124" s="69" t="s">
        <v>27</v>
      </c>
      <c r="Q124" s="59" t="s">
        <v>27</v>
      </c>
      <c r="R124" s="85">
        <v>0</v>
      </c>
      <c r="S124" s="59">
        <v>-8.6335719999999991</v>
      </c>
      <c r="T124" s="59">
        <v>4.4246299999999996</v>
      </c>
      <c r="U124" s="60" t="s">
        <v>27</v>
      </c>
      <c r="V124" s="69" t="s">
        <v>27</v>
      </c>
      <c r="W124" s="61"/>
      <c r="X124" s="61"/>
      <c r="Y124" s="61"/>
      <c r="Z124" s="61"/>
      <c r="AA124" s="62">
        <v>207.84</v>
      </c>
      <c r="AB124" s="62">
        <v>0</v>
      </c>
      <c r="AC124" s="62">
        <v>1336.9630500000001</v>
      </c>
      <c r="AD124" s="62">
        <v>356.38078400000001</v>
      </c>
      <c r="AE124" s="62">
        <v>395.77535599999999</v>
      </c>
      <c r="AF124" s="63">
        <v>0</v>
      </c>
      <c r="AG124" s="63">
        <v>70.555520000000001</v>
      </c>
      <c r="AH124" s="62">
        <v>22.889845999999999</v>
      </c>
      <c r="AI124" s="62">
        <v>20.976506000000001</v>
      </c>
      <c r="AJ124" s="62">
        <v>21.616520999999999</v>
      </c>
      <c r="AK124" s="62">
        <v>23.605615</v>
      </c>
      <c r="AL124" s="62">
        <v>0</v>
      </c>
      <c r="AM124" s="63">
        <v>0</v>
      </c>
      <c r="AN124" s="63">
        <v>29.889696000000001</v>
      </c>
      <c r="AO124" s="62">
        <v>11.045012</v>
      </c>
      <c r="AP124" s="62">
        <v>11.087833</v>
      </c>
      <c r="AQ124" s="62">
        <v>10.154470999999999</v>
      </c>
      <c r="AR124" s="62">
        <v>12.420370999999999</v>
      </c>
      <c r="AS124" s="62">
        <v>0</v>
      </c>
      <c r="AT124" s="63">
        <v>0</v>
      </c>
      <c r="AU124" s="63">
        <v>31.869164000000001</v>
      </c>
      <c r="AV124" s="62">
        <v>11.562932999999999</v>
      </c>
      <c r="AW124" s="62">
        <v>11.534993</v>
      </c>
      <c r="AX124" s="62">
        <v>10.617976000000001</v>
      </c>
      <c r="AY124" s="62">
        <v>11.534993</v>
      </c>
      <c r="AZ124" s="62">
        <v>10.617976000000001</v>
      </c>
      <c r="BA124" s="63">
        <v>0</v>
      </c>
      <c r="BB124" s="63">
        <v>12.640938</v>
      </c>
      <c r="BC124" s="62">
        <v>4.4246299999999996</v>
      </c>
      <c r="BD124" s="62">
        <v>5.1126760000000004</v>
      </c>
      <c r="BE124" s="62">
        <v>5.1126760000000004</v>
      </c>
      <c r="BF124" s="62">
        <v>5.1126760000000004</v>
      </c>
      <c r="BG124" s="62">
        <v>-1.259244</v>
      </c>
      <c r="BH124" s="62">
        <v>102.463368</v>
      </c>
      <c r="BI124" s="62">
        <v>102.463368</v>
      </c>
      <c r="BJ124" s="62">
        <v>90.315511000000001</v>
      </c>
      <c r="BK124" s="62">
        <v>128.314481</v>
      </c>
      <c r="BL124" s="62">
        <v>183.585036</v>
      </c>
      <c r="BM124" s="62">
        <v>0</v>
      </c>
      <c r="BN124" s="62">
        <v>163.10796199999999</v>
      </c>
      <c r="BO124" s="62">
        <v>163.10796199999999</v>
      </c>
      <c r="BP124" s="62">
        <v>175.981494</v>
      </c>
      <c r="BQ124" s="62">
        <v>201.995767</v>
      </c>
      <c r="BR124" s="62">
        <v>256.15778799999998</v>
      </c>
      <c r="BS124" s="62">
        <v>0</v>
      </c>
    </row>
    <row r="125" spans="2:77" s="1" customFormat="1" ht="15" x14ac:dyDescent="0.25">
      <c r="B125" s="73" t="s">
        <v>66</v>
      </c>
      <c r="C125" s="81">
        <v>43523.25</v>
      </c>
      <c r="D125" s="58" t="s">
        <v>0</v>
      </c>
      <c r="E125" s="83" t="s">
        <v>27</v>
      </c>
      <c r="F125" s="83" t="s">
        <v>27</v>
      </c>
      <c r="G125" s="59">
        <v>0.80266099999999996</v>
      </c>
      <c r="H125" s="59">
        <v>0.93108900000000006</v>
      </c>
      <c r="I125" s="60" t="s">
        <v>27</v>
      </c>
      <c r="J125" s="69" t="s">
        <v>27</v>
      </c>
      <c r="K125" s="59" t="s">
        <v>27</v>
      </c>
      <c r="L125" s="83" t="s">
        <v>27</v>
      </c>
      <c r="M125" s="59">
        <v>0.21008599999999999</v>
      </c>
      <c r="N125" s="59">
        <v>0.363589</v>
      </c>
      <c r="O125" s="60" t="s">
        <v>27</v>
      </c>
      <c r="P125" s="69" t="s">
        <v>27</v>
      </c>
      <c r="Q125" s="59" t="s">
        <v>27</v>
      </c>
      <c r="R125" s="85">
        <v>0</v>
      </c>
      <c r="S125" s="59">
        <v>-2.7246649999999999</v>
      </c>
      <c r="T125" s="59">
        <v>3.9241220000000001</v>
      </c>
      <c r="U125" s="60" t="s">
        <v>27</v>
      </c>
      <c r="V125" s="69" t="s">
        <v>27</v>
      </c>
      <c r="W125" s="61"/>
      <c r="X125" s="61"/>
      <c r="Y125" s="61"/>
      <c r="Z125" s="61"/>
      <c r="AA125" s="62">
        <v>90.487499999999997</v>
      </c>
      <c r="AB125" s="62">
        <v>0</v>
      </c>
      <c r="AC125" s="62">
        <v>3.3538160000000001</v>
      </c>
      <c r="AD125" s="62">
        <v>0.88705400000000001</v>
      </c>
      <c r="AE125" s="62">
        <v>11.989404</v>
      </c>
      <c r="AF125" s="63">
        <v>0</v>
      </c>
      <c r="AG125" s="63">
        <v>3.119748</v>
      </c>
      <c r="AH125" s="62">
        <v>0.87313499999999999</v>
      </c>
      <c r="AI125" s="62">
        <v>0.88284099999999999</v>
      </c>
      <c r="AJ125" s="62">
        <v>3.366851</v>
      </c>
      <c r="AK125" s="62">
        <v>0.798898</v>
      </c>
      <c r="AL125" s="62">
        <v>0</v>
      </c>
      <c r="AM125" s="63">
        <v>0</v>
      </c>
      <c r="AN125" s="63">
        <v>1.2071750000000001</v>
      </c>
      <c r="AO125" s="62">
        <v>0.35786899999999999</v>
      </c>
      <c r="AP125" s="62">
        <v>0.38652700000000001</v>
      </c>
      <c r="AQ125" s="62">
        <v>2.8804940000000001</v>
      </c>
      <c r="AR125" s="62">
        <v>0.20482</v>
      </c>
      <c r="AS125" s="62">
        <v>0</v>
      </c>
      <c r="AT125" s="63">
        <v>0</v>
      </c>
      <c r="AU125" s="63">
        <v>1.228882</v>
      </c>
      <c r="AV125" s="62">
        <v>0.363589</v>
      </c>
      <c r="AW125" s="62">
        <v>0.39216299999999998</v>
      </c>
      <c r="AX125" s="62">
        <v>2.8859349999999999</v>
      </c>
      <c r="AY125" s="62">
        <v>0.39216299999999998</v>
      </c>
      <c r="AZ125" s="62">
        <v>2.8859349999999999</v>
      </c>
      <c r="BA125" s="63">
        <v>0</v>
      </c>
      <c r="BB125" s="63">
        <v>2.3859900000000001</v>
      </c>
      <c r="BC125" s="62">
        <v>3.9241220000000001</v>
      </c>
      <c r="BD125" s="62">
        <v>-1.0640050000000001</v>
      </c>
      <c r="BE125" s="62">
        <v>-1.0640050000000001</v>
      </c>
      <c r="BF125" s="62">
        <v>-1.0640050000000001</v>
      </c>
      <c r="BG125" s="62">
        <v>0.88485199999999997</v>
      </c>
      <c r="BH125" s="62">
        <v>25.783806999999999</v>
      </c>
      <c r="BI125" s="62">
        <v>25.783806999999999</v>
      </c>
      <c r="BJ125" s="62">
        <v>28.48272</v>
      </c>
      <c r="BK125" s="62">
        <v>29.607119000000001</v>
      </c>
      <c r="BL125" s="62">
        <v>34.766143</v>
      </c>
      <c r="BM125" s="62">
        <v>0</v>
      </c>
      <c r="BN125" s="62">
        <v>42.028855</v>
      </c>
      <c r="BO125" s="62">
        <v>42.028855</v>
      </c>
      <c r="BP125" s="62">
        <v>40.964849999999998</v>
      </c>
      <c r="BQ125" s="62">
        <v>41.849702000000001</v>
      </c>
      <c r="BR125" s="62">
        <v>39.125036999999999</v>
      </c>
      <c r="BS125" s="62">
        <v>0</v>
      </c>
    </row>
    <row r="126" spans="2:77" s="1" customFormat="1" ht="15" x14ac:dyDescent="0.25">
      <c r="B126" s="73" t="s">
        <v>88</v>
      </c>
      <c r="C126" s="81">
        <v>43523.25</v>
      </c>
      <c r="D126" s="58" t="s">
        <v>0</v>
      </c>
      <c r="E126" s="83" t="s">
        <v>27</v>
      </c>
      <c r="F126" s="83" t="s">
        <v>27</v>
      </c>
      <c r="G126" s="59">
        <v>1239.8376049999999</v>
      </c>
      <c r="H126" s="59">
        <v>820.97841800000003</v>
      </c>
      <c r="I126" s="60" t="s">
        <v>27</v>
      </c>
      <c r="J126" s="69" t="s">
        <v>27</v>
      </c>
      <c r="K126" s="59" t="s">
        <v>27</v>
      </c>
      <c r="L126" s="83" t="s">
        <v>27</v>
      </c>
      <c r="M126" s="59">
        <v>194.259694</v>
      </c>
      <c r="N126" s="59">
        <v>80.627547000000007</v>
      </c>
      <c r="O126" s="60" t="s">
        <v>27</v>
      </c>
      <c r="P126" s="69" t="s">
        <v>27</v>
      </c>
      <c r="Q126" s="59" t="s">
        <v>27</v>
      </c>
      <c r="R126" s="85">
        <v>0</v>
      </c>
      <c r="S126" s="59">
        <v>81.701150999999996</v>
      </c>
      <c r="T126" s="59">
        <v>59.622763999999997</v>
      </c>
      <c r="U126" s="60" t="s">
        <v>27</v>
      </c>
      <c r="V126" s="69" t="s">
        <v>27</v>
      </c>
      <c r="W126" s="61"/>
      <c r="X126" s="61"/>
      <c r="Y126" s="61"/>
      <c r="Z126" s="61"/>
      <c r="AA126" s="62">
        <v>1183.6125</v>
      </c>
      <c r="AB126" s="62">
        <v>0</v>
      </c>
      <c r="AC126" s="62">
        <v>2841.6071379999998</v>
      </c>
      <c r="AD126" s="62">
        <v>717.32086800000002</v>
      </c>
      <c r="AE126" s="62">
        <v>963.677952</v>
      </c>
      <c r="AF126" s="63">
        <v>0</v>
      </c>
      <c r="AG126" s="63">
        <v>458.86828400000002</v>
      </c>
      <c r="AH126" s="62">
        <v>100.728871</v>
      </c>
      <c r="AI126" s="62">
        <v>94.747737999999998</v>
      </c>
      <c r="AJ126" s="62">
        <v>133.60692900000001</v>
      </c>
      <c r="AK126" s="62">
        <v>196.61052799999999</v>
      </c>
      <c r="AL126" s="62">
        <v>0</v>
      </c>
      <c r="AM126" s="63">
        <v>0</v>
      </c>
      <c r="AN126" s="63">
        <v>271.14036299999998</v>
      </c>
      <c r="AO126" s="62">
        <v>52.855375000000002</v>
      </c>
      <c r="AP126" s="62">
        <v>45.447266999999997</v>
      </c>
      <c r="AQ126" s="62">
        <v>78.055975000000004</v>
      </c>
      <c r="AR126" s="62">
        <v>138.214271</v>
      </c>
      <c r="AS126" s="62">
        <v>0</v>
      </c>
      <c r="AT126" s="63">
        <v>0</v>
      </c>
      <c r="AU126" s="63">
        <v>363.63628699999998</v>
      </c>
      <c r="AV126" s="62">
        <v>80.627547000000007</v>
      </c>
      <c r="AW126" s="62">
        <v>70.088205000000002</v>
      </c>
      <c r="AX126" s="62">
        <v>113.99234300000001</v>
      </c>
      <c r="AY126" s="62">
        <v>70.088205000000002</v>
      </c>
      <c r="AZ126" s="62">
        <v>113.99234300000001</v>
      </c>
      <c r="BA126" s="63">
        <v>0</v>
      </c>
      <c r="BB126" s="63">
        <v>243.56527299999999</v>
      </c>
      <c r="BC126" s="62">
        <v>59.622763999999997</v>
      </c>
      <c r="BD126" s="62">
        <v>12.068917000000001</v>
      </c>
      <c r="BE126" s="62">
        <v>12.068917000000001</v>
      </c>
      <c r="BF126" s="62">
        <v>12.068917000000001</v>
      </c>
      <c r="BG126" s="62">
        <v>61.191322</v>
      </c>
      <c r="BH126" s="62">
        <v>901.32055000000003</v>
      </c>
      <c r="BI126" s="62">
        <v>901.32055000000003</v>
      </c>
      <c r="BJ126" s="62">
        <v>1367.0090130000001</v>
      </c>
      <c r="BK126" s="62">
        <v>1364.854184</v>
      </c>
      <c r="BL126" s="62">
        <v>1927.5732559999999</v>
      </c>
      <c r="BM126" s="62">
        <v>0</v>
      </c>
      <c r="BN126" s="62">
        <v>1828.7440220000001</v>
      </c>
      <c r="BO126" s="62">
        <v>1828.7440220000001</v>
      </c>
      <c r="BP126" s="62">
        <v>1830.667021</v>
      </c>
      <c r="BQ126" s="62">
        <v>2178.4294559999998</v>
      </c>
      <c r="BR126" s="62">
        <v>2960.7381660000001</v>
      </c>
      <c r="BS126" s="62">
        <v>0</v>
      </c>
    </row>
    <row r="127" spans="2:77" s="1" customFormat="1" ht="15" x14ac:dyDescent="0.25">
      <c r="B127" s="73" t="s">
        <v>92</v>
      </c>
      <c r="C127" s="81">
        <v>43523.25</v>
      </c>
      <c r="D127" s="58" t="s">
        <v>0</v>
      </c>
      <c r="E127" s="83" t="s">
        <v>27</v>
      </c>
      <c r="F127" s="83" t="s">
        <v>27</v>
      </c>
      <c r="G127" s="59">
        <v>1332.9824390000001</v>
      </c>
      <c r="H127" s="59">
        <v>1321.565206</v>
      </c>
      <c r="I127" s="60" t="s">
        <v>27</v>
      </c>
      <c r="J127" s="69" t="s">
        <v>27</v>
      </c>
      <c r="K127" s="59" t="s">
        <v>27</v>
      </c>
      <c r="L127" s="83" t="s">
        <v>27</v>
      </c>
      <c r="M127" s="59">
        <v>128.793046</v>
      </c>
      <c r="N127" s="59">
        <v>193.34140499999998</v>
      </c>
      <c r="O127" s="60" t="s">
        <v>27</v>
      </c>
      <c r="P127" s="69" t="s">
        <v>27</v>
      </c>
      <c r="Q127" s="59" t="s">
        <v>27</v>
      </c>
      <c r="R127" s="85">
        <v>0</v>
      </c>
      <c r="S127" s="59">
        <v>-514.65810699999997</v>
      </c>
      <c r="T127" s="59">
        <v>-10.471717999999999</v>
      </c>
      <c r="U127" s="60" t="s">
        <v>27</v>
      </c>
      <c r="V127" s="69" t="s">
        <v>27</v>
      </c>
      <c r="W127" s="61"/>
      <c r="X127" s="61"/>
      <c r="Y127" s="61"/>
      <c r="Z127" s="61"/>
      <c r="AA127" s="62">
        <v>2788.6480000000001</v>
      </c>
      <c r="AB127" s="62">
        <v>0</v>
      </c>
      <c r="AC127" s="62">
        <v>4230.2826960000002</v>
      </c>
      <c r="AD127" s="62">
        <v>1135.782962</v>
      </c>
      <c r="AE127" s="62">
        <v>1326.141063</v>
      </c>
      <c r="AF127" s="63">
        <v>0</v>
      </c>
      <c r="AG127" s="63">
        <v>1743.2675850000001</v>
      </c>
      <c r="AH127" s="62">
        <v>594.80011300000001</v>
      </c>
      <c r="AI127" s="62">
        <v>441.31275499999998</v>
      </c>
      <c r="AJ127" s="62">
        <v>589.81823899999995</v>
      </c>
      <c r="AK127" s="62">
        <v>566.44834600000002</v>
      </c>
      <c r="AL127" s="62">
        <v>0</v>
      </c>
      <c r="AM127" s="63">
        <v>0</v>
      </c>
      <c r="AN127" s="63">
        <v>181.23386099999999</v>
      </c>
      <c r="AO127" s="62">
        <v>158.99251899999999</v>
      </c>
      <c r="AP127" s="62">
        <v>12.675898999999999</v>
      </c>
      <c r="AQ127" s="62">
        <v>101.330843</v>
      </c>
      <c r="AR127" s="62">
        <v>93.062786000000003</v>
      </c>
      <c r="AS127" s="62">
        <v>0</v>
      </c>
      <c r="AT127" s="63">
        <v>0</v>
      </c>
      <c r="AU127" s="63">
        <v>315.083102</v>
      </c>
      <c r="AV127" s="62">
        <v>193.34140500000001</v>
      </c>
      <c r="AW127" s="62">
        <v>46.919108000000001</v>
      </c>
      <c r="AX127" s="62">
        <v>136.37084100000001</v>
      </c>
      <c r="AY127" s="62">
        <v>46.919108000000001</v>
      </c>
      <c r="AZ127" s="62">
        <v>136.37084100000001</v>
      </c>
      <c r="BA127" s="63">
        <v>0</v>
      </c>
      <c r="BB127" s="63">
        <v>-294.651883</v>
      </c>
      <c r="BC127" s="62">
        <v>-10.471717999999999</v>
      </c>
      <c r="BD127" s="62">
        <v>-156.70576299999999</v>
      </c>
      <c r="BE127" s="62">
        <v>-156.70576299999999</v>
      </c>
      <c r="BF127" s="62">
        <v>-156.70576299999999</v>
      </c>
      <c r="BG127" s="62">
        <v>-185.37752</v>
      </c>
      <c r="BH127" s="62">
        <v>1975.2186650000001</v>
      </c>
      <c r="BI127" s="62">
        <v>1975.2186650000001</v>
      </c>
      <c r="BJ127" s="62">
        <v>2241.8852499999998</v>
      </c>
      <c r="BK127" s="62">
        <v>2362.420685</v>
      </c>
      <c r="BL127" s="62">
        <v>2601.1584010000001</v>
      </c>
      <c r="BM127" s="62">
        <v>0</v>
      </c>
      <c r="BN127" s="62">
        <v>20.766494000000002</v>
      </c>
      <c r="BO127" s="62">
        <v>20.766494000000002</v>
      </c>
      <c r="BP127" s="62">
        <v>-140.09735800000001</v>
      </c>
      <c r="BQ127" s="62">
        <v>-326.66718800000001</v>
      </c>
      <c r="BR127" s="62">
        <v>-842.48254999999995</v>
      </c>
      <c r="BS127" s="62">
        <v>0</v>
      </c>
    </row>
    <row r="128" spans="2:77" s="1" customFormat="1" ht="15" x14ac:dyDescent="0.25">
      <c r="B128" s="73" t="s">
        <v>97</v>
      </c>
      <c r="C128" s="81">
        <v>43523.25</v>
      </c>
      <c r="D128" s="58" t="s">
        <v>0</v>
      </c>
      <c r="E128" s="83">
        <v>2034</v>
      </c>
      <c r="F128" s="83" t="s">
        <v>27</v>
      </c>
      <c r="G128" s="59">
        <v>3714.895</v>
      </c>
      <c r="H128" s="59">
        <v>1656.491</v>
      </c>
      <c r="I128" s="60" t="s">
        <v>27</v>
      </c>
      <c r="J128" s="69" t="s">
        <v>27</v>
      </c>
      <c r="K128" s="59">
        <v>190.75</v>
      </c>
      <c r="L128" s="83" t="s">
        <v>27</v>
      </c>
      <c r="M128" s="59">
        <v>793.173</v>
      </c>
      <c r="N128" s="59">
        <v>165.45099999999999</v>
      </c>
      <c r="O128" s="60" t="s">
        <v>27</v>
      </c>
      <c r="P128" s="69" t="s">
        <v>27</v>
      </c>
      <c r="Q128" s="59">
        <v>96.5</v>
      </c>
      <c r="R128" s="85">
        <v>0</v>
      </c>
      <c r="S128" s="59">
        <v>37.238999999999997</v>
      </c>
      <c r="T128" s="59">
        <v>-148.53100000000001</v>
      </c>
      <c r="U128" s="60" t="s">
        <v>27</v>
      </c>
      <c r="V128" s="69" t="s">
        <v>27</v>
      </c>
      <c r="W128" s="61"/>
      <c r="X128" s="61"/>
      <c r="Y128" s="61"/>
      <c r="Z128" s="61"/>
      <c r="AA128" s="62">
        <v>8760.52973208</v>
      </c>
      <c r="AB128" s="62">
        <v>0</v>
      </c>
      <c r="AC128" s="62">
        <v>8521.1460000000006</v>
      </c>
      <c r="AD128" s="62">
        <v>1865.6469999999999</v>
      </c>
      <c r="AE128" s="62">
        <v>3158.0590000000002</v>
      </c>
      <c r="AF128" s="63">
        <v>0</v>
      </c>
      <c r="AG128" s="63">
        <v>2901.3139999999999</v>
      </c>
      <c r="AH128" s="62">
        <v>546.17100000000005</v>
      </c>
      <c r="AI128" s="62">
        <v>614.03300000000002</v>
      </c>
      <c r="AJ128" s="62">
        <v>1156.972</v>
      </c>
      <c r="AK128" s="62">
        <v>1299.165</v>
      </c>
      <c r="AL128" s="62">
        <v>0</v>
      </c>
      <c r="AM128" s="63">
        <v>0</v>
      </c>
      <c r="AN128" s="63">
        <v>859.25900000000001</v>
      </c>
      <c r="AO128" s="62">
        <v>36.408999999999999</v>
      </c>
      <c r="AP128" s="62">
        <v>138.02799999999999</v>
      </c>
      <c r="AQ128" s="62">
        <v>484.91699999999997</v>
      </c>
      <c r="AR128" s="62">
        <v>626.69299999999998</v>
      </c>
      <c r="AS128" s="62">
        <v>0</v>
      </c>
      <c r="AT128" s="63">
        <v>0</v>
      </c>
      <c r="AU128" s="63">
        <v>1356.509</v>
      </c>
      <c r="AV128" s="62">
        <v>165.45099999999999</v>
      </c>
      <c r="AW128" s="62">
        <v>266.97800000000001</v>
      </c>
      <c r="AX128" s="62">
        <v>627.85</v>
      </c>
      <c r="AY128" s="62">
        <v>266.97800000000001</v>
      </c>
      <c r="AZ128" s="62">
        <v>627.85</v>
      </c>
      <c r="BA128" s="63">
        <v>0</v>
      </c>
      <c r="BB128" s="63">
        <v>237.62700000000001</v>
      </c>
      <c r="BC128" s="62">
        <v>-148.53100000000001</v>
      </c>
      <c r="BD128" s="62">
        <v>-45.991</v>
      </c>
      <c r="BE128" s="62">
        <v>-45.991</v>
      </c>
      <c r="BF128" s="62">
        <v>-45.991</v>
      </c>
      <c r="BG128" s="62">
        <v>187.28800000000001</v>
      </c>
      <c r="BH128" s="62">
        <v>2098.7689999999998</v>
      </c>
      <c r="BI128" s="62">
        <v>2098.7689999999998</v>
      </c>
      <c r="BJ128" s="62">
        <v>2279.6410000000001</v>
      </c>
      <c r="BK128" s="62">
        <v>2982.48</v>
      </c>
      <c r="BL128" s="62">
        <v>3026.0160000000001</v>
      </c>
      <c r="BM128" s="62">
        <v>0</v>
      </c>
      <c r="BN128" s="62">
        <v>4735.7380000000003</v>
      </c>
      <c r="BO128" s="62">
        <v>4735.7380000000003</v>
      </c>
      <c r="BP128" s="62">
        <v>4907.5339999999997</v>
      </c>
      <c r="BQ128" s="62">
        <v>5399.4340000000002</v>
      </c>
      <c r="BR128" s="62">
        <v>6683.3289999999997</v>
      </c>
      <c r="BS128" s="62">
        <v>0</v>
      </c>
    </row>
    <row r="129" spans="2:77" s="1" customFormat="1" ht="15" x14ac:dyDescent="0.25">
      <c r="B129" s="73" t="s">
        <v>100</v>
      </c>
      <c r="C129" s="81">
        <v>43523.25</v>
      </c>
      <c r="D129" s="58" t="s">
        <v>0</v>
      </c>
      <c r="E129" s="83" t="s">
        <v>27</v>
      </c>
      <c r="F129" s="83" t="s">
        <v>27</v>
      </c>
      <c r="G129" s="59">
        <v>79.002483999999995</v>
      </c>
      <c r="H129" s="59">
        <v>64.611435</v>
      </c>
      <c r="I129" s="60" t="s">
        <v>27</v>
      </c>
      <c r="J129" s="69" t="s">
        <v>27</v>
      </c>
      <c r="K129" s="59" t="s">
        <v>27</v>
      </c>
      <c r="L129" s="83" t="s">
        <v>27</v>
      </c>
      <c r="M129" s="59">
        <v>16.274697</v>
      </c>
      <c r="N129" s="59">
        <v>7.4718720000000003</v>
      </c>
      <c r="O129" s="60" t="s">
        <v>27</v>
      </c>
      <c r="P129" s="69" t="s">
        <v>27</v>
      </c>
      <c r="Q129" s="59" t="s">
        <v>27</v>
      </c>
      <c r="R129" s="85">
        <v>0</v>
      </c>
      <c r="S129" s="59">
        <v>-4.066592</v>
      </c>
      <c r="T129" s="59">
        <v>3.4216829999999998</v>
      </c>
      <c r="U129" s="60" t="s">
        <v>27</v>
      </c>
      <c r="V129" s="69" t="s">
        <v>27</v>
      </c>
      <c r="W129" s="61"/>
      <c r="X129" s="61"/>
      <c r="Y129" s="61"/>
      <c r="Z129" s="61"/>
      <c r="AA129" s="62">
        <v>97.185000000000002</v>
      </c>
      <c r="AB129" s="62">
        <v>0</v>
      </c>
      <c r="AC129" s="62">
        <v>225.12138200000001</v>
      </c>
      <c r="AD129" s="62">
        <v>78.244579999999999</v>
      </c>
      <c r="AE129" s="62">
        <v>86.083780000000004</v>
      </c>
      <c r="AF129" s="63">
        <v>0</v>
      </c>
      <c r="AG129" s="63">
        <v>38.015101999999999</v>
      </c>
      <c r="AH129" s="62">
        <v>11.726856</v>
      </c>
      <c r="AI129" s="62">
        <v>15.759479000000001</v>
      </c>
      <c r="AJ129" s="62">
        <v>18.805657</v>
      </c>
      <c r="AK129" s="62">
        <v>21.511678</v>
      </c>
      <c r="AL129" s="62">
        <v>0</v>
      </c>
      <c r="AM129" s="63">
        <v>0</v>
      </c>
      <c r="AN129" s="63">
        <v>19.909075000000001</v>
      </c>
      <c r="AO129" s="62">
        <v>5.9555920000000002</v>
      </c>
      <c r="AP129" s="62">
        <v>10.082862</v>
      </c>
      <c r="AQ129" s="62">
        <v>11.912781000000001</v>
      </c>
      <c r="AR129" s="62">
        <v>14.608276</v>
      </c>
      <c r="AS129" s="62">
        <v>0</v>
      </c>
      <c r="AT129" s="63">
        <v>0</v>
      </c>
      <c r="AU129" s="63">
        <v>25.159303000000001</v>
      </c>
      <c r="AV129" s="62">
        <v>7.4718720000000003</v>
      </c>
      <c r="AW129" s="62">
        <v>11.405804</v>
      </c>
      <c r="AX129" s="62">
        <v>13.395011</v>
      </c>
      <c r="AY129" s="62">
        <v>11.405804</v>
      </c>
      <c r="AZ129" s="62">
        <v>13.395011</v>
      </c>
      <c r="BA129" s="63">
        <v>0</v>
      </c>
      <c r="BB129" s="63">
        <v>10.76507</v>
      </c>
      <c r="BC129" s="62">
        <v>3.4216829999999998</v>
      </c>
      <c r="BD129" s="62">
        <v>6.5711950000000003</v>
      </c>
      <c r="BE129" s="62">
        <v>6.5711950000000003</v>
      </c>
      <c r="BF129" s="62">
        <v>6.5711950000000003</v>
      </c>
      <c r="BG129" s="62">
        <v>6.6292840000000002</v>
      </c>
      <c r="BH129" s="62">
        <v>13.377329</v>
      </c>
      <c r="BI129" s="62">
        <v>13.377329</v>
      </c>
      <c r="BJ129" s="62">
        <v>17.947182999999999</v>
      </c>
      <c r="BK129" s="62">
        <v>14.936972000000001</v>
      </c>
      <c r="BL129" s="62">
        <v>34.435817</v>
      </c>
      <c r="BM129" s="62">
        <v>0</v>
      </c>
      <c r="BN129" s="62">
        <v>42.616669999999999</v>
      </c>
      <c r="BO129" s="62">
        <v>42.616669999999999</v>
      </c>
      <c r="BP129" s="62">
        <v>43.907865000000001</v>
      </c>
      <c r="BQ129" s="62">
        <v>50.537148999999999</v>
      </c>
      <c r="BR129" s="62">
        <v>46.470556999999999</v>
      </c>
      <c r="BS129" s="62">
        <v>0</v>
      </c>
    </row>
    <row r="130" spans="2:77" s="1" customFormat="1" ht="15" x14ac:dyDescent="0.25">
      <c r="B130" s="73" t="s">
        <v>116</v>
      </c>
      <c r="C130" s="81">
        <v>43523.25</v>
      </c>
      <c r="D130" s="58" t="s">
        <v>0</v>
      </c>
      <c r="E130" s="83" t="s">
        <v>27</v>
      </c>
      <c r="F130" s="83" t="s">
        <v>27</v>
      </c>
      <c r="G130" s="59">
        <v>81.399169000000001</v>
      </c>
      <c r="H130" s="59">
        <v>74.685646000000006</v>
      </c>
      <c r="I130" s="60" t="s">
        <v>27</v>
      </c>
      <c r="J130" s="69" t="s">
        <v>27</v>
      </c>
      <c r="K130" s="59" t="s">
        <v>27</v>
      </c>
      <c r="L130" s="83" t="s">
        <v>27</v>
      </c>
      <c r="M130" s="59">
        <v>4.1259170000000003</v>
      </c>
      <c r="N130" s="59">
        <v>3.005287</v>
      </c>
      <c r="O130" s="60" t="s">
        <v>27</v>
      </c>
      <c r="P130" s="69" t="s">
        <v>27</v>
      </c>
      <c r="Q130" s="59" t="s">
        <v>27</v>
      </c>
      <c r="R130" s="85">
        <v>0</v>
      </c>
      <c r="S130" s="59">
        <v>11.212396</v>
      </c>
      <c r="T130" s="59">
        <v>3.232367</v>
      </c>
      <c r="U130" s="60" t="s">
        <v>27</v>
      </c>
      <c r="V130" s="69" t="s">
        <v>27</v>
      </c>
      <c r="W130" s="61"/>
      <c r="X130" s="61"/>
      <c r="Y130" s="61"/>
      <c r="Z130" s="61"/>
      <c r="AA130" s="62">
        <v>76.819999999999993</v>
      </c>
      <c r="AB130" s="62">
        <v>0</v>
      </c>
      <c r="AC130" s="62">
        <v>260.64108700000003</v>
      </c>
      <c r="AD130" s="62">
        <v>77.082640999999995</v>
      </c>
      <c r="AE130" s="62">
        <v>86.419730999999999</v>
      </c>
      <c r="AF130" s="63">
        <v>0</v>
      </c>
      <c r="AG130" s="63">
        <v>18.171717999999998</v>
      </c>
      <c r="AH130" s="62">
        <v>4.984413</v>
      </c>
      <c r="AI130" s="62">
        <v>5.8918790000000003</v>
      </c>
      <c r="AJ130" s="62">
        <v>4.5804840000000002</v>
      </c>
      <c r="AK130" s="62">
        <v>6.5295860000000001</v>
      </c>
      <c r="AL130" s="62">
        <v>0</v>
      </c>
      <c r="AM130" s="63">
        <v>0</v>
      </c>
      <c r="AN130" s="63">
        <v>9.5236059999999991</v>
      </c>
      <c r="AO130" s="62">
        <v>2.9647019999999999</v>
      </c>
      <c r="AP130" s="62">
        <v>3.6502539999999999</v>
      </c>
      <c r="AQ130" s="62">
        <v>2.1758860000000002</v>
      </c>
      <c r="AR130" s="62">
        <v>4.081664</v>
      </c>
      <c r="AS130" s="62">
        <v>0</v>
      </c>
      <c r="AT130" s="63">
        <v>0</v>
      </c>
      <c r="AU130" s="63">
        <v>9.7035</v>
      </c>
      <c r="AV130" s="62">
        <v>3.005287</v>
      </c>
      <c r="AW130" s="62">
        <v>3.6921149999999998</v>
      </c>
      <c r="AX130" s="62">
        <v>2.2191869999999998</v>
      </c>
      <c r="AY130" s="62">
        <v>3.6921149999999998</v>
      </c>
      <c r="AZ130" s="62">
        <v>2.2191869999999998</v>
      </c>
      <c r="BA130" s="63">
        <v>0</v>
      </c>
      <c r="BB130" s="63">
        <v>8.3955160000000006</v>
      </c>
      <c r="BC130" s="62">
        <v>3.232367</v>
      </c>
      <c r="BD130" s="62">
        <v>3.578236</v>
      </c>
      <c r="BE130" s="62">
        <v>3.578236</v>
      </c>
      <c r="BF130" s="62">
        <v>3.578236</v>
      </c>
      <c r="BG130" s="62">
        <v>5.1613429999999996</v>
      </c>
      <c r="BH130" s="62">
        <v>19.971765999999999</v>
      </c>
      <c r="BI130" s="62">
        <v>19.971765999999999</v>
      </c>
      <c r="BJ130" s="62">
        <v>26.750188000000001</v>
      </c>
      <c r="BK130" s="62">
        <v>17.028334000000001</v>
      </c>
      <c r="BL130" s="62">
        <v>-1.424928</v>
      </c>
      <c r="BM130" s="62">
        <v>0</v>
      </c>
      <c r="BN130" s="62">
        <v>56.753371999999999</v>
      </c>
      <c r="BO130" s="62">
        <v>56.753371999999999</v>
      </c>
      <c r="BP130" s="62">
        <v>60.333226000000003</v>
      </c>
      <c r="BQ130" s="62">
        <v>65.434578000000002</v>
      </c>
      <c r="BR130" s="62">
        <v>76.648364999999998</v>
      </c>
      <c r="BS130" s="62">
        <v>0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163</v>
      </c>
      <c r="C131" s="81">
        <v>43523.25</v>
      </c>
      <c r="D131" s="58" t="s">
        <v>0</v>
      </c>
      <c r="E131" s="83" t="s">
        <v>27</v>
      </c>
      <c r="F131" s="83" t="s">
        <v>27</v>
      </c>
      <c r="G131" s="59">
        <v>55.888550000000002</v>
      </c>
      <c r="H131" s="59">
        <v>141.89806799999999</v>
      </c>
      <c r="I131" s="60" t="s">
        <v>27</v>
      </c>
      <c r="J131" s="69" t="s">
        <v>27</v>
      </c>
      <c r="K131" s="59" t="s">
        <v>27</v>
      </c>
      <c r="L131" s="83" t="s">
        <v>27</v>
      </c>
      <c r="M131" s="59">
        <v>2.4279420000000003</v>
      </c>
      <c r="N131" s="59">
        <v>-0.23962700000000001</v>
      </c>
      <c r="O131" s="60" t="s">
        <v>27</v>
      </c>
      <c r="P131" s="69" t="s">
        <v>27</v>
      </c>
      <c r="Q131" s="59" t="s">
        <v>27</v>
      </c>
      <c r="R131" s="85">
        <v>0</v>
      </c>
      <c r="S131" s="59">
        <v>4.5985740000000002</v>
      </c>
      <c r="T131" s="59">
        <v>0.85527699999999995</v>
      </c>
      <c r="U131" s="60" t="s">
        <v>27</v>
      </c>
      <c r="V131" s="69" t="s">
        <v>27</v>
      </c>
      <c r="W131" s="61"/>
      <c r="X131" s="61"/>
      <c r="Y131" s="61"/>
      <c r="Z131" s="61"/>
      <c r="AA131" s="62">
        <v>31.5</v>
      </c>
      <c r="AB131" s="62">
        <v>0</v>
      </c>
      <c r="AC131" s="62">
        <v>675.64311799999996</v>
      </c>
      <c r="AD131" s="62">
        <v>556.59522500000003</v>
      </c>
      <c r="AE131" s="62">
        <v>506.46529800000002</v>
      </c>
      <c r="AF131" s="63">
        <v>0</v>
      </c>
      <c r="AG131" s="63">
        <v>19.987031000000002</v>
      </c>
      <c r="AH131" s="62">
        <v>6.349094</v>
      </c>
      <c r="AI131" s="62">
        <v>11.794085000000001</v>
      </c>
      <c r="AJ131" s="62">
        <v>9.7405980000000003</v>
      </c>
      <c r="AK131" s="62">
        <v>10.060641</v>
      </c>
      <c r="AL131" s="62">
        <v>0</v>
      </c>
      <c r="AM131" s="63">
        <v>0</v>
      </c>
      <c r="AN131" s="63">
        <v>-5.3993330000000004</v>
      </c>
      <c r="AO131" s="62">
        <v>-0.398559</v>
      </c>
      <c r="AP131" s="62">
        <v>3.7502849999999999</v>
      </c>
      <c r="AQ131" s="62">
        <v>0.23855799999999999</v>
      </c>
      <c r="AR131" s="62">
        <v>2.2831100000000002</v>
      </c>
      <c r="AS131" s="62">
        <v>0</v>
      </c>
      <c r="AT131" s="63">
        <v>0</v>
      </c>
      <c r="AU131" s="63">
        <v>-4.7515700000000001</v>
      </c>
      <c r="AV131" s="62">
        <v>-0.23962700000000001</v>
      </c>
      <c r="AW131" s="62">
        <v>3.907508</v>
      </c>
      <c r="AX131" s="62">
        <v>0.38591599999999998</v>
      </c>
      <c r="AY131" s="62">
        <v>3.907508</v>
      </c>
      <c r="AZ131" s="62">
        <v>0.38591599999999998</v>
      </c>
      <c r="BA131" s="63">
        <v>0</v>
      </c>
      <c r="BB131" s="63">
        <v>-3.9765000000000002E-2</v>
      </c>
      <c r="BC131" s="62">
        <v>0.85527699999999995</v>
      </c>
      <c r="BD131" s="62">
        <v>5.5232599999999996</v>
      </c>
      <c r="BE131" s="62">
        <v>5.5232599999999996</v>
      </c>
      <c r="BF131" s="62">
        <v>5.5232599999999996</v>
      </c>
      <c r="BG131" s="62">
        <v>0.23450799999999999</v>
      </c>
      <c r="BH131" s="62">
        <v>0.71196000000000004</v>
      </c>
      <c r="BI131" s="62">
        <v>0.71196000000000004</v>
      </c>
      <c r="BJ131" s="62">
        <v>7.6251850000000001</v>
      </c>
      <c r="BK131" s="62">
        <v>6.1280720000000004</v>
      </c>
      <c r="BL131" s="62">
        <v>-24.806702999999999</v>
      </c>
      <c r="BM131" s="62">
        <v>0</v>
      </c>
      <c r="BN131" s="62">
        <v>40.634811999999997</v>
      </c>
      <c r="BO131" s="62">
        <v>40.634811999999997</v>
      </c>
      <c r="BP131" s="62">
        <v>46.349729000000004</v>
      </c>
      <c r="BQ131" s="62">
        <v>50.261598999999997</v>
      </c>
      <c r="BR131" s="62">
        <v>54.923991999999998</v>
      </c>
      <c r="BS131" s="62">
        <v>0</v>
      </c>
    </row>
    <row r="132" spans="2:77" s="1" customFormat="1" ht="15" x14ac:dyDescent="0.25">
      <c r="B132" s="73" t="s">
        <v>218</v>
      </c>
      <c r="C132" s="81">
        <v>43523.25</v>
      </c>
      <c r="D132" s="58" t="s">
        <v>0</v>
      </c>
      <c r="E132" s="83" t="s">
        <v>27</v>
      </c>
      <c r="F132" s="83" t="s">
        <v>27</v>
      </c>
      <c r="G132" s="59">
        <v>88.849530000000001</v>
      </c>
      <c r="H132" s="59">
        <v>63.110536000000003</v>
      </c>
      <c r="I132" s="60" t="s">
        <v>27</v>
      </c>
      <c r="J132" s="69" t="s">
        <v>27</v>
      </c>
      <c r="K132" s="59" t="s">
        <v>27</v>
      </c>
      <c r="L132" s="83" t="s">
        <v>27</v>
      </c>
      <c r="M132" s="59">
        <v>5.5619999999998448E-3</v>
      </c>
      <c r="N132" s="59">
        <v>3.4641610000000003</v>
      </c>
      <c r="O132" s="60" t="s">
        <v>27</v>
      </c>
      <c r="P132" s="69" t="s">
        <v>27</v>
      </c>
      <c r="Q132" s="59" t="s">
        <v>27</v>
      </c>
      <c r="R132" s="85">
        <v>0</v>
      </c>
      <c r="S132" s="59">
        <v>-18.821415999999999</v>
      </c>
      <c r="T132" s="59">
        <v>-0.367535</v>
      </c>
      <c r="U132" s="60" t="s">
        <v>27</v>
      </c>
      <c r="V132" s="69" t="s">
        <v>27</v>
      </c>
      <c r="W132" s="61"/>
      <c r="X132" s="61"/>
      <c r="Y132" s="61"/>
      <c r="Z132" s="61"/>
      <c r="AA132" s="62">
        <v>248.2</v>
      </c>
      <c r="AB132" s="62">
        <v>0</v>
      </c>
      <c r="AC132" s="62">
        <v>330.16562199999998</v>
      </c>
      <c r="AD132" s="62">
        <v>88.037789000000004</v>
      </c>
      <c r="AE132" s="62">
        <v>139.62789799999999</v>
      </c>
      <c r="AF132" s="63">
        <v>0</v>
      </c>
      <c r="AG132" s="63">
        <v>108.941755</v>
      </c>
      <c r="AH132" s="62">
        <v>22.539553999999999</v>
      </c>
      <c r="AI132" s="62">
        <v>17.690324</v>
      </c>
      <c r="AJ132" s="62">
        <v>32.693930999999999</v>
      </c>
      <c r="AK132" s="62">
        <v>22.212909</v>
      </c>
      <c r="AL132" s="62">
        <v>0</v>
      </c>
      <c r="AM132" s="63">
        <v>0</v>
      </c>
      <c r="AN132" s="63">
        <v>10.768825</v>
      </c>
      <c r="AO132" s="62">
        <v>0.43895299999999998</v>
      </c>
      <c r="AP132" s="62">
        <v>-7.4739019999999998</v>
      </c>
      <c r="AQ132" s="62">
        <v>0.957704</v>
      </c>
      <c r="AR132" s="62">
        <v>-2.225708</v>
      </c>
      <c r="AS132" s="62">
        <v>0</v>
      </c>
      <c r="AT132" s="63">
        <v>0</v>
      </c>
      <c r="AU132" s="63">
        <v>21.483598000000001</v>
      </c>
      <c r="AV132" s="62">
        <v>3.4641609999999998</v>
      </c>
      <c r="AW132" s="62">
        <v>-5.1205819999999997</v>
      </c>
      <c r="AX132" s="62">
        <v>2.7078389999999999</v>
      </c>
      <c r="AY132" s="62">
        <v>-5.1205819999999997</v>
      </c>
      <c r="AZ132" s="62">
        <v>2.7078389999999999</v>
      </c>
      <c r="BA132" s="63">
        <v>0</v>
      </c>
      <c r="BB132" s="63">
        <v>-2.4153190000000002</v>
      </c>
      <c r="BC132" s="62">
        <v>-0.367535</v>
      </c>
      <c r="BD132" s="62">
        <v>-12.039795</v>
      </c>
      <c r="BE132" s="62">
        <v>-12.039795</v>
      </c>
      <c r="BF132" s="62">
        <v>-12.039795</v>
      </c>
      <c r="BG132" s="62">
        <v>-7.187373</v>
      </c>
      <c r="BH132" s="62">
        <v>3.5598040000000002</v>
      </c>
      <c r="BI132" s="62">
        <v>3.5598040000000002</v>
      </c>
      <c r="BJ132" s="62">
        <v>49.075035999999997</v>
      </c>
      <c r="BK132" s="62">
        <v>77.756846999999993</v>
      </c>
      <c r="BL132" s="62">
        <v>80.029602999999994</v>
      </c>
      <c r="BM132" s="62">
        <v>0</v>
      </c>
      <c r="BN132" s="62">
        <v>106.027632</v>
      </c>
      <c r="BO132" s="62">
        <v>106.027632</v>
      </c>
      <c r="BP132" s="62">
        <v>95.159541000000004</v>
      </c>
      <c r="BQ132" s="62">
        <v>86.109019000000004</v>
      </c>
      <c r="BR132" s="62">
        <v>69.424199000000002</v>
      </c>
      <c r="BS132" s="62">
        <v>0</v>
      </c>
    </row>
    <row r="133" spans="2:77" s="1" customFormat="1" ht="15" x14ac:dyDescent="0.25">
      <c r="B133" s="73" t="s">
        <v>261</v>
      </c>
      <c r="C133" s="81">
        <v>43523.25</v>
      </c>
      <c r="D133" s="58" t="s">
        <v>0</v>
      </c>
      <c r="E133" s="83" t="s">
        <v>27</v>
      </c>
      <c r="F133" s="83" t="s">
        <v>27</v>
      </c>
      <c r="G133" s="59">
        <v>3.5162369999999998</v>
      </c>
      <c r="H133" s="59">
        <v>7.0693929999999998</v>
      </c>
      <c r="I133" s="60" t="s">
        <v>27</v>
      </c>
      <c r="J133" s="69" t="s">
        <v>27</v>
      </c>
      <c r="K133" s="59" t="s">
        <v>27</v>
      </c>
      <c r="L133" s="83" t="s">
        <v>27</v>
      </c>
      <c r="M133" s="59">
        <v>0.62745699999999993</v>
      </c>
      <c r="N133" s="59">
        <v>0.328295</v>
      </c>
      <c r="O133" s="60" t="s">
        <v>27</v>
      </c>
      <c r="P133" s="69" t="s">
        <v>27</v>
      </c>
      <c r="Q133" s="59" t="s">
        <v>27</v>
      </c>
      <c r="R133" s="85">
        <v>0</v>
      </c>
      <c r="S133" s="59">
        <v>0.43242000000000003</v>
      </c>
      <c r="T133" s="59">
        <v>-0.77957799999999999</v>
      </c>
      <c r="U133" s="60" t="s">
        <v>27</v>
      </c>
      <c r="V133" s="69" t="s">
        <v>27</v>
      </c>
      <c r="W133" s="61"/>
      <c r="X133" s="61"/>
      <c r="Y133" s="61"/>
      <c r="Z133" s="61"/>
      <c r="AA133" s="62">
        <v>39.119999999999997</v>
      </c>
      <c r="AB133" s="62">
        <v>0</v>
      </c>
      <c r="AC133" s="62">
        <v>17.015063999999999</v>
      </c>
      <c r="AD133" s="62">
        <v>1.3660140000000001</v>
      </c>
      <c r="AE133" s="62">
        <v>2.1439349999999999</v>
      </c>
      <c r="AF133" s="63">
        <v>0</v>
      </c>
      <c r="AG133" s="63">
        <v>3.4773930000000002</v>
      </c>
      <c r="AH133" s="62">
        <v>0.58352099999999996</v>
      </c>
      <c r="AI133" s="62">
        <v>0.245198</v>
      </c>
      <c r="AJ133" s="62">
        <v>0.27555800000000003</v>
      </c>
      <c r="AK133" s="62">
        <v>0.96554600000000002</v>
      </c>
      <c r="AL133" s="62">
        <v>0</v>
      </c>
      <c r="AM133" s="63">
        <v>0</v>
      </c>
      <c r="AN133" s="63">
        <v>2.0695969999999999</v>
      </c>
      <c r="AO133" s="62">
        <v>0.17177899999999999</v>
      </c>
      <c r="AP133" s="62">
        <v>-3.0886E-2</v>
      </c>
      <c r="AQ133" s="62">
        <v>2.7239999999999999E-3</v>
      </c>
      <c r="AR133" s="62">
        <v>0.43933499999999998</v>
      </c>
      <c r="AS133" s="62">
        <v>0</v>
      </c>
      <c r="AT133" s="63">
        <v>0</v>
      </c>
      <c r="AU133" s="63">
        <v>2.665835</v>
      </c>
      <c r="AV133" s="62">
        <v>0.328295</v>
      </c>
      <c r="AW133" s="62">
        <v>0.137598</v>
      </c>
      <c r="AX133" s="62">
        <v>0.17163200000000001</v>
      </c>
      <c r="AY133" s="62">
        <v>0.137598</v>
      </c>
      <c r="AZ133" s="62">
        <v>0.17163200000000001</v>
      </c>
      <c r="BA133" s="63">
        <v>0</v>
      </c>
      <c r="BB133" s="63">
        <v>9.1059000000000001E-2</v>
      </c>
      <c r="BC133" s="62">
        <v>-0.77957799999999999</v>
      </c>
      <c r="BD133" s="62">
        <v>0.32251800000000003</v>
      </c>
      <c r="BE133" s="62">
        <v>0.32251800000000003</v>
      </c>
      <c r="BF133" s="62">
        <v>0.32251800000000003</v>
      </c>
      <c r="BG133" s="62">
        <v>-0.318384</v>
      </c>
      <c r="BH133" s="62">
        <v>3.1506280000000002</v>
      </c>
      <c r="BI133" s="62">
        <v>3.1506280000000002</v>
      </c>
      <c r="BJ133" s="62">
        <v>-6.8753999999999996E-2</v>
      </c>
      <c r="BK133" s="62">
        <v>0.331287</v>
      </c>
      <c r="BL133" s="62">
        <v>3.2192750000000001</v>
      </c>
      <c r="BM133" s="62">
        <v>0</v>
      </c>
      <c r="BN133" s="62">
        <v>38.527782999999999</v>
      </c>
      <c r="BO133" s="62">
        <v>38.527782999999999</v>
      </c>
      <c r="BP133" s="62">
        <v>38.847920000000002</v>
      </c>
      <c r="BQ133" s="62">
        <v>38.514484000000003</v>
      </c>
      <c r="BR133" s="62">
        <v>38.941932000000001</v>
      </c>
      <c r="BS133" s="62">
        <v>0</v>
      </c>
    </row>
    <row r="134" spans="2:77" s="1" customFormat="1" ht="15" x14ac:dyDescent="0.25">
      <c r="B134" s="73" t="s">
        <v>306</v>
      </c>
      <c r="C134" s="81">
        <v>43523.25</v>
      </c>
      <c r="D134" s="58" t="s">
        <v>0</v>
      </c>
      <c r="E134" s="83" t="s">
        <v>27</v>
      </c>
      <c r="F134" s="83" t="s">
        <v>27</v>
      </c>
      <c r="G134" s="59">
        <v>0.50495000000000001</v>
      </c>
      <c r="H134" s="59">
        <v>0.32</v>
      </c>
      <c r="I134" s="60" t="s">
        <v>27</v>
      </c>
      <c r="J134" s="69" t="s">
        <v>27</v>
      </c>
      <c r="K134" s="59" t="s">
        <v>27</v>
      </c>
      <c r="L134" s="83" t="s">
        <v>27</v>
      </c>
      <c r="M134" s="59">
        <v>-0.51302899999999996</v>
      </c>
      <c r="N134" s="59">
        <v>-0.71276099999999998</v>
      </c>
      <c r="O134" s="60" t="s">
        <v>27</v>
      </c>
      <c r="P134" s="69" t="s">
        <v>27</v>
      </c>
      <c r="Q134" s="59" t="s">
        <v>27</v>
      </c>
      <c r="R134" s="85">
        <v>0</v>
      </c>
      <c r="S134" s="59">
        <v>7.2191000000000005E-2</v>
      </c>
      <c r="T134" s="59">
        <v>-0.83335599999999999</v>
      </c>
      <c r="U134" s="60" t="s">
        <v>27</v>
      </c>
      <c r="V134" s="69" t="s">
        <v>27</v>
      </c>
      <c r="W134" s="61"/>
      <c r="X134" s="61"/>
      <c r="Y134" s="61"/>
      <c r="Z134" s="61"/>
      <c r="AA134" s="62">
        <v>41.4</v>
      </c>
      <c r="AB134" s="62">
        <v>0</v>
      </c>
      <c r="AC134" s="62">
        <v>2.123313</v>
      </c>
      <c r="AD134" s="62">
        <v>27.944271000000001</v>
      </c>
      <c r="AE134" s="62">
        <v>1.4029700000000001</v>
      </c>
      <c r="AF134" s="63">
        <v>0</v>
      </c>
      <c r="AG134" s="63">
        <v>0.49477700000000002</v>
      </c>
      <c r="AH134" s="62">
        <v>9.1268000000000002E-2</v>
      </c>
      <c r="AI134" s="62">
        <v>14.997648</v>
      </c>
      <c r="AJ134" s="62">
        <v>0.91289399999999998</v>
      </c>
      <c r="AK134" s="62">
        <v>0.307114</v>
      </c>
      <c r="AL134" s="62">
        <v>0</v>
      </c>
      <c r="AM134" s="63">
        <v>0</v>
      </c>
      <c r="AN134" s="63">
        <v>-1.9863960000000001</v>
      </c>
      <c r="AO134" s="62">
        <v>-0.74946599999999997</v>
      </c>
      <c r="AP134" s="62">
        <v>13.417354</v>
      </c>
      <c r="AQ134" s="62">
        <v>-7.7077999999999994E-2</v>
      </c>
      <c r="AR134" s="62">
        <v>-0.55387399999999998</v>
      </c>
      <c r="AS134" s="62">
        <v>0</v>
      </c>
      <c r="AT134" s="63">
        <v>0</v>
      </c>
      <c r="AU134" s="63">
        <v>-1.913632</v>
      </c>
      <c r="AV134" s="62">
        <v>-0.71276099999999998</v>
      </c>
      <c r="AW134" s="62">
        <v>13.457326999999999</v>
      </c>
      <c r="AX134" s="62">
        <v>-3.7075999999999998E-2</v>
      </c>
      <c r="AY134" s="62">
        <v>13.457326999999999</v>
      </c>
      <c r="AZ134" s="62">
        <v>-3.7075999999999998E-2</v>
      </c>
      <c r="BA134" s="63">
        <v>0</v>
      </c>
      <c r="BB134" s="63">
        <v>-3.2331439999999998</v>
      </c>
      <c r="BC134" s="62">
        <v>-0.83335599999999999</v>
      </c>
      <c r="BD134" s="62">
        <v>13.522793999999999</v>
      </c>
      <c r="BE134" s="62">
        <v>13.522793999999999</v>
      </c>
      <c r="BF134" s="62">
        <v>13.522793999999999</v>
      </c>
      <c r="BG134" s="62">
        <v>-0.90896299999999997</v>
      </c>
      <c r="BH134" s="62">
        <v>6.3116450000000004</v>
      </c>
      <c r="BI134" s="62">
        <v>6.3116450000000004</v>
      </c>
      <c r="BJ134" s="62">
        <v>30.319514999999999</v>
      </c>
      <c r="BK134" s="62">
        <v>28.763301999999999</v>
      </c>
      <c r="BL134" s="62">
        <v>29.026682000000001</v>
      </c>
      <c r="BM134" s="62">
        <v>0</v>
      </c>
      <c r="BN134" s="62">
        <v>33.350346999999999</v>
      </c>
      <c r="BO134" s="62">
        <v>33.350346999999999</v>
      </c>
      <c r="BP134" s="62">
        <v>46.869430000000001</v>
      </c>
      <c r="BQ134" s="62">
        <v>47.424875</v>
      </c>
      <c r="BR134" s="62">
        <v>47.494104</v>
      </c>
      <c r="BS134" s="62">
        <v>0</v>
      </c>
    </row>
    <row r="135" spans="2:77" s="1" customFormat="1" ht="15" x14ac:dyDescent="0.25">
      <c r="B135" s="73" t="s">
        <v>45</v>
      </c>
      <c r="C135" s="81">
        <v>43524.25</v>
      </c>
      <c r="D135" s="58" t="s">
        <v>0</v>
      </c>
      <c r="E135" s="83" t="s">
        <v>27</v>
      </c>
      <c r="F135" s="83" t="s">
        <v>27</v>
      </c>
      <c r="G135" s="59">
        <v>173.12014400000001</v>
      </c>
      <c r="H135" s="59">
        <v>178.78468599999999</v>
      </c>
      <c r="I135" s="60" t="s">
        <v>27</v>
      </c>
      <c r="J135" s="69" t="s">
        <v>27</v>
      </c>
      <c r="K135" s="59" t="s">
        <v>27</v>
      </c>
      <c r="L135" s="83" t="s">
        <v>27</v>
      </c>
      <c r="M135" s="59">
        <v>23.283393</v>
      </c>
      <c r="N135" s="59">
        <v>15.216406000000001</v>
      </c>
      <c r="O135" s="60" t="s">
        <v>27</v>
      </c>
      <c r="P135" s="69" t="s">
        <v>27</v>
      </c>
      <c r="Q135" s="59" t="s">
        <v>27</v>
      </c>
      <c r="R135" s="85">
        <v>0</v>
      </c>
      <c r="S135" s="59">
        <v>25.278213000000001</v>
      </c>
      <c r="T135" s="59">
        <v>17.979903</v>
      </c>
      <c r="U135" s="60" t="s">
        <v>27</v>
      </c>
      <c r="V135" s="69" t="s">
        <v>27</v>
      </c>
      <c r="W135" s="61"/>
      <c r="X135" s="61"/>
      <c r="Y135" s="61"/>
      <c r="Z135" s="61"/>
      <c r="AA135" s="62">
        <v>500.03999999999996</v>
      </c>
      <c r="AB135" s="62">
        <v>0</v>
      </c>
      <c r="AC135" s="62">
        <v>581.12522100000001</v>
      </c>
      <c r="AD135" s="62">
        <v>130.92730800000001</v>
      </c>
      <c r="AE135" s="62">
        <v>166.50153599999999</v>
      </c>
      <c r="AF135" s="63">
        <v>0</v>
      </c>
      <c r="AG135" s="63">
        <v>152.16021699999999</v>
      </c>
      <c r="AH135" s="62">
        <v>45.785676000000002</v>
      </c>
      <c r="AI135" s="62">
        <v>32.440286999999998</v>
      </c>
      <c r="AJ135" s="62">
        <v>41.744630999999998</v>
      </c>
      <c r="AK135" s="62">
        <v>54.051988000000001</v>
      </c>
      <c r="AL135" s="62">
        <v>0</v>
      </c>
      <c r="AM135" s="63">
        <v>0</v>
      </c>
      <c r="AN135" s="63">
        <v>41.730514999999997</v>
      </c>
      <c r="AO135" s="62">
        <v>14.003835</v>
      </c>
      <c r="AP135" s="62">
        <v>2.4931709999999998</v>
      </c>
      <c r="AQ135" s="62">
        <v>10.469533999999999</v>
      </c>
      <c r="AR135" s="62">
        <v>21.981496</v>
      </c>
      <c r="AS135" s="62">
        <v>0</v>
      </c>
      <c r="AT135" s="63">
        <v>0</v>
      </c>
      <c r="AU135" s="63">
        <v>46.596623999999998</v>
      </c>
      <c r="AV135" s="62">
        <v>15.216405999999999</v>
      </c>
      <c r="AW135" s="62">
        <v>3.7185540000000001</v>
      </c>
      <c r="AX135" s="62">
        <v>11.754637000000001</v>
      </c>
      <c r="AY135" s="62">
        <v>3.7185540000000001</v>
      </c>
      <c r="AZ135" s="62">
        <v>11.754637000000001</v>
      </c>
      <c r="BA135" s="63">
        <v>0</v>
      </c>
      <c r="BB135" s="63">
        <v>51.791034000000003</v>
      </c>
      <c r="BC135" s="62">
        <v>17.979903</v>
      </c>
      <c r="BD135" s="62">
        <v>8.4987739999999992</v>
      </c>
      <c r="BE135" s="62">
        <v>8.4987739999999992</v>
      </c>
      <c r="BF135" s="62">
        <v>8.4987739999999992</v>
      </c>
      <c r="BG135" s="62">
        <v>15.024009</v>
      </c>
      <c r="BH135" s="62">
        <v>-77.615756000000005</v>
      </c>
      <c r="BI135" s="62">
        <v>-77.615756000000005</v>
      </c>
      <c r="BJ135" s="62">
        <v>-64.784188</v>
      </c>
      <c r="BK135" s="62">
        <v>-7.4650379999999998</v>
      </c>
      <c r="BL135" s="62">
        <v>-27.027345</v>
      </c>
      <c r="BM135" s="62">
        <v>0</v>
      </c>
      <c r="BN135" s="62">
        <v>359.930475</v>
      </c>
      <c r="BO135" s="62">
        <v>359.930475</v>
      </c>
      <c r="BP135" s="62">
        <v>340.35054300000002</v>
      </c>
      <c r="BQ135" s="62">
        <v>355.62005199999999</v>
      </c>
      <c r="BR135" s="62">
        <v>380.07002899999998</v>
      </c>
      <c r="BS135" s="62">
        <v>0</v>
      </c>
    </row>
    <row r="136" spans="2:77" s="1" customFormat="1" ht="15" x14ac:dyDescent="0.25">
      <c r="B136" s="73" t="s">
        <v>50</v>
      </c>
      <c r="C136" s="81">
        <v>43524.25</v>
      </c>
      <c r="D136" s="58" t="s">
        <v>0</v>
      </c>
      <c r="E136" s="83" t="s">
        <v>27</v>
      </c>
      <c r="F136" s="83" t="s">
        <v>27</v>
      </c>
      <c r="G136" s="59">
        <v>104.835702</v>
      </c>
      <c r="H136" s="59">
        <v>62.769720999999997</v>
      </c>
      <c r="I136" s="60" t="s">
        <v>27</v>
      </c>
      <c r="J136" s="69" t="s">
        <v>27</v>
      </c>
      <c r="K136" s="59" t="s">
        <v>27</v>
      </c>
      <c r="L136" s="83" t="s">
        <v>27</v>
      </c>
      <c r="M136" s="59">
        <v>25.489644999999999</v>
      </c>
      <c r="N136" s="59">
        <v>7.4151699999999998</v>
      </c>
      <c r="O136" s="60" t="s">
        <v>27</v>
      </c>
      <c r="P136" s="69" t="s">
        <v>27</v>
      </c>
      <c r="Q136" s="59" t="s">
        <v>27</v>
      </c>
      <c r="R136" s="85">
        <v>0</v>
      </c>
      <c r="S136" s="59">
        <v>25.200233999999998</v>
      </c>
      <c r="T136" s="59">
        <v>8.1394680000000008</v>
      </c>
      <c r="U136" s="60" t="s">
        <v>27</v>
      </c>
      <c r="V136" s="69" t="s">
        <v>27</v>
      </c>
      <c r="W136" s="61"/>
      <c r="X136" s="61"/>
      <c r="Y136" s="61"/>
      <c r="Z136" s="61"/>
      <c r="AA136" s="62">
        <v>212.1</v>
      </c>
      <c r="AB136" s="62">
        <v>0</v>
      </c>
      <c r="AC136" s="62">
        <v>235.73282499999999</v>
      </c>
      <c r="AD136" s="62">
        <v>68.821644000000006</v>
      </c>
      <c r="AE136" s="62">
        <v>83.629867000000004</v>
      </c>
      <c r="AF136" s="63">
        <v>0</v>
      </c>
      <c r="AG136" s="63">
        <v>39.848770999999999</v>
      </c>
      <c r="AH136" s="62">
        <v>8.9083430000000003</v>
      </c>
      <c r="AI136" s="62">
        <v>6.6529569999999998</v>
      </c>
      <c r="AJ136" s="62">
        <v>18.394435999999999</v>
      </c>
      <c r="AK136" s="62">
        <v>27.606923999999999</v>
      </c>
      <c r="AL136" s="62">
        <v>0</v>
      </c>
      <c r="AM136" s="63">
        <v>0</v>
      </c>
      <c r="AN136" s="63">
        <v>27.873298999999999</v>
      </c>
      <c r="AO136" s="62">
        <v>5.9643569999999997</v>
      </c>
      <c r="AP136" s="62">
        <v>3.5330240000000002</v>
      </c>
      <c r="AQ136" s="62">
        <v>15.073637</v>
      </c>
      <c r="AR136" s="62">
        <v>23.841659</v>
      </c>
      <c r="AS136" s="62">
        <v>0</v>
      </c>
      <c r="AT136" s="63">
        <v>0</v>
      </c>
      <c r="AU136" s="63">
        <v>33.684092</v>
      </c>
      <c r="AV136" s="62">
        <v>7.4151699999999998</v>
      </c>
      <c r="AW136" s="62">
        <v>6.3645829999999997</v>
      </c>
      <c r="AX136" s="62">
        <v>15.316750000000001</v>
      </c>
      <c r="AY136" s="62">
        <v>6.3645829999999997</v>
      </c>
      <c r="AZ136" s="62">
        <v>15.316750000000001</v>
      </c>
      <c r="BA136" s="63">
        <v>0</v>
      </c>
      <c r="BB136" s="63">
        <v>27.282392999999999</v>
      </c>
      <c r="BC136" s="62">
        <v>8.1394680000000008</v>
      </c>
      <c r="BD136" s="62">
        <v>5.3983249999999998</v>
      </c>
      <c r="BE136" s="62">
        <v>5.3983249999999998</v>
      </c>
      <c r="BF136" s="62">
        <v>5.3983249999999998</v>
      </c>
      <c r="BG136" s="62">
        <v>13.281105999999999</v>
      </c>
      <c r="BH136" s="62">
        <v>-43.941288</v>
      </c>
      <c r="BI136" s="62">
        <v>-43.941288</v>
      </c>
      <c r="BJ136" s="62">
        <v>-33.528635999999999</v>
      </c>
      <c r="BK136" s="62">
        <v>26.995531</v>
      </c>
      <c r="BL136" s="62">
        <v>15.496846</v>
      </c>
      <c r="BM136" s="62">
        <v>0</v>
      </c>
      <c r="BN136" s="62">
        <v>128.19067000000001</v>
      </c>
      <c r="BO136" s="62">
        <v>128.19067000000001</v>
      </c>
      <c r="BP136" s="62">
        <v>109.587778</v>
      </c>
      <c r="BQ136" s="62">
        <v>122.773387</v>
      </c>
      <c r="BR136" s="62">
        <v>147.798597</v>
      </c>
      <c r="BS136" s="62">
        <v>0</v>
      </c>
    </row>
    <row r="137" spans="2:77" s="1" customFormat="1" ht="15" x14ac:dyDescent="0.25">
      <c r="B137" s="73" t="s">
        <v>54</v>
      </c>
      <c r="C137" s="81">
        <v>43524.25</v>
      </c>
      <c r="D137" s="58" t="s">
        <v>0</v>
      </c>
      <c r="E137" s="83">
        <v>4341.5</v>
      </c>
      <c r="F137" s="83" t="s">
        <v>27</v>
      </c>
      <c r="G137" s="59">
        <v>6430.0290000000005</v>
      </c>
      <c r="H137" s="59">
        <v>2758.3339999999998</v>
      </c>
      <c r="I137" s="60" t="s">
        <v>27</v>
      </c>
      <c r="J137" s="69" t="s">
        <v>27</v>
      </c>
      <c r="K137" s="59">
        <v>538.125</v>
      </c>
      <c r="L137" s="83" t="s">
        <v>27</v>
      </c>
      <c r="M137" s="59">
        <v>1176.7820000000002</v>
      </c>
      <c r="N137" s="59">
        <v>353.15600000000001</v>
      </c>
      <c r="O137" s="60" t="s">
        <v>27</v>
      </c>
      <c r="P137" s="69" t="s">
        <v>27</v>
      </c>
      <c r="Q137" s="59">
        <v>229.875</v>
      </c>
      <c r="R137" s="85">
        <v>0</v>
      </c>
      <c r="S137" s="59">
        <v>-35.814</v>
      </c>
      <c r="T137" s="59">
        <v>-194.45</v>
      </c>
      <c r="U137" s="60" t="s">
        <v>27</v>
      </c>
      <c r="V137" s="69" t="s">
        <v>27</v>
      </c>
      <c r="W137" s="61"/>
      <c r="X137" s="61"/>
      <c r="Y137" s="61"/>
      <c r="Z137" s="61"/>
      <c r="AA137" s="62">
        <v>12161.842102019998</v>
      </c>
      <c r="AB137" s="62">
        <v>0</v>
      </c>
      <c r="AC137" s="62">
        <v>12946.918</v>
      </c>
      <c r="AD137" s="62">
        <v>2764.1210000000001</v>
      </c>
      <c r="AE137" s="62">
        <v>5449.576</v>
      </c>
      <c r="AF137" s="63">
        <v>0</v>
      </c>
      <c r="AG137" s="63">
        <v>5040.4179999999997</v>
      </c>
      <c r="AH137" s="62">
        <v>1089.2550000000001</v>
      </c>
      <c r="AI137" s="62">
        <v>1003.273</v>
      </c>
      <c r="AJ137" s="62">
        <v>2195.8110000000001</v>
      </c>
      <c r="AK137" s="62">
        <v>2526.2669999999998</v>
      </c>
      <c r="AL137" s="62">
        <v>0</v>
      </c>
      <c r="AM137" s="63">
        <v>0</v>
      </c>
      <c r="AN137" s="63">
        <v>1169.028</v>
      </c>
      <c r="AO137" s="62">
        <v>113.69799999999999</v>
      </c>
      <c r="AP137" s="62">
        <v>48.564</v>
      </c>
      <c r="AQ137" s="62">
        <v>605.69399999999996</v>
      </c>
      <c r="AR137" s="62">
        <v>805.05100000000004</v>
      </c>
      <c r="AS137" s="62">
        <v>0</v>
      </c>
      <c r="AT137" s="63">
        <v>0</v>
      </c>
      <c r="AU137" s="63">
        <v>2101.0070000000001</v>
      </c>
      <c r="AV137" s="62">
        <v>353.15600000000001</v>
      </c>
      <c r="AW137" s="62">
        <v>286.62599999999998</v>
      </c>
      <c r="AX137" s="62">
        <v>927.16099999999994</v>
      </c>
      <c r="AY137" s="62">
        <v>286.62599999999998</v>
      </c>
      <c r="AZ137" s="62">
        <v>927.16099999999994</v>
      </c>
      <c r="BA137" s="63">
        <v>0</v>
      </c>
      <c r="BB137" s="63">
        <v>149.41999999999999</v>
      </c>
      <c r="BC137" s="62">
        <v>-194.45</v>
      </c>
      <c r="BD137" s="62">
        <v>-106.19</v>
      </c>
      <c r="BE137" s="62">
        <v>-106.19</v>
      </c>
      <c r="BF137" s="62">
        <v>-106.19</v>
      </c>
      <c r="BG137" s="62">
        <v>90.944999999999993</v>
      </c>
      <c r="BH137" s="62">
        <v>3011.28</v>
      </c>
      <c r="BI137" s="62">
        <v>3011.28</v>
      </c>
      <c r="BJ137" s="62">
        <v>4061.625</v>
      </c>
      <c r="BK137" s="62">
        <v>4736.0630000000001</v>
      </c>
      <c r="BL137" s="62">
        <v>4931.8670000000002</v>
      </c>
      <c r="BM137" s="62">
        <v>0</v>
      </c>
      <c r="BN137" s="62">
        <v>9972.973</v>
      </c>
      <c r="BO137" s="62">
        <v>9972.973</v>
      </c>
      <c r="BP137" s="62">
        <v>11076.739</v>
      </c>
      <c r="BQ137" s="62">
        <v>11656.83</v>
      </c>
      <c r="BR137" s="62">
        <v>13836.522000000001</v>
      </c>
      <c r="BS137" s="62">
        <v>0</v>
      </c>
    </row>
    <row r="138" spans="2:77" s="1" customFormat="1" ht="15" x14ac:dyDescent="0.25">
      <c r="B138" s="73" t="s">
        <v>86</v>
      </c>
      <c r="C138" s="81">
        <v>43524.25</v>
      </c>
      <c r="D138" s="58" t="s">
        <v>0</v>
      </c>
      <c r="E138" s="83">
        <v>977.66666666666663</v>
      </c>
      <c r="F138" s="83" t="s">
        <v>27</v>
      </c>
      <c r="G138" s="59">
        <v>1005.338914</v>
      </c>
      <c r="H138" s="59">
        <v>829.71993399999997</v>
      </c>
      <c r="I138" s="60" t="s">
        <v>27</v>
      </c>
      <c r="J138" s="69" t="s">
        <v>27</v>
      </c>
      <c r="K138" s="59">
        <v>35.111111111111114</v>
      </c>
      <c r="L138" s="83" t="s">
        <v>27</v>
      </c>
      <c r="M138" s="59">
        <v>43.103267000000002</v>
      </c>
      <c r="N138" s="59">
        <v>22.263348000000001</v>
      </c>
      <c r="O138" s="60" t="s">
        <v>27</v>
      </c>
      <c r="P138" s="69" t="s">
        <v>27</v>
      </c>
      <c r="Q138" s="59">
        <v>5.7777777777777777</v>
      </c>
      <c r="R138" s="85">
        <v>0</v>
      </c>
      <c r="S138" s="59">
        <v>8.9904399999999995</v>
      </c>
      <c r="T138" s="59">
        <v>0.209616</v>
      </c>
      <c r="U138" s="60" t="s">
        <v>27</v>
      </c>
      <c r="V138" s="69" t="s">
        <v>27</v>
      </c>
      <c r="W138" s="61"/>
      <c r="X138" s="61"/>
      <c r="Y138" s="61"/>
      <c r="Z138" s="61"/>
      <c r="AA138" s="62">
        <v>445.2</v>
      </c>
      <c r="AB138" s="62">
        <v>0</v>
      </c>
      <c r="AC138" s="62">
        <v>2896.3679980000002</v>
      </c>
      <c r="AD138" s="62">
        <v>776.53348300000005</v>
      </c>
      <c r="AE138" s="62">
        <v>947.38533700000005</v>
      </c>
      <c r="AF138" s="63">
        <v>0</v>
      </c>
      <c r="AG138" s="63">
        <v>244.527895</v>
      </c>
      <c r="AH138" s="62">
        <v>78.990429000000006</v>
      </c>
      <c r="AI138" s="62">
        <v>81.134865000000005</v>
      </c>
      <c r="AJ138" s="62">
        <v>94.017441000000005</v>
      </c>
      <c r="AK138" s="62">
        <v>113.104338</v>
      </c>
      <c r="AL138" s="62">
        <v>0</v>
      </c>
      <c r="AM138" s="63">
        <v>0</v>
      </c>
      <c r="AN138" s="63">
        <v>21.102626999999998</v>
      </c>
      <c r="AO138" s="62">
        <v>16.636488</v>
      </c>
      <c r="AP138" s="62">
        <v>17.556386</v>
      </c>
      <c r="AQ138" s="62">
        <v>25.171607999999999</v>
      </c>
      <c r="AR138" s="62">
        <v>36.387326999999999</v>
      </c>
      <c r="AS138" s="62">
        <v>0</v>
      </c>
      <c r="AT138" s="63">
        <v>0</v>
      </c>
      <c r="AU138" s="63">
        <v>41.589210999999999</v>
      </c>
      <c r="AV138" s="62">
        <v>22.263348000000001</v>
      </c>
      <c r="AW138" s="62">
        <v>24.078241999999999</v>
      </c>
      <c r="AX138" s="62">
        <v>31.735574</v>
      </c>
      <c r="AY138" s="62">
        <v>24.078241999999999</v>
      </c>
      <c r="AZ138" s="62">
        <v>31.735574</v>
      </c>
      <c r="BA138" s="63">
        <v>0</v>
      </c>
      <c r="BB138" s="63">
        <v>-30.358339000000001</v>
      </c>
      <c r="BC138" s="62">
        <v>0.209616</v>
      </c>
      <c r="BD138" s="62">
        <v>0.98353699999999999</v>
      </c>
      <c r="BE138" s="62">
        <v>0.98353699999999999</v>
      </c>
      <c r="BF138" s="62">
        <v>0.98353699999999999</v>
      </c>
      <c r="BG138" s="62">
        <v>4.7655419999999999</v>
      </c>
      <c r="BH138" s="62">
        <v>-202.205096</v>
      </c>
      <c r="BI138" s="62">
        <v>-202.205096</v>
      </c>
      <c r="BJ138" s="62">
        <v>-38.568086000000001</v>
      </c>
      <c r="BK138" s="62">
        <v>-42.159092000000001</v>
      </c>
      <c r="BL138" s="62">
        <v>-161.90508</v>
      </c>
      <c r="BM138" s="62">
        <v>0</v>
      </c>
      <c r="BN138" s="62">
        <v>105.785658</v>
      </c>
      <c r="BO138" s="62">
        <v>105.785658</v>
      </c>
      <c r="BP138" s="62">
        <v>105.67615600000001</v>
      </c>
      <c r="BQ138" s="62">
        <v>109.30103099999999</v>
      </c>
      <c r="BR138" s="62">
        <v>117.266593</v>
      </c>
      <c r="BS138" s="62">
        <v>0</v>
      </c>
    </row>
    <row r="139" spans="2:77" s="1" customFormat="1" ht="15" x14ac:dyDescent="0.25">
      <c r="B139" s="73" t="s">
        <v>89</v>
      </c>
      <c r="C139" s="81">
        <v>43524.25</v>
      </c>
      <c r="D139" s="58" t="s">
        <v>0</v>
      </c>
      <c r="E139" s="83" t="s">
        <v>27</v>
      </c>
      <c r="F139" s="83" t="s">
        <v>27</v>
      </c>
      <c r="G139" s="59">
        <v>8.4495260000000005</v>
      </c>
      <c r="H139" s="59">
        <v>0.61784899999999998</v>
      </c>
      <c r="I139" s="60" t="s">
        <v>27</v>
      </c>
      <c r="J139" s="69" t="s">
        <v>27</v>
      </c>
      <c r="K139" s="59" t="s">
        <v>27</v>
      </c>
      <c r="L139" s="83" t="s">
        <v>27</v>
      </c>
      <c r="M139" s="59">
        <v>-1.923603</v>
      </c>
      <c r="N139" s="59">
        <v>-3.549817</v>
      </c>
      <c r="O139" s="60" t="s">
        <v>27</v>
      </c>
      <c r="P139" s="69" t="s">
        <v>27</v>
      </c>
      <c r="Q139" s="59" t="s">
        <v>27</v>
      </c>
      <c r="R139" s="85">
        <v>0</v>
      </c>
      <c r="S139" s="59">
        <v>-51.214879000000003</v>
      </c>
      <c r="T139" s="59">
        <v>-0.34907300000000002</v>
      </c>
      <c r="U139" s="60" t="s">
        <v>27</v>
      </c>
      <c r="V139" s="69" t="s">
        <v>27</v>
      </c>
      <c r="W139" s="61"/>
      <c r="X139" s="61"/>
      <c r="Y139" s="61"/>
      <c r="Z139" s="61"/>
      <c r="AA139" s="62">
        <v>1087.875</v>
      </c>
      <c r="AB139" s="62">
        <v>0</v>
      </c>
      <c r="AC139" s="62">
        <v>47.127052999999997</v>
      </c>
      <c r="AD139" s="62">
        <v>23.963449000000001</v>
      </c>
      <c r="AE139" s="62">
        <v>42.737214999999999</v>
      </c>
      <c r="AF139" s="63">
        <v>0</v>
      </c>
      <c r="AG139" s="63">
        <v>47.127052999999997</v>
      </c>
      <c r="AH139" s="62">
        <v>0.61784899999999998</v>
      </c>
      <c r="AI139" s="62">
        <v>23.963449000000001</v>
      </c>
      <c r="AJ139" s="62">
        <v>48.815589000000003</v>
      </c>
      <c r="AK139" s="62">
        <v>8.4495260000000005</v>
      </c>
      <c r="AL139" s="62">
        <v>0</v>
      </c>
      <c r="AM139" s="63">
        <v>0</v>
      </c>
      <c r="AN139" s="63">
        <v>33.316248000000002</v>
      </c>
      <c r="AO139" s="62">
        <v>-3.549817</v>
      </c>
      <c r="AP139" s="62">
        <v>19.357400999999999</v>
      </c>
      <c r="AQ139" s="62">
        <v>44.409067999999998</v>
      </c>
      <c r="AR139" s="62">
        <v>-1.923603</v>
      </c>
      <c r="AS139" s="62">
        <v>0</v>
      </c>
      <c r="AT139" s="63">
        <v>0</v>
      </c>
      <c r="AU139" s="63">
        <v>33.316248000000002</v>
      </c>
      <c r="AV139" s="62">
        <v>-3.549817</v>
      </c>
      <c r="AW139" s="62">
        <v>19.357400999999999</v>
      </c>
      <c r="AX139" s="62">
        <v>37.996268999999998</v>
      </c>
      <c r="AY139" s="62">
        <v>19.357400999999999</v>
      </c>
      <c r="AZ139" s="62">
        <v>37.996268999999998</v>
      </c>
      <c r="BA139" s="63">
        <v>0</v>
      </c>
      <c r="BB139" s="63">
        <v>59.438347</v>
      </c>
      <c r="BC139" s="62">
        <v>-0.34907300000000002</v>
      </c>
      <c r="BD139" s="62">
        <v>17.59825</v>
      </c>
      <c r="BE139" s="62">
        <v>17.59825</v>
      </c>
      <c r="BF139" s="62">
        <v>17.59825</v>
      </c>
      <c r="BG139" s="62">
        <v>33.915917999999998</v>
      </c>
      <c r="BH139" s="62">
        <v>-265.708191</v>
      </c>
      <c r="BI139" s="62">
        <v>-265.708191</v>
      </c>
      <c r="BJ139" s="62">
        <v>-284.29590200000001</v>
      </c>
      <c r="BK139" s="62">
        <v>-374.84925099999998</v>
      </c>
      <c r="BL139" s="62">
        <v>-479.71203000000003</v>
      </c>
      <c r="BM139" s="62">
        <v>0</v>
      </c>
      <c r="BN139" s="62">
        <v>930.59380299999998</v>
      </c>
      <c r="BO139" s="62">
        <v>930.59380299999998</v>
      </c>
      <c r="BP139" s="62">
        <v>998.63129400000003</v>
      </c>
      <c r="BQ139" s="62">
        <v>1080.2964689999999</v>
      </c>
      <c r="BR139" s="62">
        <v>1305.5216170000001</v>
      </c>
      <c r="BS139" s="62">
        <v>0</v>
      </c>
    </row>
    <row r="140" spans="2:77" s="1" customFormat="1" ht="15" x14ac:dyDescent="0.25">
      <c r="B140" s="73" t="s">
        <v>98</v>
      </c>
      <c r="C140" s="81">
        <v>43524.25</v>
      </c>
      <c r="D140" s="58" t="s">
        <v>0</v>
      </c>
      <c r="E140" s="83" t="s">
        <v>27</v>
      </c>
      <c r="F140" s="83" t="s">
        <v>27</v>
      </c>
      <c r="G140" s="59">
        <v>41.501294999999999</v>
      </c>
      <c r="H140" s="59">
        <v>32.578268999999999</v>
      </c>
      <c r="I140" s="60" t="s">
        <v>27</v>
      </c>
      <c r="J140" s="69" t="s">
        <v>27</v>
      </c>
      <c r="K140" s="59" t="s">
        <v>27</v>
      </c>
      <c r="L140" s="83" t="s">
        <v>27</v>
      </c>
      <c r="M140" s="59">
        <v>38.725437999999997</v>
      </c>
      <c r="N140" s="59">
        <v>27.696024999999999</v>
      </c>
      <c r="O140" s="60" t="s">
        <v>27</v>
      </c>
      <c r="P140" s="69" t="s">
        <v>27</v>
      </c>
      <c r="Q140" s="59" t="s">
        <v>27</v>
      </c>
      <c r="R140" s="85">
        <v>0</v>
      </c>
      <c r="S140" s="59">
        <v>6.2463980000000001</v>
      </c>
      <c r="T140" s="59">
        <v>4.669772</v>
      </c>
      <c r="U140" s="60" t="s">
        <v>27</v>
      </c>
      <c r="V140" s="69" t="s">
        <v>27</v>
      </c>
      <c r="W140" s="61"/>
      <c r="X140" s="61"/>
      <c r="Y140" s="61"/>
      <c r="Z140" s="61"/>
      <c r="AA140" s="62">
        <v>88.800000000000011</v>
      </c>
      <c r="AB140" s="62">
        <v>0</v>
      </c>
      <c r="AC140" s="62">
        <v>131.92935800000001</v>
      </c>
      <c r="AD140" s="62">
        <v>33.275306999999998</v>
      </c>
      <c r="AE140" s="62">
        <v>37.450287000000003</v>
      </c>
      <c r="AF140" s="63">
        <v>0</v>
      </c>
      <c r="AG140" s="63">
        <v>131.92935800000001</v>
      </c>
      <c r="AH140" s="62">
        <v>32.578268999999999</v>
      </c>
      <c r="AI140" s="62">
        <v>33.275306999999998</v>
      </c>
      <c r="AJ140" s="62">
        <v>37.450287000000003</v>
      </c>
      <c r="AK140" s="62">
        <v>41.501294999999999</v>
      </c>
      <c r="AL140" s="62">
        <v>0</v>
      </c>
      <c r="AM140" s="63">
        <v>0</v>
      </c>
      <c r="AN140" s="63">
        <v>112.376259</v>
      </c>
      <c r="AO140" s="62">
        <v>27.638472</v>
      </c>
      <c r="AP140" s="62">
        <v>28.679960000000001</v>
      </c>
      <c r="AQ140" s="62">
        <v>31.584993000000001</v>
      </c>
      <c r="AR140" s="62">
        <v>36.017688</v>
      </c>
      <c r="AS140" s="62">
        <v>0</v>
      </c>
      <c r="AT140" s="63">
        <v>0</v>
      </c>
      <c r="AU140" s="63">
        <v>112.61572</v>
      </c>
      <c r="AV140" s="62">
        <v>27.696024999999999</v>
      </c>
      <c r="AW140" s="62">
        <v>28.737096999999999</v>
      </c>
      <c r="AX140" s="62">
        <v>31.585525000000001</v>
      </c>
      <c r="AY140" s="62">
        <v>28.737096999999999</v>
      </c>
      <c r="AZ140" s="62">
        <v>31.585525000000001</v>
      </c>
      <c r="BA140" s="63">
        <v>0</v>
      </c>
      <c r="BB140" s="63">
        <v>22.970330000000001</v>
      </c>
      <c r="BC140" s="62">
        <v>4.669772</v>
      </c>
      <c r="BD140" s="62">
        <v>6.0759239999999997</v>
      </c>
      <c r="BE140" s="62">
        <v>6.0759239999999997</v>
      </c>
      <c r="BF140" s="62">
        <v>6.0759239999999997</v>
      </c>
      <c r="BG140" s="62">
        <v>5.6149069999999996</v>
      </c>
      <c r="BH140" s="62">
        <v>58.156841</v>
      </c>
      <c r="BI140" s="62">
        <v>58.156841</v>
      </c>
      <c r="BJ140" s="62">
        <v>-2.0357789999999998</v>
      </c>
      <c r="BK140" s="62">
        <v>72.520386999999999</v>
      </c>
      <c r="BL140" s="62">
        <v>79.952736999999999</v>
      </c>
      <c r="BM140" s="62">
        <v>0</v>
      </c>
      <c r="BN140" s="62">
        <v>150.641357</v>
      </c>
      <c r="BO140" s="62">
        <v>150.641357</v>
      </c>
      <c r="BP140" s="62">
        <v>156.71728100000001</v>
      </c>
      <c r="BQ140" s="62">
        <v>142.13752600000001</v>
      </c>
      <c r="BR140" s="62">
        <v>148.38392300000001</v>
      </c>
      <c r="BS140" s="62">
        <v>0</v>
      </c>
    </row>
    <row r="141" spans="2:77" s="1" customFormat="1" ht="15" x14ac:dyDescent="0.25">
      <c r="B141" s="73" t="s">
        <v>107</v>
      </c>
      <c r="C141" s="81">
        <v>43524.25</v>
      </c>
      <c r="D141" s="58" t="s">
        <v>0</v>
      </c>
      <c r="E141" s="83" t="s">
        <v>27</v>
      </c>
      <c r="F141" s="83" t="s">
        <v>27</v>
      </c>
      <c r="G141" s="59">
        <v>25.584306999999999</v>
      </c>
      <c r="H141" s="59">
        <v>19.926705999999999</v>
      </c>
      <c r="I141" s="60" t="s">
        <v>27</v>
      </c>
      <c r="J141" s="69" t="s">
        <v>27</v>
      </c>
      <c r="K141" s="59" t="s">
        <v>27</v>
      </c>
      <c r="L141" s="83" t="s">
        <v>27</v>
      </c>
      <c r="M141" s="59">
        <v>1.4258249999999999</v>
      </c>
      <c r="N141" s="59">
        <v>0.60187199999999996</v>
      </c>
      <c r="O141" s="60" t="s">
        <v>27</v>
      </c>
      <c r="P141" s="69" t="s">
        <v>27</v>
      </c>
      <c r="Q141" s="59" t="s">
        <v>27</v>
      </c>
      <c r="R141" s="85">
        <v>0</v>
      </c>
      <c r="S141" s="59">
        <v>-11.505124</v>
      </c>
      <c r="T141" s="59">
        <v>-1.2155769999999999</v>
      </c>
      <c r="U141" s="60" t="s">
        <v>27</v>
      </c>
      <c r="V141" s="69" t="s">
        <v>27</v>
      </c>
      <c r="W141" s="61"/>
      <c r="X141" s="61"/>
      <c r="Y141" s="61"/>
      <c r="Z141" s="61"/>
      <c r="AA141" s="62">
        <v>58.888000000000005</v>
      </c>
      <c r="AB141" s="62">
        <v>0</v>
      </c>
      <c r="AC141" s="62">
        <v>89.981014000000002</v>
      </c>
      <c r="AD141" s="62">
        <v>26.147711000000001</v>
      </c>
      <c r="AE141" s="62">
        <v>24.412924</v>
      </c>
      <c r="AF141" s="63">
        <v>0</v>
      </c>
      <c r="AG141" s="63">
        <v>40.702030000000001</v>
      </c>
      <c r="AH141" s="62">
        <v>10.278646999999999</v>
      </c>
      <c r="AI141" s="62">
        <v>13.021381</v>
      </c>
      <c r="AJ141" s="62">
        <v>12.552434999999999</v>
      </c>
      <c r="AK141" s="62">
        <v>12.634933999999999</v>
      </c>
      <c r="AL141" s="62">
        <v>0</v>
      </c>
      <c r="AM141" s="63">
        <v>0</v>
      </c>
      <c r="AN141" s="63">
        <v>4.8084730000000002</v>
      </c>
      <c r="AO141" s="62">
        <v>8.1832000000000002E-2</v>
      </c>
      <c r="AP141" s="62">
        <v>2.1736089999999999</v>
      </c>
      <c r="AQ141" s="62">
        <v>1.3253189999999999</v>
      </c>
      <c r="AR141" s="62">
        <v>0.87170099999999995</v>
      </c>
      <c r="AS141" s="62">
        <v>0</v>
      </c>
      <c r="AT141" s="63">
        <v>0</v>
      </c>
      <c r="AU141" s="63">
        <v>6.6631650000000002</v>
      </c>
      <c r="AV141" s="62">
        <v>0.60187199999999996</v>
      </c>
      <c r="AW141" s="62">
        <v>2.7127970000000001</v>
      </c>
      <c r="AX141" s="62">
        <v>1.8704019999999999</v>
      </c>
      <c r="AY141" s="62">
        <v>2.7127970000000001</v>
      </c>
      <c r="AZ141" s="62">
        <v>1.8704019999999999</v>
      </c>
      <c r="BA141" s="63">
        <v>0</v>
      </c>
      <c r="BB141" s="63">
        <v>-0.19741800000000001</v>
      </c>
      <c r="BC141" s="62">
        <v>-1.2155769999999999</v>
      </c>
      <c r="BD141" s="62">
        <v>-0.26976299999999998</v>
      </c>
      <c r="BE141" s="62">
        <v>-0.26976299999999998</v>
      </c>
      <c r="BF141" s="62">
        <v>-0.26976299999999998</v>
      </c>
      <c r="BG141" s="62">
        <v>-3.379486</v>
      </c>
      <c r="BH141" s="62">
        <v>17.652334</v>
      </c>
      <c r="BI141" s="62">
        <v>17.652334</v>
      </c>
      <c r="BJ141" s="62">
        <v>25.734226</v>
      </c>
      <c r="BK141" s="62">
        <v>34.119987000000002</v>
      </c>
      <c r="BL141" s="62">
        <v>48.551667000000002</v>
      </c>
      <c r="BM141" s="62">
        <v>0</v>
      </c>
      <c r="BN141" s="62">
        <v>103.50351999999999</v>
      </c>
      <c r="BO141" s="62">
        <v>103.50351999999999</v>
      </c>
      <c r="BP141" s="62">
        <v>103.628114</v>
      </c>
      <c r="BQ141" s="62">
        <v>99.955001999999993</v>
      </c>
      <c r="BR141" s="62">
        <v>88.182614999999998</v>
      </c>
      <c r="BS141" s="62">
        <v>0</v>
      </c>
    </row>
    <row r="142" spans="2:77" s="1" customFormat="1" ht="15" x14ac:dyDescent="0.25">
      <c r="B142" s="73" t="s">
        <v>110</v>
      </c>
      <c r="C142" s="81">
        <v>43524.25</v>
      </c>
      <c r="D142" s="58" t="s">
        <v>0</v>
      </c>
      <c r="E142" s="83" t="s">
        <v>27</v>
      </c>
      <c r="F142" s="83" t="s">
        <v>27</v>
      </c>
      <c r="G142" s="59">
        <v>45.632441999999998</v>
      </c>
      <c r="H142" s="59">
        <v>49.806372000000003</v>
      </c>
      <c r="I142" s="60" t="s">
        <v>27</v>
      </c>
      <c r="J142" s="69" t="s">
        <v>27</v>
      </c>
      <c r="K142" s="59" t="s">
        <v>27</v>
      </c>
      <c r="L142" s="83" t="s">
        <v>27</v>
      </c>
      <c r="M142" s="59">
        <v>-3.146296</v>
      </c>
      <c r="N142" s="59">
        <v>2.018046</v>
      </c>
      <c r="O142" s="60" t="s">
        <v>27</v>
      </c>
      <c r="P142" s="69" t="s">
        <v>27</v>
      </c>
      <c r="Q142" s="59" t="s">
        <v>27</v>
      </c>
      <c r="R142" s="85">
        <v>0</v>
      </c>
      <c r="S142" s="59">
        <v>32.249657999999997</v>
      </c>
      <c r="T142" s="59">
        <v>24.920335999999999</v>
      </c>
      <c r="U142" s="60" t="s">
        <v>27</v>
      </c>
      <c r="V142" s="69" t="s">
        <v>27</v>
      </c>
      <c r="W142" s="61"/>
      <c r="X142" s="61"/>
      <c r="Y142" s="61"/>
      <c r="Z142" s="61"/>
      <c r="AA142" s="62">
        <v>1522.5</v>
      </c>
      <c r="AB142" s="62">
        <v>0</v>
      </c>
      <c r="AC142" s="62">
        <v>192.48961199999999</v>
      </c>
      <c r="AD142" s="62">
        <v>50.584308</v>
      </c>
      <c r="AE142" s="62">
        <v>52.021932</v>
      </c>
      <c r="AF142" s="63">
        <v>0</v>
      </c>
      <c r="AG142" s="63">
        <v>77.479048000000006</v>
      </c>
      <c r="AH142" s="62">
        <v>19.552745000000002</v>
      </c>
      <c r="AI142" s="62">
        <v>22.440570000000001</v>
      </c>
      <c r="AJ142" s="62">
        <v>22.183409000000001</v>
      </c>
      <c r="AK142" s="62">
        <v>13.952201000000001</v>
      </c>
      <c r="AL142" s="62">
        <v>0</v>
      </c>
      <c r="AM142" s="63">
        <v>0</v>
      </c>
      <c r="AN142" s="63">
        <v>10.946961</v>
      </c>
      <c r="AO142" s="62">
        <v>1.6236660000000001</v>
      </c>
      <c r="AP142" s="62">
        <v>1.56671</v>
      </c>
      <c r="AQ142" s="62">
        <v>2.7573259999999999</v>
      </c>
      <c r="AR142" s="62">
        <v>-3.6164179999999999</v>
      </c>
      <c r="AS142" s="62">
        <v>0</v>
      </c>
      <c r="AT142" s="63">
        <v>0</v>
      </c>
      <c r="AU142" s="63">
        <v>12.547561999999999</v>
      </c>
      <c r="AV142" s="62">
        <v>2.018046</v>
      </c>
      <c r="AW142" s="62">
        <v>1.9793559999999999</v>
      </c>
      <c r="AX142" s="62">
        <v>3.2185160000000002</v>
      </c>
      <c r="AY142" s="62">
        <v>1.9793559999999999</v>
      </c>
      <c r="AZ142" s="62">
        <v>3.2185160000000002</v>
      </c>
      <c r="BA142" s="63">
        <v>0</v>
      </c>
      <c r="BB142" s="63">
        <v>42.977001000000001</v>
      </c>
      <c r="BC142" s="62">
        <v>24.920335999999999</v>
      </c>
      <c r="BD142" s="62">
        <v>8.8327729999999995</v>
      </c>
      <c r="BE142" s="62">
        <v>8.8327729999999995</v>
      </c>
      <c r="BF142" s="62">
        <v>8.8327729999999995</v>
      </c>
      <c r="BG142" s="62">
        <v>16.375761000000001</v>
      </c>
      <c r="BH142" s="62">
        <v>-114.83445399999999</v>
      </c>
      <c r="BI142" s="62">
        <v>-114.83445399999999</v>
      </c>
      <c r="BJ142" s="62">
        <v>-122.944756</v>
      </c>
      <c r="BK142" s="62">
        <v>-141.90189799999999</v>
      </c>
      <c r="BL142" s="62">
        <v>-178.065562</v>
      </c>
      <c r="BM142" s="62">
        <v>0</v>
      </c>
      <c r="BN142" s="62">
        <v>459.06728700000002</v>
      </c>
      <c r="BO142" s="62">
        <v>459.06728700000002</v>
      </c>
      <c r="BP142" s="62">
        <v>467.90006</v>
      </c>
      <c r="BQ142" s="62">
        <v>453.62369799999999</v>
      </c>
      <c r="BR142" s="62">
        <v>485.873356</v>
      </c>
      <c r="BS142" s="62">
        <v>0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157</v>
      </c>
      <c r="C143" s="81">
        <v>43524.25</v>
      </c>
      <c r="D143" s="58" t="s">
        <v>0</v>
      </c>
      <c r="E143" s="83" t="s">
        <v>27</v>
      </c>
      <c r="F143" s="83" t="s">
        <v>27</v>
      </c>
      <c r="G143" s="59">
        <v>651.50349100000005</v>
      </c>
      <c r="H143" s="59">
        <v>515.11395100000004</v>
      </c>
      <c r="I143" s="60" t="s">
        <v>27</v>
      </c>
      <c r="J143" s="69" t="s">
        <v>27</v>
      </c>
      <c r="K143" s="59" t="s">
        <v>27</v>
      </c>
      <c r="L143" s="83" t="s">
        <v>27</v>
      </c>
      <c r="M143" s="59">
        <v>31.213009</v>
      </c>
      <c r="N143" s="59">
        <v>57.313018</v>
      </c>
      <c r="O143" s="60" t="s">
        <v>27</v>
      </c>
      <c r="P143" s="69" t="s">
        <v>27</v>
      </c>
      <c r="Q143" s="59" t="s">
        <v>27</v>
      </c>
      <c r="R143" s="85">
        <v>0</v>
      </c>
      <c r="S143" s="59">
        <v>38.950795999999997</v>
      </c>
      <c r="T143" s="59">
        <v>39.850096000000001</v>
      </c>
      <c r="U143" s="60" t="s">
        <v>27</v>
      </c>
      <c r="V143" s="69" t="s">
        <v>27</v>
      </c>
      <c r="W143" s="61"/>
      <c r="X143" s="61"/>
      <c r="Y143" s="61"/>
      <c r="Z143" s="61"/>
      <c r="AA143" s="62">
        <v>947.7</v>
      </c>
      <c r="AB143" s="62">
        <v>0</v>
      </c>
      <c r="AC143" s="62">
        <v>1832.2308419999999</v>
      </c>
      <c r="AD143" s="62">
        <v>557.410573</v>
      </c>
      <c r="AE143" s="62">
        <v>554.35237299999994</v>
      </c>
      <c r="AF143" s="63">
        <v>0</v>
      </c>
      <c r="AG143" s="63">
        <v>267.526881</v>
      </c>
      <c r="AH143" s="62">
        <v>89.300421</v>
      </c>
      <c r="AI143" s="62">
        <v>99.490425000000002</v>
      </c>
      <c r="AJ143" s="62">
        <v>100.619613</v>
      </c>
      <c r="AK143" s="62">
        <v>69.376859999999994</v>
      </c>
      <c r="AL143" s="62">
        <v>0</v>
      </c>
      <c r="AM143" s="63">
        <v>0</v>
      </c>
      <c r="AN143" s="63">
        <v>127.77126699999999</v>
      </c>
      <c r="AO143" s="62">
        <v>48.652382000000003</v>
      </c>
      <c r="AP143" s="62">
        <v>60.856023999999998</v>
      </c>
      <c r="AQ143" s="62">
        <v>59.995311999999998</v>
      </c>
      <c r="AR143" s="62">
        <v>21.430375000000002</v>
      </c>
      <c r="AS143" s="62">
        <v>0</v>
      </c>
      <c r="AT143" s="63">
        <v>0</v>
      </c>
      <c r="AU143" s="63">
        <v>161.478926</v>
      </c>
      <c r="AV143" s="62">
        <v>57.313018</v>
      </c>
      <c r="AW143" s="62">
        <v>69.631456999999997</v>
      </c>
      <c r="AX143" s="62">
        <v>69.787274999999994</v>
      </c>
      <c r="AY143" s="62">
        <v>69.631456999999997</v>
      </c>
      <c r="AZ143" s="62">
        <v>69.787274999999994</v>
      </c>
      <c r="BA143" s="63">
        <v>0</v>
      </c>
      <c r="BB143" s="63">
        <v>102.275936</v>
      </c>
      <c r="BC143" s="62">
        <v>39.850096000000001</v>
      </c>
      <c r="BD143" s="62">
        <v>41.994779000000001</v>
      </c>
      <c r="BE143" s="62">
        <v>41.994779000000001</v>
      </c>
      <c r="BF143" s="62">
        <v>41.994779000000001</v>
      </c>
      <c r="BG143" s="62">
        <v>55.657305000000001</v>
      </c>
      <c r="BH143" s="62">
        <v>57.685639000000002</v>
      </c>
      <c r="BI143" s="62">
        <v>57.685639000000002</v>
      </c>
      <c r="BJ143" s="62">
        <v>70.267452000000006</v>
      </c>
      <c r="BK143" s="62">
        <v>36.907003000000003</v>
      </c>
      <c r="BL143" s="62">
        <v>159.63253</v>
      </c>
      <c r="BM143" s="62">
        <v>0</v>
      </c>
      <c r="BN143" s="62">
        <v>548.56262100000004</v>
      </c>
      <c r="BO143" s="62">
        <v>548.56262100000004</v>
      </c>
      <c r="BP143" s="62">
        <v>570.94476499999996</v>
      </c>
      <c r="BQ143" s="62">
        <v>626.60207000000003</v>
      </c>
      <c r="BR143" s="62">
        <v>665.552865</v>
      </c>
      <c r="BS143" s="62">
        <v>0</v>
      </c>
    </row>
    <row r="144" spans="2:77" s="1" customFormat="1" ht="15" x14ac:dyDescent="0.25">
      <c r="B144" s="73" t="s">
        <v>170</v>
      </c>
      <c r="C144" s="81">
        <v>43524.25</v>
      </c>
      <c r="D144" s="58" t="s">
        <v>1</v>
      </c>
      <c r="E144" s="83" t="s">
        <v>27</v>
      </c>
      <c r="F144" s="83" t="s">
        <v>27</v>
      </c>
      <c r="G144" s="59">
        <v>310.76100000000002</v>
      </c>
      <c r="H144" s="59">
        <v>352.327</v>
      </c>
      <c r="I144" s="60" t="s">
        <v>27</v>
      </c>
      <c r="J144" s="69" t="s">
        <v>27</v>
      </c>
      <c r="K144" s="59" t="s">
        <v>27</v>
      </c>
      <c r="L144" s="83" t="s">
        <v>27</v>
      </c>
      <c r="M144" s="59">
        <v>70.418999999999997</v>
      </c>
      <c r="N144" s="59">
        <v>71.563999999999993</v>
      </c>
      <c r="O144" s="60" t="s">
        <v>27</v>
      </c>
      <c r="P144" s="69" t="s">
        <v>27</v>
      </c>
      <c r="Q144" s="59" t="s">
        <v>27</v>
      </c>
      <c r="R144" s="85">
        <v>0</v>
      </c>
      <c r="S144" s="59">
        <v>-7.048</v>
      </c>
      <c r="T144" s="59">
        <v>-5.7140000000000004</v>
      </c>
      <c r="U144" s="60" t="s">
        <v>27</v>
      </c>
      <c r="V144" s="69" t="s">
        <v>27</v>
      </c>
      <c r="W144" s="61"/>
      <c r="X144" s="61"/>
      <c r="Y144" s="61"/>
      <c r="Z144" s="61"/>
      <c r="AA144" s="62">
        <v>3534.6000000000004</v>
      </c>
      <c r="AB144" s="62">
        <v>0</v>
      </c>
      <c r="AC144" s="62">
        <v>352.327</v>
      </c>
      <c r="AD144" s="62">
        <v>106.395</v>
      </c>
      <c r="AE144" s="62">
        <v>101.949</v>
      </c>
      <c r="AF144" s="63">
        <v>0</v>
      </c>
      <c r="AG144" s="63">
        <v>0</v>
      </c>
      <c r="AH144" s="62">
        <v>0</v>
      </c>
      <c r="AI144" s="62">
        <v>0</v>
      </c>
      <c r="AJ144" s="62">
        <v>0</v>
      </c>
      <c r="AK144" s="62">
        <v>0</v>
      </c>
      <c r="AL144" s="62">
        <v>0</v>
      </c>
      <c r="AM144" s="63">
        <v>0</v>
      </c>
      <c r="AN144" s="63">
        <v>0</v>
      </c>
      <c r="AO144" s="62">
        <v>75.998000000000005</v>
      </c>
      <c r="AP144" s="62">
        <v>75.998000000000005</v>
      </c>
      <c r="AQ144" s="62">
        <v>75.998000000000005</v>
      </c>
      <c r="AR144" s="62">
        <v>75.998000000000005</v>
      </c>
      <c r="AS144" s="62">
        <v>0</v>
      </c>
      <c r="AT144" s="63">
        <v>0</v>
      </c>
      <c r="AU144" s="63">
        <v>0</v>
      </c>
      <c r="AV144" s="62">
        <v>3.0539999999999998</v>
      </c>
      <c r="AW144" s="62">
        <v>2.238</v>
      </c>
      <c r="AX144" s="62">
        <v>2.3090000000000002</v>
      </c>
      <c r="AY144" s="62">
        <v>2.238</v>
      </c>
      <c r="AZ144" s="62">
        <v>2.3090000000000002</v>
      </c>
      <c r="BA144" s="63">
        <v>0</v>
      </c>
      <c r="BB144" s="63">
        <v>42.484000000000002</v>
      </c>
      <c r="BC144" s="62">
        <v>10.073</v>
      </c>
      <c r="BD144" s="62">
        <v>26.579000000000001</v>
      </c>
      <c r="BE144" s="62">
        <v>26.579000000000001</v>
      </c>
      <c r="BF144" s="62">
        <v>26.579000000000001</v>
      </c>
      <c r="BG144" s="62">
        <v>18.858000000000001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1093.7239999999999</v>
      </c>
      <c r="BO144" s="62">
        <v>1093.7239999999999</v>
      </c>
      <c r="BP144" s="62">
        <v>1156.105</v>
      </c>
      <c r="BQ144" s="62">
        <v>1133.231</v>
      </c>
      <c r="BR144" s="62">
        <v>1083.807</v>
      </c>
      <c r="BS144" s="62">
        <v>0</v>
      </c>
    </row>
    <row r="145" spans="2:77" s="1" customFormat="1" ht="15" x14ac:dyDescent="0.25">
      <c r="B145" s="73" t="s">
        <v>189</v>
      </c>
      <c r="C145" s="81">
        <v>43524.25</v>
      </c>
      <c r="D145" s="58" t="s">
        <v>0</v>
      </c>
      <c r="E145" s="83" t="s">
        <v>27</v>
      </c>
      <c r="F145" s="83" t="s">
        <v>27</v>
      </c>
      <c r="G145" s="59">
        <v>119.901117</v>
      </c>
      <c r="H145" s="59">
        <v>79.928006999999994</v>
      </c>
      <c r="I145" s="60" t="s">
        <v>27</v>
      </c>
      <c r="J145" s="69" t="s">
        <v>27</v>
      </c>
      <c r="K145" s="59" t="s">
        <v>27</v>
      </c>
      <c r="L145" s="83" t="s">
        <v>27</v>
      </c>
      <c r="M145" s="59">
        <v>25.243946000000001</v>
      </c>
      <c r="N145" s="59">
        <v>8.725975</v>
      </c>
      <c r="O145" s="60" t="s">
        <v>27</v>
      </c>
      <c r="P145" s="69" t="s">
        <v>27</v>
      </c>
      <c r="Q145" s="59" t="s">
        <v>27</v>
      </c>
      <c r="R145" s="85">
        <v>0</v>
      </c>
      <c r="S145" s="59">
        <v>10.993302</v>
      </c>
      <c r="T145" s="59">
        <v>11.130868</v>
      </c>
      <c r="U145" s="60" t="s">
        <v>27</v>
      </c>
      <c r="V145" s="69" t="s">
        <v>27</v>
      </c>
      <c r="W145" s="61"/>
      <c r="X145" s="61"/>
      <c r="Y145" s="61"/>
      <c r="Z145" s="61"/>
      <c r="AA145" s="62">
        <v>304.36200000000002</v>
      </c>
      <c r="AB145" s="62">
        <v>0</v>
      </c>
      <c r="AC145" s="62">
        <v>272.93024200000002</v>
      </c>
      <c r="AD145" s="62">
        <v>91.989790999999997</v>
      </c>
      <c r="AE145" s="62">
        <v>97.592309</v>
      </c>
      <c r="AF145" s="63">
        <v>0</v>
      </c>
      <c r="AG145" s="63">
        <v>66.550289000000006</v>
      </c>
      <c r="AH145" s="62">
        <v>13.744101000000001</v>
      </c>
      <c r="AI145" s="62">
        <v>23.404121</v>
      </c>
      <c r="AJ145" s="62">
        <v>25.848206000000001</v>
      </c>
      <c r="AK145" s="62">
        <v>33.395043999999999</v>
      </c>
      <c r="AL145" s="62">
        <v>0</v>
      </c>
      <c r="AM145" s="63">
        <v>0</v>
      </c>
      <c r="AN145" s="63">
        <v>42.703457</v>
      </c>
      <c r="AO145" s="62">
        <v>7.0651669999999998</v>
      </c>
      <c r="AP145" s="62">
        <v>15.282829</v>
      </c>
      <c r="AQ145" s="62">
        <v>17.06737</v>
      </c>
      <c r="AR145" s="62">
        <v>23.30566</v>
      </c>
      <c r="AS145" s="62">
        <v>0</v>
      </c>
      <c r="AT145" s="63">
        <v>0</v>
      </c>
      <c r="AU145" s="63">
        <v>48.187499000000003</v>
      </c>
      <c r="AV145" s="62">
        <v>8.725975</v>
      </c>
      <c r="AW145" s="62">
        <v>17.093377</v>
      </c>
      <c r="AX145" s="62">
        <v>17.933377</v>
      </c>
      <c r="AY145" s="62">
        <v>17.093377</v>
      </c>
      <c r="AZ145" s="62">
        <v>17.933377</v>
      </c>
      <c r="BA145" s="63">
        <v>0</v>
      </c>
      <c r="BB145" s="63">
        <v>41.864227999999997</v>
      </c>
      <c r="BC145" s="62">
        <v>11.130868</v>
      </c>
      <c r="BD145" s="62">
        <v>10.869279000000001</v>
      </c>
      <c r="BE145" s="62">
        <v>10.869279000000001</v>
      </c>
      <c r="BF145" s="62">
        <v>10.869279000000001</v>
      </c>
      <c r="BG145" s="62">
        <v>14.455054000000001</v>
      </c>
      <c r="BH145" s="62">
        <v>35.689107</v>
      </c>
      <c r="BI145" s="62">
        <v>35.689107</v>
      </c>
      <c r="BJ145" s="62">
        <v>40.693902000000001</v>
      </c>
      <c r="BK145" s="62">
        <v>69.037711999999999</v>
      </c>
      <c r="BL145" s="62">
        <v>82.838829000000004</v>
      </c>
      <c r="BM145" s="62">
        <v>0</v>
      </c>
      <c r="BN145" s="62">
        <v>162.391649</v>
      </c>
      <c r="BO145" s="62">
        <v>162.391649</v>
      </c>
      <c r="BP145" s="62">
        <v>173.83962500000001</v>
      </c>
      <c r="BQ145" s="62">
        <v>171.49955600000001</v>
      </c>
      <c r="BR145" s="62">
        <v>183.00804400000001</v>
      </c>
      <c r="BS145" s="62">
        <v>0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197</v>
      </c>
      <c r="C146" s="81">
        <v>43524.25</v>
      </c>
      <c r="D146" s="58" t="s">
        <v>0</v>
      </c>
      <c r="E146" s="83" t="s">
        <v>27</v>
      </c>
      <c r="F146" s="83" t="s">
        <v>27</v>
      </c>
      <c r="G146" s="59">
        <v>110.197007</v>
      </c>
      <c r="H146" s="59">
        <v>61.673144000000001</v>
      </c>
      <c r="I146" s="60" t="s">
        <v>27</v>
      </c>
      <c r="J146" s="69" t="s">
        <v>27</v>
      </c>
      <c r="K146" s="59" t="s">
        <v>27</v>
      </c>
      <c r="L146" s="83" t="s">
        <v>27</v>
      </c>
      <c r="M146" s="59">
        <v>42.344828999999997</v>
      </c>
      <c r="N146" s="59">
        <v>18.283199</v>
      </c>
      <c r="O146" s="60" t="s">
        <v>27</v>
      </c>
      <c r="P146" s="69" t="s">
        <v>27</v>
      </c>
      <c r="Q146" s="59" t="s">
        <v>27</v>
      </c>
      <c r="R146" s="85">
        <v>0</v>
      </c>
      <c r="S146" s="59">
        <v>-21.733795000000001</v>
      </c>
      <c r="T146" s="59">
        <v>2.9193129999999998</v>
      </c>
      <c r="U146" s="60" t="s">
        <v>27</v>
      </c>
      <c r="V146" s="69" t="s">
        <v>27</v>
      </c>
      <c r="W146" s="61"/>
      <c r="X146" s="61"/>
      <c r="Y146" s="61"/>
      <c r="Z146" s="61"/>
      <c r="AA146" s="62">
        <v>150.75</v>
      </c>
      <c r="AB146" s="62">
        <v>0</v>
      </c>
      <c r="AC146" s="62">
        <v>177.22581099999999</v>
      </c>
      <c r="AD146" s="62">
        <v>42.409770999999999</v>
      </c>
      <c r="AE146" s="62">
        <v>25.360401</v>
      </c>
      <c r="AF146" s="63">
        <v>0</v>
      </c>
      <c r="AG146" s="63">
        <v>90.809434999999993</v>
      </c>
      <c r="AH146" s="62">
        <v>29.611467000000001</v>
      </c>
      <c r="AI146" s="62">
        <v>27.256052</v>
      </c>
      <c r="AJ146" s="62">
        <v>22.274125999999999</v>
      </c>
      <c r="AK146" s="62">
        <v>54.419826</v>
      </c>
      <c r="AL146" s="62">
        <v>0</v>
      </c>
      <c r="AM146" s="63">
        <v>0</v>
      </c>
      <c r="AN146" s="63">
        <v>51.95626</v>
      </c>
      <c r="AO146" s="62">
        <v>17.315846000000001</v>
      </c>
      <c r="AP146" s="62">
        <v>17.004470000000001</v>
      </c>
      <c r="AQ146" s="62">
        <v>12.498877</v>
      </c>
      <c r="AR146" s="62">
        <v>41.344285999999997</v>
      </c>
      <c r="AS146" s="62">
        <v>0</v>
      </c>
      <c r="AT146" s="63">
        <v>0</v>
      </c>
      <c r="AU146" s="63">
        <v>55.409793999999998</v>
      </c>
      <c r="AV146" s="62">
        <v>18.283199</v>
      </c>
      <c r="AW146" s="62">
        <v>17.957633000000001</v>
      </c>
      <c r="AX146" s="62">
        <v>13.557582</v>
      </c>
      <c r="AY146" s="62">
        <v>17.957633000000001</v>
      </c>
      <c r="AZ146" s="62">
        <v>13.557582</v>
      </c>
      <c r="BA146" s="63">
        <v>0</v>
      </c>
      <c r="BB146" s="63">
        <v>11.740168000000001</v>
      </c>
      <c r="BC146" s="62">
        <v>2.9193129999999998</v>
      </c>
      <c r="BD146" s="62">
        <v>2.9646759999999999</v>
      </c>
      <c r="BE146" s="62">
        <v>2.9646759999999999</v>
      </c>
      <c r="BF146" s="62">
        <v>2.9646759999999999</v>
      </c>
      <c r="BG146" s="62">
        <v>2.7509169999999998</v>
      </c>
      <c r="BH146" s="62">
        <v>283.16115100000002</v>
      </c>
      <c r="BI146" s="62">
        <v>283.16115100000002</v>
      </c>
      <c r="BJ146" s="62">
        <v>267.76911999999999</v>
      </c>
      <c r="BK146" s="62">
        <v>342.40680099999997</v>
      </c>
      <c r="BL146" s="62">
        <v>422.59602699999999</v>
      </c>
      <c r="BM146" s="62">
        <v>0</v>
      </c>
      <c r="BN146" s="62">
        <v>92.412818999999999</v>
      </c>
      <c r="BO146" s="62">
        <v>92.412818999999999</v>
      </c>
      <c r="BP146" s="62">
        <v>95.524388000000002</v>
      </c>
      <c r="BQ146" s="62">
        <v>98.338311000000004</v>
      </c>
      <c r="BR146" s="62">
        <v>76.591989999999996</v>
      </c>
      <c r="BS146" s="62">
        <v>0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233</v>
      </c>
      <c r="C147" s="81">
        <v>43524.25</v>
      </c>
      <c r="D147" s="58" t="s">
        <v>0</v>
      </c>
      <c r="E147" s="83" t="s">
        <v>27</v>
      </c>
      <c r="F147" s="83" t="s">
        <v>27</v>
      </c>
      <c r="G147" s="59">
        <v>5.7994089999999998</v>
      </c>
      <c r="H147" s="59">
        <v>16.766632000000001</v>
      </c>
      <c r="I147" s="60" t="s">
        <v>27</v>
      </c>
      <c r="J147" s="69" t="s">
        <v>27</v>
      </c>
      <c r="K147" s="59" t="s">
        <v>27</v>
      </c>
      <c r="L147" s="83" t="s">
        <v>27</v>
      </c>
      <c r="M147" s="59">
        <v>-0.90072400000000008</v>
      </c>
      <c r="N147" s="59">
        <v>0.36493300000000001</v>
      </c>
      <c r="O147" s="60" t="s">
        <v>27</v>
      </c>
      <c r="P147" s="69" t="s">
        <v>27</v>
      </c>
      <c r="Q147" s="59" t="s">
        <v>27</v>
      </c>
      <c r="R147" s="85">
        <v>0</v>
      </c>
      <c r="S147" s="59">
        <v>-6.6480370000000004</v>
      </c>
      <c r="T147" s="59">
        <v>-1.74831</v>
      </c>
      <c r="U147" s="60" t="s">
        <v>27</v>
      </c>
      <c r="V147" s="69" t="s">
        <v>27</v>
      </c>
      <c r="W147" s="61"/>
      <c r="X147" s="61"/>
      <c r="Y147" s="61"/>
      <c r="Z147" s="61"/>
      <c r="AA147" s="62">
        <v>259.73999999999995</v>
      </c>
      <c r="AB147" s="62">
        <v>0</v>
      </c>
      <c r="AC147" s="62">
        <v>34.709564</v>
      </c>
      <c r="AD147" s="62">
        <v>5.4592859999999996</v>
      </c>
      <c r="AE147" s="62">
        <v>6.4119529999999996</v>
      </c>
      <c r="AF147" s="63">
        <v>0</v>
      </c>
      <c r="AG147" s="63">
        <v>2.2775439999999998</v>
      </c>
      <c r="AH147" s="62">
        <v>1.464234</v>
      </c>
      <c r="AI147" s="62">
        <v>0.54764599999999997</v>
      </c>
      <c r="AJ147" s="62">
        <v>-0.40547800000000001</v>
      </c>
      <c r="AK147" s="62">
        <v>0.21237200000000001</v>
      </c>
      <c r="AL147" s="62">
        <v>0</v>
      </c>
      <c r="AM147" s="63">
        <v>0</v>
      </c>
      <c r="AN147" s="63">
        <v>-1.724877</v>
      </c>
      <c r="AO147" s="62">
        <v>0.118343</v>
      </c>
      <c r="AP147" s="62">
        <v>-0.70418800000000004</v>
      </c>
      <c r="AQ147" s="62">
        <v>-1.251965</v>
      </c>
      <c r="AR147" s="62">
        <v>-1.1497790000000001</v>
      </c>
      <c r="AS147" s="62">
        <v>0</v>
      </c>
      <c r="AT147" s="63">
        <v>0</v>
      </c>
      <c r="AU147" s="63">
        <v>-0.68037099999999995</v>
      </c>
      <c r="AV147" s="62">
        <v>0.36493300000000001</v>
      </c>
      <c r="AW147" s="62">
        <v>-0.47044599999999998</v>
      </c>
      <c r="AX147" s="62">
        <v>-1.013784</v>
      </c>
      <c r="AY147" s="62">
        <v>-0.47044599999999998</v>
      </c>
      <c r="AZ147" s="62">
        <v>-1.013784</v>
      </c>
      <c r="BA147" s="63">
        <v>0</v>
      </c>
      <c r="BB147" s="63">
        <v>-4.1316509999999997</v>
      </c>
      <c r="BC147" s="62">
        <v>-1.74831</v>
      </c>
      <c r="BD147" s="62">
        <v>-1.213152</v>
      </c>
      <c r="BE147" s="62">
        <v>-1.213152</v>
      </c>
      <c r="BF147" s="62">
        <v>-1.213152</v>
      </c>
      <c r="BG147" s="62">
        <v>-4.3627339999999997</v>
      </c>
      <c r="BH147" s="62">
        <v>7.9555949999999998</v>
      </c>
      <c r="BI147" s="62">
        <v>7.9555949999999998</v>
      </c>
      <c r="BJ147" s="62">
        <v>7.39316</v>
      </c>
      <c r="BK147" s="62">
        <v>5.7930669999999997</v>
      </c>
      <c r="BL147" s="62">
        <v>-9.7928580000000007</v>
      </c>
      <c r="BM147" s="62">
        <v>0</v>
      </c>
      <c r="BN147" s="62">
        <v>32.631203999999997</v>
      </c>
      <c r="BO147" s="62">
        <v>32.631203999999997</v>
      </c>
      <c r="BP147" s="62">
        <v>31.182914</v>
      </c>
      <c r="BQ147" s="62">
        <v>31.041523999999999</v>
      </c>
      <c r="BR147" s="62">
        <v>51.421554999999998</v>
      </c>
      <c r="BS147" s="62">
        <v>0</v>
      </c>
    </row>
    <row r="148" spans="2:77" s="1" customFormat="1" ht="15" x14ac:dyDescent="0.25">
      <c r="B148" s="73" t="s">
        <v>242</v>
      </c>
      <c r="C148" s="81">
        <v>43524.25</v>
      </c>
      <c r="D148" s="58" t="s">
        <v>0</v>
      </c>
      <c r="E148" s="83" t="s">
        <v>27</v>
      </c>
      <c r="F148" s="83" t="s">
        <v>27</v>
      </c>
      <c r="G148" s="59">
        <v>10.327025000000001</v>
      </c>
      <c r="H148" s="59">
        <v>7.1455919999999997</v>
      </c>
      <c r="I148" s="60" t="s">
        <v>27</v>
      </c>
      <c r="J148" s="69" t="s">
        <v>27</v>
      </c>
      <c r="K148" s="59" t="s">
        <v>27</v>
      </c>
      <c r="L148" s="83" t="s">
        <v>27</v>
      </c>
      <c r="M148" s="59">
        <v>0.47773300000000007</v>
      </c>
      <c r="N148" s="59">
        <v>0.23812900000000001</v>
      </c>
      <c r="O148" s="60" t="s">
        <v>27</v>
      </c>
      <c r="P148" s="69" t="s">
        <v>27</v>
      </c>
      <c r="Q148" s="59" t="s">
        <v>27</v>
      </c>
      <c r="R148" s="85">
        <v>0</v>
      </c>
      <c r="S148" s="59">
        <v>-0.759239</v>
      </c>
      <c r="T148" s="59">
        <v>-0.23377000000000001</v>
      </c>
      <c r="U148" s="60" t="s">
        <v>27</v>
      </c>
      <c r="V148" s="69" t="s">
        <v>27</v>
      </c>
      <c r="W148" s="61"/>
      <c r="X148" s="61"/>
      <c r="Y148" s="61"/>
      <c r="Z148" s="61"/>
      <c r="AA148" s="62">
        <v>12.584</v>
      </c>
      <c r="AB148" s="62">
        <v>0</v>
      </c>
      <c r="AC148" s="62">
        <v>25.089635999999999</v>
      </c>
      <c r="AD148" s="62">
        <v>8.5368670000000009</v>
      </c>
      <c r="AE148" s="62">
        <v>8.5965760000000007</v>
      </c>
      <c r="AF148" s="63">
        <v>0</v>
      </c>
      <c r="AG148" s="63">
        <v>1.737771</v>
      </c>
      <c r="AH148" s="62">
        <v>0.21362700000000001</v>
      </c>
      <c r="AI148" s="62">
        <v>0.44330399999999998</v>
      </c>
      <c r="AJ148" s="62">
        <v>0.72509900000000005</v>
      </c>
      <c r="AK148" s="62">
        <v>0.82906800000000003</v>
      </c>
      <c r="AL148" s="62">
        <v>0</v>
      </c>
      <c r="AM148" s="63">
        <v>0</v>
      </c>
      <c r="AN148" s="63">
        <v>-0.62150099999999997</v>
      </c>
      <c r="AO148" s="62">
        <v>-0.192385</v>
      </c>
      <c r="AP148" s="62">
        <v>-0.24657299999999999</v>
      </c>
      <c r="AQ148" s="62">
        <v>-0.48872199999999999</v>
      </c>
      <c r="AR148" s="62">
        <v>0.58680600000000005</v>
      </c>
      <c r="AS148" s="62">
        <v>0</v>
      </c>
      <c r="AT148" s="63">
        <v>0</v>
      </c>
      <c r="AU148" s="63">
        <v>0.71508700000000003</v>
      </c>
      <c r="AV148" s="62">
        <v>0.23812900000000001</v>
      </c>
      <c r="AW148" s="62">
        <v>0.15226700000000001</v>
      </c>
      <c r="AX148" s="62">
        <v>0.41386699999999998</v>
      </c>
      <c r="AY148" s="62">
        <v>0.15226700000000001</v>
      </c>
      <c r="AZ148" s="62">
        <v>0.41386699999999998</v>
      </c>
      <c r="BA148" s="63">
        <v>0</v>
      </c>
      <c r="BB148" s="63">
        <v>-1.057159</v>
      </c>
      <c r="BC148" s="62">
        <v>-0.23377000000000001</v>
      </c>
      <c r="BD148" s="62">
        <v>-0.32887499999999997</v>
      </c>
      <c r="BE148" s="62">
        <v>-0.32887499999999997</v>
      </c>
      <c r="BF148" s="62">
        <v>-0.32887499999999997</v>
      </c>
      <c r="BG148" s="62">
        <v>-0.84157000000000004</v>
      </c>
      <c r="BH148" s="62">
        <v>10.039268</v>
      </c>
      <c r="BI148" s="62">
        <v>10.039268</v>
      </c>
      <c r="BJ148" s="62">
        <v>10.751868999999999</v>
      </c>
      <c r="BK148" s="62">
        <v>9.6492599999999999</v>
      </c>
      <c r="BL148" s="62">
        <v>11.930037</v>
      </c>
      <c r="BM148" s="62">
        <v>0</v>
      </c>
      <c r="BN148" s="62">
        <v>18.1934</v>
      </c>
      <c r="BO148" s="62">
        <v>18.1934</v>
      </c>
      <c r="BP148" s="62">
        <v>18.054767999999999</v>
      </c>
      <c r="BQ148" s="62">
        <v>21.993193000000002</v>
      </c>
      <c r="BR148" s="62">
        <v>21.273986000000001</v>
      </c>
      <c r="BS148" s="62">
        <v>0</v>
      </c>
    </row>
    <row r="149" spans="2:77" s="1" customFormat="1" ht="15" x14ac:dyDescent="0.25">
      <c r="B149" s="73" t="s">
        <v>254</v>
      </c>
      <c r="C149" s="81">
        <v>43524.25</v>
      </c>
      <c r="D149" s="58" t="s">
        <v>0</v>
      </c>
      <c r="E149" s="83">
        <v>2232.2222222222222</v>
      </c>
      <c r="F149" s="83" t="s">
        <v>27</v>
      </c>
      <c r="G149" s="59">
        <v>3050.7539999999999</v>
      </c>
      <c r="H149" s="59">
        <v>1961.92148</v>
      </c>
      <c r="I149" s="60" t="s">
        <v>27</v>
      </c>
      <c r="J149" s="69" t="s">
        <v>27</v>
      </c>
      <c r="K149" s="59">
        <v>184.77777777777777</v>
      </c>
      <c r="L149" s="83" t="s">
        <v>27</v>
      </c>
      <c r="M149" s="59">
        <v>743.851</v>
      </c>
      <c r="N149" s="59">
        <v>449.20343700000001</v>
      </c>
      <c r="O149" s="60" t="s">
        <v>27</v>
      </c>
      <c r="P149" s="69" t="s">
        <v>27</v>
      </c>
      <c r="Q149" s="59">
        <v>77</v>
      </c>
      <c r="R149" s="85">
        <v>0</v>
      </c>
      <c r="S149" s="59">
        <v>412.7</v>
      </c>
      <c r="T149" s="59">
        <v>365.14049799999998</v>
      </c>
      <c r="U149" s="60" t="s">
        <v>27</v>
      </c>
      <c r="V149" s="69" t="s">
        <v>27</v>
      </c>
      <c r="W149" s="61"/>
      <c r="X149" s="61"/>
      <c r="Y149" s="61"/>
      <c r="Z149" s="61"/>
      <c r="AA149" s="62">
        <v>9108</v>
      </c>
      <c r="AB149" s="62">
        <v>0</v>
      </c>
      <c r="AC149" s="62">
        <v>7363.8244800000002</v>
      </c>
      <c r="AD149" s="62">
        <v>1878.9480000000001</v>
      </c>
      <c r="AE149" s="62">
        <v>2352.8989999999999</v>
      </c>
      <c r="AF149" s="63">
        <v>0</v>
      </c>
      <c r="AG149" s="63">
        <v>1857.9599209999999</v>
      </c>
      <c r="AH149" s="62">
        <v>478.952921</v>
      </c>
      <c r="AI149" s="62">
        <v>276.00099999999998</v>
      </c>
      <c r="AJ149" s="62">
        <v>471.70699999999999</v>
      </c>
      <c r="AK149" s="62">
        <v>772.202</v>
      </c>
      <c r="AL149" s="62">
        <v>0</v>
      </c>
      <c r="AM149" s="63">
        <v>0</v>
      </c>
      <c r="AN149" s="63">
        <v>1580.4139889999999</v>
      </c>
      <c r="AO149" s="62">
        <v>404.803989</v>
      </c>
      <c r="AP149" s="62">
        <v>175.261</v>
      </c>
      <c r="AQ149" s="62">
        <v>392.15800000000002</v>
      </c>
      <c r="AR149" s="62">
        <v>677.05399999999997</v>
      </c>
      <c r="AS149" s="62">
        <v>0</v>
      </c>
      <c r="AT149" s="63">
        <v>0</v>
      </c>
      <c r="AU149" s="63">
        <v>1749.0124370000001</v>
      </c>
      <c r="AV149" s="62">
        <v>449.20343700000001</v>
      </c>
      <c r="AW149" s="62">
        <v>217.904</v>
      </c>
      <c r="AX149" s="62">
        <v>441.26100000000002</v>
      </c>
      <c r="AY149" s="62">
        <v>217.904</v>
      </c>
      <c r="AZ149" s="62">
        <v>441.26100000000002</v>
      </c>
      <c r="BA149" s="63">
        <v>0</v>
      </c>
      <c r="BB149" s="63">
        <v>1401.9594979999999</v>
      </c>
      <c r="BC149" s="62">
        <v>365.14049799999998</v>
      </c>
      <c r="BD149" s="62">
        <v>131.37299999999999</v>
      </c>
      <c r="BE149" s="62">
        <v>131.37299999999999</v>
      </c>
      <c r="BF149" s="62">
        <v>131.37299999999999</v>
      </c>
      <c r="BG149" s="62">
        <v>371.35899999999998</v>
      </c>
      <c r="BH149" s="62">
        <v>1491.616</v>
      </c>
      <c r="BI149" s="62">
        <v>1491.616</v>
      </c>
      <c r="BJ149" s="62">
        <v>1932.278</v>
      </c>
      <c r="BK149" s="62">
        <v>2900.7809999999999</v>
      </c>
      <c r="BL149" s="62">
        <v>5012.4880000000003</v>
      </c>
      <c r="BM149" s="62">
        <v>0</v>
      </c>
      <c r="BN149" s="62">
        <v>3793.931</v>
      </c>
      <c r="BO149" s="62">
        <v>3793.931</v>
      </c>
      <c r="BP149" s="62">
        <v>3382.884</v>
      </c>
      <c r="BQ149" s="62">
        <v>3749.152</v>
      </c>
      <c r="BR149" s="62">
        <v>4129.7889999999998</v>
      </c>
      <c r="BS149" s="62">
        <v>0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270</v>
      </c>
      <c r="C150" s="81">
        <v>43524.25</v>
      </c>
      <c r="D150" s="58" t="s">
        <v>0</v>
      </c>
      <c r="E150" s="83" t="s">
        <v>27</v>
      </c>
      <c r="F150" s="83" t="s">
        <v>27</v>
      </c>
      <c r="G150" s="59">
        <v>30.809792999999999</v>
      </c>
      <c r="H150" s="59">
        <v>23.345490999999999</v>
      </c>
      <c r="I150" s="60" t="s">
        <v>27</v>
      </c>
      <c r="J150" s="69" t="s">
        <v>27</v>
      </c>
      <c r="K150" s="59" t="s">
        <v>27</v>
      </c>
      <c r="L150" s="83" t="s">
        <v>27</v>
      </c>
      <c r="M150" s="59">
        <v>-1.0570649999999999</v>
      </c>
      <c r="N150" s="59">
        <v>3.1158939999999999</v>
      </c>
      <c r="O150" s="60" t="s">
        <v>27</v>
      </c>
      <c r="P150" s="69" t="s">
        <v>27</v>
      </c>
      <c r="Q150" s="59" t="s">
        <v>27</v>
      </c>
      <c r="R150" s="85">
        <v>0</v>
      </c>
      <c r="S150" s="59">
        <v>8.4229999999999999E-2</v>
      </c>
      <c r="T150" s="59">
        <v>1.276011</v>
      </c>
      <c r="U150" s="60" t="s">
        <v>27</v>
      </c>
      <c r="V150" s="69" t="s">
        <v>27</v>
      </c>
      <c r="W150" s="61"/>
      <c r="X150" s="61"/>
      <c r="Y150" s="61"/>
      <c r="Z150" s="61"/>
      <c r="AA150" s="62">
        <v>29.49175</v>
      </c>
      <c r="AB150" s="62">
        <v>0</v>
      </c>
      <c r="AC150" s="62">
        <v>49.512262999999997</v>
      </c>
      <c r="AD150" s="62">
        <v>12.334747999999999</v>
      </c>
      <c r="AE150" s="62">
        <v>12.010691</v>
      </c>
      <c r="AF150" s="63">
        <v>0</v>
      </c>
      <c r="AG150" s="63">
        <v>6.4350509999999996</v>
      </c>
      <c r="AH150" s="62">
        <v>4.3488720000000001</v>
      </c>
      <c r="AI150" s="62">
        <v>1.4994270000000001</v>
      </c>
      <c r="AJ150" s="62">
        <v>0.22261900000000001</v>
      </c>
      <c r="AK150" s="62">
        <v>0.120113</v>
      </c>
      <c r="AL150" s="62">
        <v>0</v>
      </c>
      <c r="AM150" s="63">
        <v>0</v>
      </c>
      <c r="AN150" s="63">
        <v>1.781374</v>
      </c>
      <c r="AO150" s="62">
        <v>3.0580240000000001</v>
      </c>
      <c r="AP150" s="62">
        <v>0.200409</v>
      </c>
      <c r="AQ150" s="62">
        <v>-1.329833</v>
      </c>
      <c r="AR150" s="62">
        <v>-1.106922</v>
      </c>
      <c r="AS150" s="62">
        <v>0</v>
      </c>
      <c r="AT150" s="63">
        <v>0</v>
      </c>
      <c r="AU150" s="63">
        <v>2.0096859999999999</v>
      </c>
      <c r="AV150" s="62">
        <v>3.1158939999999999</v>
      </c>
      <c r="AW150" s="62">
        <v>0.25326199999999999</v>
      </c>
      <c r="AX150" s="62">
        <v>-1.278429</v>
      </c>
      <c r="AY150" s="62">
        <v>0.25326199999999999</v>
      </c>
      <c r="AZ150" s="62">
        <v>-1.278429</v>
      </c>
      <c r="BA150" s="63">
        <v>0</v>
      </c>
      <c r="BB150" s="63">
        <v>5.2155E-2</v>
      </c>
      <c r="BC150" s="62">
        <v>1.276011</v>
      </c>
      <c r="BD150" s="62">
        <v>0.241118</v>
      </c>
      <c r="BE150" s="62">
        <v>0.241118</v>
      </c>
      <c r="BF150" s="62">
        <v>0.241118</v>
      </c>
      <c r="BG150" s="62">
        <v>-0.95227700000000004</v>
      </c>
      <c r="BH150" s="62">
        <v>1.8976139999999999</v>
      </c>
      <c r="BI150" s="62">
        <v>1.8976139999999999</v>
      </c>
      <c r="BJ150" s="62">
        <v>3.7294960000000001</v>
      </c>
      <c r="BK150" s="62">
        <v>3.0530379999999999</v>
      </c>
      <c r="BL150" s="62">
        <v>-1.0337099999999999</v>
      </c>
      <c r="BM150" s="62">
        <v>0</v>
      </c>
      <c r="BN150" s="62">
        <v>22.282734000000001</v>
      </c>
      <c r="BO150" s="62">
        <v>22.282734000000001</v>
      </c>
      <c r="BP150" s="62">
        <v>22.521409999999999</v>
      </c>
      <c r="BQ150" s="62">
        <v>21.566516</v>
      </c>
      <c r="BR150" s="62">
        <v>21.651824999999999</v>
      </c>
      <c r="BS150" s="62">
        <v>0</v>
      </c>
    </row>
    <row r="151" spans="2:77" s="1" customFormat="1" ht="15" x14ac:dyDescent="0.25">
      <c r="B151" s="73" t="s">
        <v>271</v>
      </c>
      <c r="C151" s="81">
        <v>43524.25</v>
      </c>
      <c r="D151" s="58" t="s">
        <v>0</v>
      </c>
      <c r="E151" s="83" t="s">
        <v>27</v>
      </c>
      <c r="F151" s="83" t="s">
        <v>27</v>
      </c>
      <c r="G151" s="59">
        <v>198.514903</v>
      </c>
      <c r="H151" s="59">
        <v>204.73041699999999</v>
      </c>
      <c r="I151" s="60" t="s">
        <v>27</v>
      </c>
      <c r="J151" s="69" t="s">
        <v>27</v>
      </c>
      <c r="K151" s="59" t="s">
        <v>27</v>
      </c>
      <c r="L151" s="83" t="s">
        <v>27</v>
      </c>
      <c r="M151" s="59">
        <v>1.828554</v>
      </c>
      <c r="N151" s="59">
        <v>1.7882899999999999</v>
      </c>
      <c r="O151" s="60" t="s">
        <v>27</v>
      </c>
      <c r="P151" s="69" t="s">
        <v>27</v>
      </c>
      <c r="Q151" s="59" t="s">
        <v>27</v>
      </c>
      <c r="R151" s="85">
        <v>0</v>
      </c>
      <c r="S151" s="59">
        <v>6.8569050000000002</v>
      </c>
      <c r="T151" s="59">
        <v>8.7110210000000006</v>
      </c>
      <c r="U151" s="60" t="s">
        <v>27</v>
      </c>
      <c r="V151" s="69" t="s">
        <v>27</v>
      </c>
      <c r="W151" s="61"/>
      <c r="X151" s="61"/>
      <c r="Y151" s="61"/>
      <c r="Z151" s="61"/>
      <c r="AA151" s="62">
        <v>207.9</v>
      </c>
      <c r="AB151" s="62">
        <v>0</v>
      </c>
      <c r="AC151" s="62">
        <v>787.28121099999998</v>
      </c>
      <c r="AD151" s="62">
        <v>207.37401600000001</v>
      </c>
      <c r="AE151" s="62">
        <v>201.97555700000001</v>
      </c>
      <c r="AF151" s="63">
        <v>0</v>
      </c>
      <c r="AG151" s="63">
        <v>21.564050000000002</v>
      </c>
      <c r="AH151" s="62">
        <v>6.4160450000000004</v>
      </c>
      <c r="AI151" s="62">
        <v>6.0724609999999997</v>
      </c>
      <c r="AJ151" s="62">
        <v>5.3584399999999999</v>
      </c>
      <c r="AK151" s="62">
        <v>6.4804019999999998</v>
      </c>
      <c r="AL151" s="62">
        <v>0</v>
      </c>
      <c r="AM151" s="63">
        <v>0</v>
      </c>
      <c r="AN151" s="63">
        <v>0.69347599999999998</v>
      </c>
      <c r="AO151" s="62">
        <v>0.30768099999999998</v>
      </c>
      <c r="AP151" s="62">
        <v>-0.20599100000000001</v>
      </c>
      <c r="AQ151" s="62">
        <v>-0.30028199999999999</v>
      </c>
      <c r="AR151" s="62">
        <v>0.93149700000000002</v>
      </c>
      <c r="AS151" s="62">
        <v>0</v>
      </c>
      <c r="AT151" s="63">
        <v>0</v>
      </c>
      <c r="AU151" s="63">
        <v>4.5578690000000002</v>
      </c>
      <c r="AV151" s="62">
        <v>1.7882899999999999</v>
      </c>
      <c r="AW151" s="62">
        <v>1.0911090000000001</v>
      </c>
      <c r="AX151" s="62">
        <v>0.59357300000000002</v>
      </c>
      <c r="AY151" s="62">
        <v>1.0911090000000001</v>
      </c>
      <c r="AZ151" s="62">
        <v>0.59357300000000002</v>
      </c>
      <c r="BA151" s="63">
        <v>0</v>
      </c>
      <c r="BB151" s="63">
        <v>26.840328</v>
      </c>
      <c r="BC151" s="62">
        <v>8.7110210000000006</v>
      </c>
      <c r="BD151" s="62">
        <v>5.9360249999999999</v>
      </c>
      <c r="BE151" s="62">
        <v>5.9360249999999999</v>
      </c>
      <c r="BF151" s="62">
        <v>5.9360249999999999</v>
      </c>
      <c r="BG151" s="62">
        <v>3.769495</v>
      </c>
      <c r="BH151" s="62">
        <v>-35.65025</v>
      </c>
      <c r="BI151" s="62">
        <v>-35.65025</v>
      </c>
      <c r="BJ151" s="62">
        <v>-70.101342000000002</v>
      </c>
      <c r="BK151" s="62">
        <v>-57.082177999999999</v>
      </c>
      <c r="BL151" s="62">
        <v>-58.344017000000001</v>
      </c>
      <c r="BM151" s="62">
        <v>0</v>
      </c>
      <c r="BN151" s="62">
        <v>296.34043500000001</v>
      </c>
      <c r="BO151" s="62">
        <v>296.34043500000001</v>
      </c>
      <c r="BP151" s="62">
        <v>302.26910900000001</v>
      </c>
      <c r="BQ151" s="62">
        <v>286.10121700000002</v>
      </c>
      <c r="BR151" s="62">
        <v>292.76599199999998</v>
      </c>
      <c r="BS151" s="62">
        <v>0</v>
      </c>
    </row>
    <row r="152" spans="2:77" s="1" customFormat="1" ht="15" x14ac:dyDescent="0.25">
      <c r="B152" s="73" t="s">
        <v>287</v>
      </c>
      <c r="C152" s="81">
        <v>43524.25</v>
      </c>
      <c r="D152" s="58" t="s">
        <v>1</v>
      </c>
      <c r="E152" s="83" t="s">
        <v>27</v>
      </c>
      <c r="F152" s="83" t="s">
        <v>27</v>
      </c>
      <c r="G152" s="59">
        <v>1169.029</v>
      </c>
      <c r="H152" s="59">
        <v>1255.155</v>
      </c>
      <c r="I152" s="60" t="s">
        <v>27</v>
      </c>
      <c r="J152" s="69" t="s">
        <v>27</v>
      </c>
      <c r="K152" s="59" t="s">
        <v>27</v>
      </c>
      <c r="L152" s="83" t="s">
        <v>27</v>
      </c>
      <c r="M152" s="59">
        <v>99.34</v>
      </c>
      <c r="N152" s="59">
        <v>139.52699999999999</v>
      </c>
      <c r="O152" s="60" t="s">
        <v>27</v>
      </c>
      <c r="P152" s="69" t="s">
        <v>27</v>
      </c>
      <c r="Q152" s="59" t="s">
        <v>27</v>
      </c>
      <c r="R152" s="85">
        <v>0</v>
      </c>
      <c r="S152" s="59">
        <v>11.272</v>
      </c>
      <c r="T152" s="59">
        <v>38.576000000000001</v>
      </c>
      <c r="U152" s="60" t="s">
        <v>27</v>
      </c>
      <c r="V152" s="69" t="s">
        <v>27</v>
      </c>
      <c r="W152" s="61"/>
      <c r="X152" s="61"/>
      <c r="Y152" s="61"/>
      <c r="Z152" s="61"/>
      <c r="AA152" s="62">
        <v>1389.6</v>
      </c>
      <c r="AB152" s="62">
        <v>0</v>
      </c>
      <c r="AC152" s="62">
        <v>1255.155</v>
      </c>
      <c r="AD152" s="62">
        <v>336.66500000000002</v>
      </c>
      <c r="AE152" s="62">
        <v>399.63900000000001</v>
      </c>
      <c r="AF152" s="63">
        <v>0</v>
      </c>
      <c r="AG152" s="63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3">
        <v>0</v>
      </c>
      <c r="AN152" s="63">
        <v>0</v>
      </c>
      <c r="AO152" s="62">
        <v>771.21299999999997</v>
      </c>
      <c r="AP152" s="62">
        <v>775.66300000000001</v>
      </c>
      <c r="AQ152" s="62">
        <v>776.00699999999995</v>
      </c>
      <c r="AR152" s="62">
        <v>783.71299999999997</v>
      </c>
      <c r="AS152" s="62">
        <v>0</v>
      </c>
      <c r="AT152" s="63">
        <v>0</v>
      </c>
      <c r="AU152" s="63">
        <v>0</v>
      </c>
      <c r="AV152" s="62">
        <v>14.646000000000001</v>
      </c>
      <c r="AW152" s="62">
        <v>15.801</v>
      </c>
      <c r="AX152" s="62">
        <v>15.786</v>
      </c>
      <c r="AY152" s="62">
        <v>15.801</v>
      </c>
      <c r="AZ152" s="62">
        <v>15.786</v>
      </c>
      <c r="BA152" s="63">
        <v>0</v>
      </c>
      <c r="BB152" s="63">
        <v>114.89</v>
      </c>
      <c r="BC152" s="62">
        <v>59.764000000000003</v>
      </c>
      <c r="BD152" s="62">
        <v>147.62700000000001</v>
      </c>
      <c r="BE152" s="62">
        <v>147.62700000000001</v>
      </c>
      <c r="BF152" s="62">
        <v>147.62700000000001</v>
      </c>
      <c r="BG152" s="62">
        <v>153.339</v>
      </c>
      <c r="BH152" s="62">
        <v>0</v>
      </c>
      <c r="BI152" s="62">
        <v>0</v>
      </c>
      <c r="BJ152" s="62">
        <v>0</v>
      </c>
      <c r="BK152" s="62">
        <v>0</v>
      </c>
      <c r="BL152" s="62">
        <v>0</v>
      </c>
      <c r="BM152" s="62">
        <v>0</v>
      </c>
      <c r="BN152" s="62">
        <v>2712.1509999999998</v>
      </c>
      <c r="BO152" s="62">
        <v>2712.1509999999998</v>
      </c>
      <c r="BP152" s="62">
        <v>2319.1660000000002</v>
      </c>
      <c r="BQ152" s="62">
        <v>2355.9659999999999</v>
      </c>
      <c r="BR152" s="62">
        <v>2366.3159999999998</v>
      </c>
      <c r="BS152" s="62">
        <v>0</v>
      </c>
    </row>
    <row r="153" spans="2:77" s="1" customFormat="1" ht="15" x14ac:dyDescent="0.25">
      <c r="B153" s="73" t="s">
        <v>302</v>
      </c>
      <c r="C153" s="81">
        <v>43524.25</v>
      </c>
      <c r="D153" s="58" t="s">
        <v>0</v>
      </c>
      <c r="E153" s="83">
        <v>314.33333333333331</v>
      </c>
      <c r="F153" s="83" t="s">
        <v>27</v>
      </c>
      <c r="G153" s="59">
        <v>340.54199999999997</v>
      </c>
      <c r="H153" s="59">
        <v>349.78399999999999</v>
      </c>
      <c r="I153" s="60" t="s">
        <v>27</v>
      </c>
      <c r="J153" s="69" t="s">
        <v>27</v>
      </c>
      <c r="K153" s="59">
        <v>138.33333333333334</v>
      </c>
      <c r="L153" s="83" t="s">
        <v>27</v>
      </c>
      <c r="M153" s="59">
        <v>125.262</v>
      </c>
      <c r="N153" s="59">
        <v>178.33599999999998</v>
      </c>
      <c r="O153" s="60" t="s">
        <v>27</v>
      </c>
      <c r="P153" s="69" t="s">
        <v>27</v>
      </c>
      <c r="Q153" s="59">
        <v>587.33333333333337</v>
      </c>
      <c r="R153" s="85">
        <v>0</v>
      </c>
      <c r="S153" s="59">
        <v>-974.22299999999996</v>
      </c>
      <c r="T153" s="59">
        <v>340.76600000000002</v>
      </c>
      <c r="U153" s="60" t="s">
        <v>27</v>
      </c>
      <c r="V153" s="69" t="s">
        <v>27</v>
      </c>
      <c r="W153" s="61"/>
      <c r="X153" s="61"/>
      <c r="Y153" s="61"/>
      <c r="Z153" s="61"/>
      <c r="AA153" s="62">
        <v>1790</v>
      </c>
      <c r="AB153" s="62">
        <v>0</v>
      </c>
      <c r="AC153" s="62">
        <v>780.14</v>
      </c>
      <c r="AD153" s="62">
        <v>673.52800000000002</v>
      </c>
      <c r="AE153" s="62">
        <v>654.36199999999997</v>
      </c>
      <c r="AF153" s="63">
        <v>0</v>
      </c>
      <c r="AG153" s="63">
        <v>508.654</v>
      </c>
      <c r="AH153" s="62">
        <v>192.98</v>
      </c>
      <c r="AI153" s="62">
        <v>342.17099999999999</v>
      </c>
      <c r="AJ153" s="62">
        <v>255.304</v>
      </c>
      <c r="AK153" s="62">
        <v>135.29400000000001</v>
      </c>
      <c r="AL153" s="62">
        <v>0</v>
      </c>
      <c r="AM153" s="63">
        <v>0</v>
      </c>
      <c r="AN153" s="63">
        <v>452.69</v>
      </c>
      <c r="AO153" s="62">
        <v>178.48599999999999</v>
      </c>
      <c r="AP153" s="62">
        <v>332.11</v>
      </c>
      <c r="AQ153" s="62">
        <v>236.529</v>
      </c>
      <c r="AR153" s="62">
        <v>125.057</v>
      </c>
      <c r="AS153" s="62">
        <v>0</v>
      </c>
      <c r="AT153" s="63">
        <v>0</v>
      </c>
      <c r="AU153" s="63">
        <v>454.00200000000001</v>
      </c>
      <c r="AV153" s="62">
        <v>178.33600000000001</v>
      </c>
      <c r="AW153" s="62">
        <v>332.37400000000002</v>
      </c>
      <c r="AX153" s="62">
        <v>239.607</v>
      </c>
      <c r="AY153" s="62">
        <v>332.37400000000002</v>
      </c>
      <c r="AZ153" s="62">
        <v>239.607</v>
      </c>
      <c r="BA153" s="63">
        <v>0</v>
      </c>
      <c r="BB153" s="63">
        <v>455.108</v>
      </c>
      <c r="BC153" s="62">
        <v>340.76600000000002</v>
      </c>
      <c r="BD153" s="62">
        <v>150.36099999999999</v>
      </c>
      <c r="BE153" s="62">
        <v>150.36099999999999</v>
      </c>
      <c r="BF153" s="62">
        <v>150.36099999999999</v>
      </c>
      <c r="BG153" s="62">
        <v>-218.43799999999999</v>
      </c>
      <c r="BH153" s="62">
        <v>3004.0439999999999</v>
      </c>
      <c r="BI153" s="62">
        <v>3004.0439999999999</v>
      </c>
      <c r="BJ153" s="62">
        <v>3124.1410000000001</v>
      </c>
      <c r="BK153" s="62">
        <v>3513.1289999999999</v>
      </c>
      <c r="BL153" s="62">
        <v>4501.3980000000001</v>
      </c>
      <c r="BM153" s="62">
        <v>0</v>
      </c>
      <c r="BN153" s="62">
        <v>6378.6570000000002</v>
      </c>
      <c r="BO153" s="62">
        <v>6378.6570000000002</v>
      </c>
      <c r="BP153" s="62">
        <v>6527.9340000000002</v>
      </c>
      <c r="BQ153" s="62">
        <v>6259.0789999999997</v>
      </c>
      <c r="BR153" s="62">
        <v>5284.308</v>
      </c>
      <c r="BS153" s="62">
        <v>0</v>
      </c>
    </row>
    <row r="154" spans="2:77" s="1" customFormat="1" ht="15" x14ac:dyDescent="0.25">
      <c r="B154" s="73" t="s">
        <v>338</v>
      </c>
      <c r="C154" s="81">
        <v>43524.25</v>
      </c>
      <c r="D154" s="58" t="s">
        <v>0</v>
      </c>
      <c r="E154" s="83" t="s">
        <v>27</v>
      </c>
      <c r="F154" s="83" t="s">
        <v>27</v>
      </c>
      <c r="G154" s="59">
        <v>244.76837900000001</v>
      </c>
      <c r="H154" s="59">
        <v>204.46349799999999</v>
      </c>
      <c r="I154" s="60" t="s">
        <v>27</v>
      </c>
      <c r="J154" s="69" t="s">
        <v>27</v>
      </c>
      <c r="K154" s="59" t="s">
        <v>27</v>
      </c>
      <c r="L154" s="83" t="s">
        <v>27</v>
      </c>
      <c r="M154" s="59">
        <v>40.094011999999999</v>
      </c>
      <c r="N154" s="59">
        <v>30.844859</v>
      </c>
      <c r="O154" s="60" t="s">
        <v>27</v>
      </c>
      <c r="P154" s="69" t="s">
        <v>27</v>
      </c>
      <c r="Q154" s="59" t="s">
        <v>27</v>
      </c>
      <c r="R154" s="85">
        <v>0</v>
      </c>
      <c r="S154" s="59">
        <v>15.324688</v>
      </c>
      <c r="T154" s="59">
        <v>17.769945</v>
      </c>
      <c r="U154" s="60" t="s">
        <v>27</v>
      </c>
      <c r="V154" s="69" t="s">
        <v>27</v>
      </c>
      <c r="W154" s="61"/>
      <c r="X154" s="61"/>
      <c r="Y154" s="61"/>
      <c r="Z154" s="61"/>
      <c r="AA154" s="62">
        <v>819.40016077500002</v>
      </c>
      <c r="AB154" s="62">
        <v>0</v>
      </c>
      <c r="AC154" s="62">
        <v>795.68579</v>
      </c>
      <c r="AD154" s="62">
        <v>199.17829599999999</v>
      </c>
      <c r="AE154" s="62">
        <v>227.37540000000001</v>
      </c>
      <c r="AF154" s="63">
        <v>0</v>
      </c>
      <c r="AG154" s="63">
        <v>334.334542</v>
      </c>
      <c r="AH154" s="62">
        <v>85.664696000000006</v>
      </c>
      <c r="AI154" s="62">
        <v>82.883722000000006</v>
      </c>
      <c r="AJ154" s="62">
        <v>102.1888</v>
      </c>
      <c r="AK154" s="62">
        <v>98.835616000000002</v>
      </c>
      <c r="AL154" s="62">
        <v>0</v>
      </c>
      <c r="AM154" s="63">
        <v>0</v>
      </c>
      <c r="AN154" s="63">
        <v>104.23037100000001</v>
      </c>
      <c r="AO154" s="62">
        <v>26.192101999999998</v>
      </c>
      <c r="AP154" s="62">
        <v>20.515559</v>
      </c>
      <c r="AQ154" s="62">
        <v>26.732945000000001</v>
      </c>
      <c r="AR154" s="62">
        <v>33.657992</v>
      </c>
      <c r="AS154" s="62">
        <v>0</v>
      </c>
      <c r="AT154" s="63">
        <v>0</v>
      </c>
      <c r="AU154" s="63">
        <v>120.33627300000001</v>
      </c>
      <c r="AV154" s="62">
        <v>30.844859</v>
      </c>
      <c r="AW154" s="62">
        <v>26.078388</v>
      </c>
      <c r="AX154" s="62">
        <v>32.996375999999998</v>
      </c>
      <c r="AY154" s="62">
        <v>26.078388</v>
      </c>
      <c r="AZ154" s="62">
        <v>32.996375999999998</v>
      </c>
      <c r="BA154" s="63">
        <v>0</v>
      </c>
      <c r="BB154" s="63">
        <v>69.349998999999997</v>
      </c>
      <c r="BC154" s="62">
        <v>17.769945</v>
      </c>
      <c r="BD154" s="62">
        <v>11.054527999999999</v>
      </c>
      <c r="BE154" s="62">
        <v>11.054527999999999</v>
      </c>
      <c r="BF154" s="62">
        <v>11.054527999999999</v>
      </c>
      <c r="BG154" s="62">
        <v>14.597543999999999</v>
      </c>
      <c r="BH154" s="62">
        <v>68.499836999999999</v>
      </c>
      <c r="BI154" s="62">
        <v>68.499836999999999</v>
      </c>
      <c r="BJ154" s="62">
        <v>89.534471999999994</v>
      </c>
      <c r="BK154" s="62">
        <v>119.59751900000001</v>
      </c>
      <c r="BL154" s="62">
        <v>134.68862200000001</v>
      </c>
      <c r="BM154" s="62">
        <v>0</v>
      </c>
      <c r="BN154" s="62">
        <v>235.14342099999999</v>
      </c>
      <c r="BO154" s="62">
        <v>235.14342099999999</v>
      </c>
      <c r="BP154" s="62">
        <v>245.89772199999999</v>
      </c>
      <c r="BQ154" s="62">
        <v>258.84769</v>
      </c>
      <c r="BR154" s="62">
        <v>274.15375599999999</v>
      </c>
      <c r="BS154" s="62">
        <v>0</v>
      </c>
    </row>
    <row r="155" spans="2:77" s="1" customFormat="1" ht="15" x14ac:dyDescent="0.25">
      <c r="B155" s="73" t="s">
        <v>30</v>
      </c>
      <c r="C155" s="81">
        <v>43525.25</v>
      </c>
      <c r="D155" s="58" t="s">
        <v>0</v>
      </c>
      <c r="E155" s="83" t="s">
        <v>27</v>
      </c>
      <c r="F155" s="83" t="s">
        <v>27</v>
      </c>
      <c r="G155" s="59">
        <v>103.417</v>
      </c>
      <c r="H155" s="59">
        <v>25.088999999999999</v>
      </c>
      <c r="I155" s="60" t="s">
        <v>27</v>
      </c>
      <c r="J155" s="69" t="s">
        <v>27</v>
      </c>
      <c r="K155" s="59" t="s">
        <v>27</v>
      </c>
      <c r="L155" s="83" t="s">
        <v>27</v>
      </c>
      <c r="M155" s="59">
        <v>23.253999999999998</v>
      </c>
      <c r="N155" s="59">
        <v>-14.020999999999999</v>
      </c>
      <c r="O155" s="60" t="s">
        <v>27</v>
      </c>
      <c r="P155" s="69" t="s">
        <v>27</v>
      </c>
      <c r="Q155" s="59" t="s">
        <v>27</v>
      </c>
      <c r="R155" s="85">
        <v>0</v>
      </c>
      <c r="S155" s="59">
        <v>7.452</v>
      </c>
      <c r="T155" s="59">
        <v>-16.167999999999999</v>
      </c>
      <c r="U155" s="60" t="s">
        <v>27</v>
      </c>
      <c r="V155" s="69" t="s">
        <v>27</v>
      </c>
      <c r="W155" s="61"/>
      <c r="X155" s="61"/>
      <c r="Y155" s="61"/>
      <c r="Z155" s="61"/>
      <c r="AA155" s="62">
        <v>284.20875000000001</v>
      </c>
      <c r="AB155" s="62">
        <v>0</v>
      </c>
      <c r="AC155" s="62">
        <v>322.39699999999999</v>
      </c>
      <c r="AD155" s="62">
        <v>134.023</v>
      </c>
      <c r="AE155" s="62">
        <v>116.464</v>
      </c>
      <c r="AF155" s="63">
        <v>0</v>
      </c>
      <c r="AG155" s="63">
        <v>145.57900000000001</v>
      </c>
      <c r="AH155" s="62">
        <v>7.3209999999999997</v>
      </c>
      <c r="AI155" s="62">
        <v>63.81</v>
      </c>
      <c r="AJ155" s="62">
        <v>53.847000000000001</v>
      </c>
      <c r="AK155" s="62">
        <v>45.732999999999997</v>
      </c>
      <c r="AL155" s="62">
        <v>0</v>
      </c>
      <c r="AM155" s="63">
        <v>0</v>
      </c>
      <c r="AN155" s="63">
        <v>59.920999999999999</v>
      </c>
      <c r="AO155" s="62">
        <v>-17.117999999999999</v>
      </c>
      <c r="AP155" s="62">
        <v>37.387</v>
      </c>
      <c r="AQ155" s="62">
        <v>29.515000000000001</v>
      </c>
      <c r="AR155" s="62">
        <v>19.991</v>
      </c>
      <c r="AS155" s="62">
        <v>0</v>
      </c>
      <c r="AT155" s="63">
        <v>0</v>
      </c>
      <c r="AU155" s="63">
        <v>71.921999999999997</v>
      </c>
      <c r="AV155" s="62">
        <v>-14.021000000000001</v>
      </c>
      <c r="AW155" s="62">
        <v>40.536000000000001</v>
      </c>
      <c r="AX155" s="62">
        <v>32.776000000000003</v>
      </c>
      <c r="AY155" s="62">
        <v>40.536000000000001</v>
      </c>
      <c r="AZ155" s="62">
        <v>32.776000000000003</v>
      </c>
      <c r="BA155" s="63">
        <v>0</v>
      </c>
      <c r="BB155" s="63">
        <v>26.87</v>
      </c>
      <c r="BC155" s="62">
        <v>-16.167999999999999</v>
      </c>
      <c r="BD155" s="62">
        <v>19.488</v>
      </c>
      <c r="BE155" s="62">
        <v>19.488</v>
      </c>
      <c r="BF155" s="62">
        <v>19.488</v>
      </c>
      <c r="BG155" s="62">
        <v>9.1929999999999996</v>
      </c>
      <c r="BH155" s="62">
        <v>81.399000000000001</v>
      </c>
      <c r="BI155" s="62">
        <v>81.399000000000001</v>
      </c>
      <c r="BJ155" s="62">
        <v>173.947</v>
      </c>
      <c r="BK155" s="62">
        <v>285.06599999999997</v>
      </c>
      <c r="BL155" s="62">
        <v>312.20499999999998</v>
      </c>
      <c r="BM155" s="62">
        <v>0</v>
      </c>
      <c r="BN155" s="62">
        <v>205.399</v>
      </c>
      <c r="BO155" s="62">
        <v>205.399</v>
      </c>
      <c r="BP155" s="62">
        <v>224.721</v>
      </c>
      <c r="BQ155" s="62">
        <v>211.80799999999999</v>
      </c>
      <c r="BR155" s="62">
        <v>218.762</v>
      </c>
      <c r="BS155" s="62">
        <v>0</v>
      </c>
    </row>
    <row r="156" spans="2:77" s="1" customFormat="1" ht="15" x14ac:dyDescent="0.25">
      <c r="B156" s="73" t="s">
        <v>51</v>
      </c>
      <c r="C156" s="81">
        <v>43525.25</v>
      </c>
      <c r="D156" s="58" t="s">
        <v>0</v>
      </c>
      <c r="E156" s="83" t="s">
        <v>27</v>
      </c>
      <c r="F156" s="83" t="s">
        <v>27</v>
      </c>
      <c r="G156" s="59">
        <v>172.44640100000001</v>
      </c>
      <c r="H156" s="59">
        <v>107.73714</v>
      </c>
      <c r="I156" s="60" t="s">
        <v>27</v>
      </c>
      <c r="J156" s="69" t="s">
        <v>27</v>
      </c>
      <c r="K156" s="59" t="s">
        <v>27</v>
      </c>
      <c r="L156" s="83" t="s">
        <v>27</v>
      </c>
      <c r="M156" s="59">
        <v>54.055242</v>
      </c>
      <c r="N156" s="59">
        <v>20.378546</v>
      </c>
      <c r="O156" s="60" t="s">
        <v>27</v>
      </c>
      <c r="P156" s="69" t="s">
        <v>27</v>
      </c>
      <c r="Q156" s="59" t="s">
        <v>27</v>
      </c>
      <c r="R156" s="85">
        <v>0</v>
      </c>
      <c r="S156" s="59">
        <v>37.991840000000003</v>
      </c>
      <c r="T156" s="59">
        <v>15.427773999999999</v>
      </c>
      <c r="U156" s="60" t="s">
        <v>27</v>
      </c>
      <c r="V156" s="69" t="s">
        <v>27</v>
      </c>
      <c r="W156" s="61"/>
      <c r="X156" s="61"/>
      <c r="Y156" s="61"/>
      <c r="Z156" s="61"/>
      <c r="AA156" s="62">
        <v>641.36649999999997</v>
      </c>
      <c r="AB156" s="62">
        <v>0</v>
      </c>
      <c r="AC156" s="62">
        <v>395.25683900000001</v>
      </c>
      <c r="AD156" s="62">
        <v>116.609106</v>
      </c>
      <c r="AE156" s="62">
        <v>136.106233</v>
      </c>
      <c r="AF156" s="63">
        <v>0</v>
      </c>
      <c r="AG156" s="63">
        <v>92.446464000000006</v>
      </c>
      <c r="AH156" s="62">
        <v>21.889811000000002</v>
      </c>
      <c r="AI156" s="62">
        <v>24.029036999999999</v>
      </c>
      <c r="AJ156" s="62">
        <v>40.635134000000001</v>
      </c>
      <c r="AK156" s="62">
        <v>60.833050999999998</v>
      </c>
      <c r="AL156" s="62">
        <v>0</v>
      </c>
      <c r="AM156" s="63">
        <v>0</v>
      </c>
      <c r="AN156" s="63">
        <v>61.756811999999996</v>
      </c>
      <c r="AO156" s="62">
        <v>13.90634</v>
      </c>
      <c r="AP156" s="62">
        <v>14.485967</v>
      </c>
      <c r="AQ156" s="62">
        <v>31.705497000000001</v>
      </c>
      <c r="AR156" s="62">
        <v>48.758761999999997</v>
      </c>
      <c r="AS156" s="62">
        <v>0</v>
      </c>
      <c r="AT156" s="63">
        <v>0</v>
      </c>
      <c r="AU156" s="63">
        <v>79.522671000000003</v>
      </c>
      <c r="AV156" s="62">
        <v>20.378546</v>
      </c>
      <c r="AW156" s="62">
        <v>20.746690999999998</v>
      </c>
      <c r="AX156" s="62">
        <v>35.569104000000003</v>
      </c>
      <c r="AY156" s="62">
        <v>20.746690999999998</v>
      </c>
      <c r="AZ156" s="62">
        <v>35.569104000000003</v>
      </c>
      <c r="BA156" s="63">
        <v>0</v>
      </c>
      <c r="BB156" s="63">
        <v>63.598382000000001</v>
      </c>
      <c r="BC156" s="62">
        <v>15.427773999999999</v>
      </c>
      <c r="BD156" s="62">
        <v>11.457463000000001</v>
      </c>
      <c r="BE156" s="62">
        <v>11.457463000000001</v>
      </c>
      <c r="BF156" s="62">
        <v>11.457463000000001</v>
      </c>
      <c r="BG156" s="62">
        <v>21.804289000000001</v>
      </c>
      <c r="BH156" s="62">
        <v>-12.146400999999999</v>
      </c>
      <c r="BI156" s="62">
        <v>-12.146400999999999</v>
      </c>
      <c r="BJ156" s="62">
        <v>1.0129889999999999</v>
      </c>
      <c r="BK156" s="62">
        <v>65.444560999999993</v>
      </c>
      <c r="BL156" s="62">
        <v>52.333542999999999</v>
      </c>
      <c r="BM156" s="62">
        <v>0</v>
      </c>
      <c r="BN156" s="62">
        <v>261.76122299999997</v>
      </c>
      <c r="BO156" s="62">
        <v>261.76122299999997</v>
      </c>
      <c r="BP156" s="62">
        <v>244.35421299999999</v>
      </c>
      <c r="BQ156" s="62">
        <v>265.99738400000001</v>
      </c>
      <c r="BR156" s="62">
        <v>301.94443100000001</v>
      </c>
      <c r="BS156" s="62">
        <v>0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57</v>
      </c>
      <c r="C157" s="81">
        <v>43525.25</v>
      </c>
      <c r="D157" s="58" t="s">
        <v>0</v>
      </c>
      <c r="E157" s="83" t="s">
        <v>27</v>
      </c>
      <c r="F157" s="83" t="s">
        <v>27</v>
      </c>
      <c r="G157" s="59">
        <v>230.46024199999999</v>
      </c>
      <c r="H157" s="59">
        <v>370.38045399999999</v>
      </c>
      <c r="I157" s="60" t="s">
        <v>27</v>
      </c>
      <c r="J157" s="69" t="s">
        <v>27</v>
      </c>
      <c r="K157" s="59" t="s">
        <v>27</v>
      </c>
      <c r="L157" s="83" t="s">
        <v>27</v>
      </c>
      <c r="M157" s="59">
        <v>28.011392999999998</v>
      </c>
      <c r="N157" s="59">
        <v>15.953388</v>
      </c>
      <c r="O157" s="60" t="s">
        <v>27</v>
      </c>
      <c r="P157" s="69" t="s">
        <v>27</v>
      </c>
      <c r="Q157" s="59" t="s">
        <v>27</v>
      </c>
      <c r="R157" s="85">
        <v>0</v>
      </c>
      <c r="S157" s="59">
        <v>-58.807209</v>
      </c>
      <c r="T157" s="59">
        <v>-16.347833000000001</v>
      </c>
      <c r="U157" s="60" t="s">
        <v>27</v>
      </c>
      <c r="V157" s="69" t="s">
        <v>27</v>
      </c>
      <c r="W157" s="61"/>
      <c r="X157" s="61"/>
      <c r="Y157" s="61"/>
      <c r="Z157" s="61"/>
      <c r="AA157" s="62">
        <v>534.24</v>
      </c>
      <c r="AB157" s="62">
        <v>0</v>
      </c>
      <c r="AC157" s="62">
        <v>963.12646199999995</v>
      </c>
      <c r="AD157" s="62">
        <v>281.27172300000001</v>
      </c>
      <c r="AE157" s="62">
        <v>356.130202</v>
      </c>
      <c r="AF157" s="63">
        <v>0</v>
      </c>
      <c r="AG157" s="63">
        <v>124.96454199999999</v>
      </c>
      <c r="AH157" s="62">
        <v>45.472848999999997</v>
      </c>
      <c r="AI157" s="62">
        <v>46.616228999999997</v>
      </c>
      <c r="AJ157" s="62">
        <v>52.655543000000002</v>
      </c>
      <c r="AK157" s="62">
        <v>53.826723999999999</v>
      </c>
      <c r="AL157" s="62">
        <v>0</v>
      </c>
      <c r="AM157" s="63">
        <v>0</v>
      </c>
      <c r="AN157" s="63">
        <v>12.636486</v>
      </c>
      <c r="AO157" s="62">
        <v>9.6941670000000002</v>
      </c>
      <c r="AP157" s="62">
        <v>16.940221999999999</v>
      </c>
      <c r="AQ157" s="62">
        <v>20.765578999999999</v>
      </c>
      <c r="AR157" s="62">
        <v>19.551373999999999</v>
      </c>
      <c r="AS157" s="62">
        <v>0</v>
      </c>
      <c r="AT157" s="63">
        <v>0</v>
      </c>
      <c r="AU157" s="63">
        <v>36.669941999999999</v>
      </c>
      <c r="AV157" s="62">
        <v>15.953388</v>
      </c>
      <c r="AW157" s="62">
        <v>23.734048999999999</v>
      </c>
      <c r="AX157" s="62">
        <v>30.791955000000002</v>
      </c>
      <c r="AY157" s="62">
        <v>23.734048999999999</v>
      </c>
      <c r="AZ157" s="62">
        <v>30.791955000000002</v>
      </c>
      <c r="BA157" s="63">
        <v>0</v>
      </c>
      <c r="BB157" s="63">
        <v>-48.388364000000003</v>
      </c>
      <c r="BC157" s="62">
        <v>-16.347833000000001</v>
      </c>
      <c r="BD157" s="62">
        <v>-16.115368</v>
      </c>
      <c r="BE157" s="62">
        <v>-16.115368</v>
      </c>
      <c r="BF157" s="62">
        <v>-16.115368</v>
      </c>
      <c r="BG157" s="62">
        <v>-15.3203</v>
      </c>
      <c r="BH157" s="62">
        <v>334.28190899999998</v>
      </c>
      <c r="BI157" s="62">
        <v>334.28190899999998</v>
      </c>
      <c r="BJ157" s="62">
        <v>307.32691399999999</v>
      </c>
      <c r="BK157" s="62">
        <v>452.58517999999998</v>
      </c>
      <c r="BL157" s="62">
        <v>559.46264399999995</v>
      </c>
      <c r="BM157" s="62">
        <v>0</v>
      </c>
      <c r="BN157" s="62">
        <v>628.12601800000004</v>
      </c>
      <c r="BO157" s="62">
        <v>628.12601800000004</v>
      </c>
      <c r="BP157" s="62">
        <v>612.01065000000006</v>
      </c>
      <c r="BQ157" s="62">
        <v>596.69034999999997</v>
      </c>
      <c r="BR157" s="62">
        <v>536.63961700000004</v>
      </c>
      <c r="BS157" s="62">
        <v>0</v>
      </c>
    </row>
    <row r="158" spans="2:77" s="1" customFormat="1" ht="15" x14ac:dyDescent="0.25">
      <c r="B158" s="73" t="s">
        <v>78</v>
      </c>
      <c r="C158" s="81">
        <v>43525.25</v>
      </c>
      <c r="D158" s="58" t="s">
        <v>0</v>
      </c>
      <c r="E158" s="83" t="s">
        <v>27</v>
      </c>
      <c r="F158" s="83" t="s">
        <v>27</v>
      </c>
      <c r="G158" s="59">
        <v>100.26978099999999</v>
      </c>
      <c r="H158" s="59">
        <v>44.443427</v>
      </c>
      <c r="I158" s="60" t="s">
        <v>27</v>
      </c>
      <c r="J158" s="69" t="s">
        <v>27</v>
      </c>
      <c r="K158" s="59" t="s">
        <v>27</v>
      </c>
      <c r="L158" s="83" t="s">
        <v>27</v>
      </c>
      <c r="M158" s="59">
        <v>21.826425999999998</v>
      </c>
      <c r="N158" s="59">
        <v>11.568328000000001</v>
      </c>
      <c r="O158" s="60" t="s">
        <v>27</v>
      </c>
      <c r="P158" s="69" t="s">
        <v>27</v>
      </c>
      <c r="Q158" s="59" t="s">
        <v>27</v>
      </c>
      <c r="R158" s="85">
        <v>0</v>
      </c>
      <c r="S158" s="59">
        <v>-143.01264800000001</v>
      </c>
      <c r="T158" s="59">
        <v>-3.184771</v>
      </c>
      <c r="U158" s="60" t="s">
        <v>27</v>
      </c>
      <c r="V158" s="69" t="s">
        <v>27</v>
      </c>
      <c r="W158" s="61"/>
      <c r="X158" s="61"/>
      <c r="Y158" s="61"/>
      <c r="Z158" s="61"/>
      <c r="AA158" s="62">
        <v>408</v>
      </c>
      <c r="AB158" s="62">
        <v>0</v>
      </c>
      <c r="AC158" s="62">
        <v>133.87318500000001</v>
      </c>
      <c r="AD158" s="62">
        <v>43.180622999999997</v>
      </c>
      <c r="AE158" s="62">
        <v>76.727478000000005</v>
      </c>
      <c r="AF158" s="63">
        <v>0</v>
      </c>
      <c r="AG158" s="63">
        <v>16.336189000000001</v>
      </c>
      <c r="AH158" s="62">
        <v>13.311408999999999</v>
      </c>
      <c r="AI158" s="62">
        <v>14.056608000000001</v>
      </c>
      <c r="AJ158" s="62">
        <v>25.062225999999999</v>
      </c>
      <c r="AK158" s="62">
        <v>34.085638000000003</v>
      </c>
      <c r="AL158" s="62">
        <v>0</v>
      </c>
      <c r="AM158" s="63">
        <v>0</v>
      </c>
      <c r="AN158" s="63">
        <v>0.184812</v>
      </c>
      <c r="AO158" s="62">
        <v>8.4816000000000003</v>
      </c>
      <c r="AP158" s="62">
        <v>9.7184640000000009</v>
      </c>
      <c r="AQ158" s="62">
        <v>15.947903999999999</v>
      </c>
      <c r="AR158" s="62">
        <v>18.804508999999999</v>
      </c>
      <c r="AS158" s="62">
        <v>0</v>
      </c>
      <c r="AT158" s="63">
        <v>0</v>
      </c>
      <c r="AU158" s="63">
        <v>12.318135</v>
      </c>
      <c r="AV158" s="62">
        <v>11.568327999999999</v>
      </c>
      <c r="AW158" s="62">
        <v>12.702082000000001</v>
      </c>
      <c r="AX158" s="62">
        <v>18.964893</v>
      </c>
      <c r="AY158" s="62">
        <v>12.702082000000001</v>
      </c>
      <c r="AZ158" s="62">
        <v>18.964893</v>
      </c>
      <c r="BA158" s="63">
        <v>0</v>
      </c>
      <c r="BB158" s="63">
        <v>-31.523149</v>
      </c>
      <c r="BC158" s="62">
        <v>-3.184771</v>
      </c>
      <c r="BD158" s="62">
        <v>-2.403324</v>
      </c>
      <c r="BE158" s="62">
        <v>-2.403324</v>
      </c>
      <c r="BF158" s="62">
        <v>-2.403324</v>
      </c>
      <c r="BG158" s="62">
        <v>11.517695</v>
      </c>
      <c r="BH158" s="62">
        <v>505.363314</v>
      </c>
      <c r="BI158" s="62">
        <v>505.363314</v>
      </c>
      <c r="BJ158" s="62">
        <v>581.58655899999997</v>
      </c>
      <c r="BK158" s="62">
        <v>581.25847199999998</v>
      </c>
      <c r="BL158" s="62">
        <v>706.35799499999996</v>
      </c>
      <c r="BM158" s="62">
        <v>0</v>
      </c>
      <c r="BN158" s="62">
        <v>434.53169700000001</v>
      </c>
      <c r="BO158" s="62">
        <v>434.53169700000001</v>
      </c>
      <c r="BP158" s="62">
        <v>424.45323000000002</v>
      </c>
      <c r="BQ158" s="62">
        <v>436.99804599999999</v>
      </c>
      <c r="BR158" s="62">
        <v>430.50741599999998</v>
      </c>
      <c r="BS158" s="62">
        <v>0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106</v>
      </c>
      <c r="C159" s="81">
        <v>43525.25</v>
      </c>
      <c r="D159" s="58" t="s">
        <v>0</v>
      </c>
      <c r="E159" s="83" t="s">
        <v>27</v>
      </c>
      <c r="F159" s="83" t="s">
        <v>27</v>
      </c>
      <c r="G159" s="59">
        <v>75.879610999999997</v>
      </c>
      <c r="H159" s="59">
        <v>79.833015000000003</v>
      </c>
      <c r="I159" s="60" t="s">
        <v>27</v>
      </c>
      <c r="J159" s="69" t="s">
        <v>27</v>
      </c>
      <c r="K159" s="59" t="s">
        <v>27</v>
      </c>
      <c r="L159" s="83" t="s">
        <v>27</v>
      </c>
      <c r="M159" s="59">
        <v>6.2696300000000003</v>
      </c>
      <c r="N159" s="59">
        <v>8.524163999999999</v>
      </c>
      <c r="O159" s="60" t="s">
        <v>27</v>
      </c>
      <c r="P159" s="69" t="s">
        <v>27</v>
      </c>
      <c r="Q159" s="59" t="s">
        <v>27</v>
      </c>
      <c r="R159" s="85">
        <v>0</v>
      </c>
      <c r="S159" s="59">
        <v>-6.0048589999999997</v>
      </c>
      <c r="T159" s="59">
        <v>3.3063899999999999</v>
      </c>
      <c r="U159" s="60" t="s">
        <v>27</v>
      </c>
      <c r="V159" s="69" t="s">
        <v>27</v>
      </c>
      <c r="W159" s="61"/>
      <c r="X159" s="61"/>
      <c r="Y159" s="61"/>
      <c r="Z159" s="61"/>
      <c r="AA159" s="62">
        <v>131.8125</v>
      </c>
      <c r="AB159" s="62">
        <v>0</v>
      </c>
      <c r="AC159" s="62">
        <v>264.39704799999998</v>
      </c>
      <c r="AD159" s="62">
        <v>51.616366999999997</v>
      </c>
      <c r="AE159" s="62">
        <v>62.267375999999999</v>
      </c>
      <c r="AF159" s="63">
        <v>0</v>
      </c>
      <c r="AG159" s="63">
        <v>36.188594999999999</v>
      </c>
      <c r="AH159" s="62">
        <v>14.012807</v>
      </c>
      <c r="AI159" s="62">
        <v>5.0669149999999998</v>
      </c>
      <c r="AJ159" s="62">
        <v>5.810772</v>
      </c>
      <c r="AK159" s="62">
        <v>13.525164</v>
      </c>
      <c r="AL159" s="62">
        <v>0</v>
      </c>
      <c r="AM159" s="63">
        <v>0</v>
      </c>
      <c r="AN159" s="63">
        <v>6.4595459999999996</v>
      </c>
      <c r="AO159" s="62">
        <v>6.5255369999999999</v>
      </c>
      <c r="AP159" s="62">
        <v>-3.2717999999999998</v>
      </c>
      <c r="AQ159" s="62">
        <v>-4.4315689999999996</v>
      </c>
      <c r="AR159" s="62">
        <v>3.9588260000000002</v>
      </c>
      <c r="AS159" s="62">
        <v>0</v>
      </c>
      <c r="AT159" s="63">
        <v>0</v>
      </c>
      <c r="AU159" s="63">
        <v>14.209379</v>
      </c>
      <c r="AV159" s="62">
        <v>8.5241640000000007</v>
      </c>
      <c r="AW159" s="62">
        <v>-1.052511</v>
      </c>
      <c r="AX159" s="62">
        <v>-2.1842079999999999</v>
      </c>
      <c r="AY159" s="62">
        <v>-1.052511</v>
      </c>
      <c r="AZ159" s="62">
        <v>-2.1842079999999999</v>
      </c>
      <c r="BA159" s="63">
        <v>0</v>
      </c>
      <c r="BB159" s="63">
        <v>10.796548</v>
      </c>
      <c r="BC159" s="62">
        <v>3.3063899999999999</v>
      </c>
      <c r="BD159" s="62">
        <v>0.53562699999999996</v>
      </c>
      <c r="BE159" s="62">
        <v>0.53562699999999996</v>
      </c>
      <c r="BF159" s="62">
        <v>0.53562699999999996</v>
      </c>
      <c r="BG159" s="62">
        <v>-1.074206</v>
      </c>
      <c r="BH159" s="62">
        <v>-23.697385000000001</v>
      </c>
      <c r="BI159" s="62">
        <v>-23.697385000000001</v>
      </c>
      <c r="BJ159" s="62">
        <v>6.1971319999999999</v>
      </c>
      <c r="BK159" s="62">
        <v>9.0321230000000003</v>
      </c>
      <c r="BL159" s="62">
        <v>12.113687000000001</v>
      </c>
      <c r="BM159" s="62">
        <v>0</v>
      </c>
      <c r="BN159" s="62">
        <v>149.37332000000001</v>
      </c>
      <c r="BO159" s="62">
        <v>149.37332000000001</v>
      </c>
      <c r="BP159" s="62">
        <v>149.561747</v>
      </c>
      <c r="BQ159" s="62">
        <v>144.59079299999999</v>
      </c>
      <c r="BR159" s="62">
        <v>138.54929300000001</v>
      </c>
      <c r="BS159" s="62">
        <v>0</v>
      </c>
    </row>
    <row r="160" spans="2:77" s="1" customFormat="1" ht="15" x14ac:dyDescent="0.25">
      <c r="B160" s="73" t="s">
        <v>109</v>
      </c>
      <c r="C160" s="81">
        <v>43525.25</v>
      </c>
      <c r="D160" s="58" t="s">
        <v>0</v>
      </c>
      <c r="E160" s="83" t="s">
        <v>27</v>
      </c>
      <c r="F160" s="83" t="s">
        <v>27</v>
      </c>
      <c r="G160" s="59">
        <v>98.447693999999998</v>
      </c>
      <c r="H160" s="59">
        <v>76.600718999999998</v>
      </c>
      <c r="I160" s="60" t="s">
        <v>27</v>
      </c>
      <c r="J160" s="69" t="s">
        <v>27</v>
      </c>
      <c r="K160" s="59" t="s">
        <v>27</v>
      </c>
      <c r="L160" s="83" t="s">
        <v>27</v>
      </c>
      <c r="M160" s="59">
        <v>23.047349000000001</v>
      </c>
      <c r="N160" s="59">
        <v>10.470521</v>
      </c>
      <c r="O160" s="60" t="s">
        <v>27</v>
      </c>
      <c r="P160" s="69" t="s">
        <v>27</v>
      </c>
      <c r="Q160" s="59" t="s">
        <v>27</v>
      </c>
      <c r="R160" s="85">
        <v>0</v>
      </c>
      <c r="S160" s="59">
        <v>11.047096</v>
      </c>
      <c r="T160" s="59">
        <v>3.8130130000000002</v>
      </c>
      <c r="U160" s="60" t="s">
        <v>27</v>
      </c>
      <c r="V160" s="69" t="s">
        <v>27</v>
      </c>
      <c r="W160" s="61"/>
      <c r="X160" s="61"/>
      <c r="Y160" s="61"/>
      <c r="Z160" s="61"/>
      <c r="AA160" s="62">
        <v>132.82499999999999</v>
      </c>
      <c r="AB160" s="62">
        <v>0</v>
      </c>
      <c r="AC160" s="62">
        <v>272.19099</v>
      </c>
      <c r="AD160" s="62">
        <v>81.859261000000004</v>
      </c>
      <c r="AE160" s="62">
        <v>87.352040000000002</v>
      </c>
      <c r="AF160" s="63">
        <v>0</v>
      </c>
      <c r="AG160" s="63">
        <v>39.242502000000002</v>
      </c>
      <c r="AH160" s="62">
        <v>12.084242</v>
      </c>
      <c r="AI160" s="62">
        <v>15.545121</v>
      </c>
      <c r="AJ160" s="62">
        <v>14.303739</v>
      </c>
      <c r="AK160" s="62">
        <v>25.633621000000002</v>
      </c>
      <c r="AL160" s="62">
        <v>0</v>
      </c>
      <c r="AM160" s="63">
        <v>0</v>
      </c>
      <c r="AN160" s="63">
        <v>22.335553999999998</v>
      </c>
      <c r="AO160" s="62">
        <v>7.6131589999999996</v>
      </c>
      <c r="AP160" s="62">
        <v>10.737683000000001</v>
      </c>
      <c r="AQ160" s="62">
        <v>9.2427130000000002</v>
      </c>
      <c r="AR160" s="62">
        <v>20.082298000000002</v>
      </c>
      <c r="AS160" s="62">
        <v>0</v>
      </c>
      <c r="AT160" s="63">
        <v>0</v>
      </c>
      <c r="AU160" s="63">
        <v>33.777392999999996</v>
      </c>
      <c r="AV160" s="62">
        <v>10.470521</v>
      </c>
      <c r="AW160" s="62">
        <v>13.632045</v>
      </c>
      <c r="AX160" s="62">
        <v>12.196263</v>
      </c>
      <c r="AY160" s="62">
        <v>13.632045</v>
      </c>
      <c r="AZ160" s="62">
        <v>12.196263</v>
      </c>
      <c r="BA160" s="63">
        <v>0</v>
      </c>
      <c r="BB160" s="63">
        <v>5.3379789999999998</v>
      </c>
      <c r="BC160" s="62">
        <v>3.8130130000000002</v>
      </c>
      <c r="BD160" s="62">
        <v>6.1482979999999996</v>
      </c>
      <c r="BE160" s="62">
        <v>6.1482979999999996</v>
      </c>
      <c r="BF160" s="62">
        <v>6.1482979999999996</v>
      </c>
      <c r="BG160" s="62">
        <v>9.1697220000000002</v>
      </c>
      <c r="BH160" s="62">
        <v>91.034969000000004</v>
      </c>
      <c r="BI160" s="62">
        <v>91.034969000000004</v>
      </c>
      <c r="BJ160" s="62">
        <v>83.999686999999994</v>
      </c>
      <c r="BK160" s="62">
        <v>84.003863999999993</v>
      </c>
      <c r="BL160" s="62">
        <v>58.388027000000001</v>
      </c>
      <c r="BM160" s="62">
        <v>0</v>
      </c>
      <c r="BN160" s="62">
        <v>61.061532</v>
      </c>
      <c r="BO160" s="62">
        <v>61.061532</v>
      </c>
      <c r="BP160" s="62">
        <v>66.131879999999995</v>
      </c>
      <c r="BQ160" s="62">
        <v>83.683271000000005</v>
      </c>
      <c r="BR160" s="62">
        <v>112.246273</v>
      </c>
      <c r="BS160" s="62">
        <v>0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115</v>
      </c>
      <c r="C161" s="81">
        <v>43525.25</v>
      </c>
      <c r="D161" s="58" t="s">
        <v>0</v>
      </c>
      <c r="E161" s="83" t="s">
        <v>27</v>
      </c>
      <c r="F161" s="83" t="s">
        <v>27</v>
      </c>
      <c r="G161" s="59">
        <v>48.851875</v>
      </c>
      <c r="H161" s="59">
        <v>80.384580999999997</v>
      </c>
      <c r="I161" s="60" t="s">
        <v>27</v>
      </c>
      <c r="J161" s="69" t="s">
        <v>27</v>
      </c>
      <c r="K161" s="59" t="s">
        <v>27</v>
      </c>
      <c r="L161" s="83" t="s">
        <v>27</v>
      </c>
      <c r="M161" s="59">
        <v>3.2663120000000001</v>
      </c>
      <c r="N161" s="59">
        <v>4.9842919999999999</v>
      </c>
      <c r="O161" s="60" t="s">
        <v>27</v>
      </c>
      <c r="P161" s="69" t="s">
        <v>27</v>
      </c>
      <c r="Q161" s="59" t="s">
        <v>27</v>
      </c>
      <c r="R161" s="85">
        <v>0</v>
      </c>
      <c r="S161" s="59">
        <v>1.057026</v>
      </c>
      <c r="T161" s="59">
        <v>1.1450119999999999</v>
      </c>
      <c r="U161" s="60" t="s">
        <v>27</v>
      </c>
      <c r="V161" s="69" t="s">
        <v>27</v>
      </c>
      <c r="W161" s="61"/>
      <c r="X161" s="61"/>
      <c r="Y161" s="61"/>
      <c r="Z161" s="61"/>
      <c r="AA161" s="62">
        <v>49.896000000000001</v>
      </c>
      <c r="AB161" s="62">
        <v>0</v>
      </c>
      <c r="AC161" s="62">
        <v>241.45196899999999</v>
      </c>
      <c r="AD161" s="62">
        <v>80.704594</v>
      </c>
      <c r="AE161" s="62">
        <v>48.936495000000001</v>
      </c>
      <c r="AF161" s="63">
        <v>0</v>
      </c>
      <c r="AG161" s="63">
        <v>21.793928999999999</v>
      </c>
      <c r="AH161" s="62">
        <v>8.1890169999999998</v>
      </c>
      <c r="AI161" s="62">
        <v>9.2810799999999993</v>
      </c>
      <c r="AJ161" s="62">
        <v>6.95</v>
      </c>
      <c r="AK161" s="62">
        <v>6.6858230000000001</v>
      </c>
      <c r="AL161" s="62">
        <v>0</v>
      </c>
      <c r="AM161" s="63">
        <v>0</v>
      </c>
      <c r="AN161" s="63">
        <v>8.6880380000000006</v>
      </c>
      <c r="AO161" s="62">
        <v>4.8827109999999996</v>
      </c>
      <c r="AP161" s="62">
        <v>5.9968750000000002</v>
      </c>
      <c r="AQ161" s="62">
        <v>3.2840560000000001</v>
      </c>
      <c r="AR161" s="62">
        <v>3.2182680000000001</v>
      </c>
      <c r="AS161" s="62">
        <v>0</v>
      </c>
      <c r="AT161" s="63">
        <v>0</v>
      </c>
      <c r="AU161" s="63">
        <v>9.1593599999999995</v>
      </c>
      <c r="AV161" s="62">
        <v>4.9842919999999999</v>
      </c>
      <c r="AW161" s="62">
        <v>6.1188289999999999</v>
      </c>
      <c r="AX161" s="62">
        <v>3.2899430000000001</v>
      </c>
      <c r="AY161" s="62">
        <v>6.1188289999999999</v>
      </c>
      <c r="AZ161" s="62">
        <v>3.2899430000000001</v>
      </c>
      <c r="BA161" s="63">
        <v>0</v>
      </c>
      <c r="BB161" s="63">
        <v>0.72326900000000005</v>
      </c>
      <c r="BC161" s="62">
        <v>1.1450119999999999</v>
      </c>
      <c r="BD161" s="62">
        <v>0.70772299999999999</v>
      </c>
      <c r="BE161" s="62">
        <v>0.70772299999999999</v>
      </c>
      <c r="BF161" s="62">
        <v>0.70772299999999999</v>
      </c>
      <c r="BG161" s="62">
        <v>2.1619440000000001</v>
      </c>
      <c r="BH161" s="62">
        <v>101.63439200000001</v>
      </c>
      <c r="BI161" s="62">
        <v>101.63439200000001</v>
      </c>
      <c r="BJ161" s="62">
        <v>99.052943999999997</v>
      </c>
      <c r="BK161" s="62">
        <v>102.24781400000001</v>
      </c>
      <c r="BL161" s="62">
        <v>83.012459000000007</v>
      </c>
      <c r="BM161" s="62">
        <v>0</v>
      </c>
      <c r="BN161" s="62">
        <v>43.324800000000003</v>
      </c>
      <c r="BO161" s="62">
        <v>43.324800000000003</v>
      </c>
      <c r="BP161" s="62">
        <v>44.033816000000002</v>
      </c>
      <c r="BQ161" s="62">
        <v>44.461224000000001</v>
      </c>
      <c r="BR161" s="62">
        <v>45.510415999999999</v>
      </c>
      <c r="BS161" s="62">
        <v>0</v>
      </c>
    </row>
    <row r="162" spans="2:77" s="1" customFormat="1" ht="15" x14ac:dyDescent="0.25">
      <c r="B162" s="73" t="s">
        <v>118</v>
      </c>
      <c r="C162" s="81">
        <v>43525.25</v>
      </c>
      <c r="D162" s="58" t="s">
        <v>0</v>
      </c>
      <c r="E162" s="83" t="s">
        <v>27</v>
      </c>
      <c r="F162" s="83" t="s">
        <v>27</v>
      </c>
      <c r="G162" s="59">
        <v>30.945122000000001</v>
      </c>
      <c r="H162" s="59">
        <v>25.285126000000002</v>
      </c>
      <c r="I162" s="60" t="s">
        <v>27</v>
      </c>
      <c r="J162" s="69" t="s">
        <v>27</v>
      </c>
      <c r="K162" s="59" t="s">
        <v>27</v>
      </c>
      <c r="L162" s="83" t="s">
        <v>27</v>
      </c>
      <c r="M162" s="59">
        <v>5.7683460000000002</v>
      </c>
      <c r="N162" s="59">
        <v>3.3261349999999998</v>
      </c>
      <c r="O162" s="60" t="s">
        <v>27</v>
      </c>
      <c r="P162" s="69" t="s">
        <v>27</v>
      </c>
      <c r="Q162" s="59" t="s">
        <v>27</v>
      </c>
      <c r="R162" s="85">
        <v>0</v>
      </c>
      <c r="S162" s="59">
        <v>1.5633630000000001</v>
      </c>
      <c r="T162" s="59">
        <v>1.294079</v>
      </c>
      <c r="U162" s="60" t="s">
        <v>27</v>
      </c>
      <c r="V162" s="69" t="s">
        <v>27</v>
      </c>
      <c r="W162" s="61"/>
      <c r="X162" s="61"/>
      <c r="Y162" s="61"/>
      <c r="Z162" s="61"/>
      <c r="AA162" s="62">
        <v>58.7</v>
      </c>
      <c r="AB162" s="62">
        <v>0</v>
      </c>
      <c r="AC162" s="62">
        <v>87.223084</v>
      </c>
      <c r="AD162" s="62">
        <v>25.870349000000001</v>
      </c>
      <c r="AE162" s="62">
        <v>28.887685999999999</v>
      </c>
      <c r="AF162" s="63">
        <v>0</v>
      </c>
      <c r="AG162" s="63">
        <v>24.548877000000001</v>
      </c>
      <c r="AH162" s="62">
        <v>7.0191990000000004</v>
      </c>
      <c r="AI162" s="62">
        <v>7.1982549999999996</v>
      </c>
      <c r="AJ162" s="62">
        <v>7.6382680000000001</v>
      </c>
      <c r="AK162" s="62">
        <v>9.9912519999999994</v>
      </c>
      <c r="AL162" s="62">
        <v>0</v>
      </c>
      <c r="AM162" s="63">
        <v>0</v>
      </c>
      <c r="AN162" s="63">
        <v>7.3331999999999997</v>
      </c>
      <c r="AO162" s="62">
        <v>2.2495270000000001</v>
      </c>
      <c r="AP162" s="62">
        <v>2.286813</v>
      </c>
      <c r="AQ162" s="62">
        <v>2.8700679999999998</v>
      </c>
      <c r="AR162" s="62">
        <v>4.6178340000000002</v>
      </c>
      <c r="AS162" s="62">
        <v>0</v>
      </c>
      <c r="AT162" s="63">
        <v>0</v>
      </c>
      <c r="AU162" s="63">
        <v>11.344144999999999</v>
      </c>
      <c r="AV162" s="62">
        <v>3.3261349999999998</v>
      </c>
      <c r="AW162" s="62">
        <v>3.4290340000000001</v>
      </c>
      <c r="AX162" s="62">
        <v>4.0056929999999999</v>
      </c>
      <c r="AY162" s="62">
        <v>3.4290340000000001</v>
      </c>
      <c r="AZ162" s="62">
        <v>4.0056929999999999</v>
      </c>
      <c r="BA162" s="63">
        <v>0</v>
      </c>
      <c r="BB162" s="63">
        <v>4.7496299999999998</v>
      </c>
      <c r="BC162" s="62">
        <v>1.294079</v>
      </c>
      <c r="BD162" s="62">
        <v>1.157362</v>
      </c>
      <c r="BE162" s="62">
        <v>1.157362</v>
      </c>
      <c r="BF162" s="62">
        <v>1.157362</v>
      </c>
      <c r="BG162" s="62">
        <v>1.9189419999999999</v>
      </c>
      <c r="BH162" s="62">
        <v>20.024637999999999</v>
      </c>
      <c r="BI162" s="62">
        <v>20.024637999999999</v>
      </c>
      <c r="BJ162" s="62">
        <v>23.931638</v>
      </c>
      <c r="BK162" s="62">
        <v>27.139752000000001</v>
      </c>
      <c r="BL162" s="62">
        <v>30.838460000000001</v>
      </c>
      <c r="BM162" s="62">
        <v>0</v>
      </c>
      <c r="BN162" s="62">
        <v>24.846001999999999</v>
      </c>
      <c r="BO162" s="62">
        <v>24.846001999999999</v>
      </c>
      <c r="BP162" s="62">
        <v>25.211652000000001</v>
      </c>
      <c r="BQ162" s="62">
        <v>27.100843999999999</v>
      </c>
      <c r="BR162" s="62">
        <v>28.624797000000001</v>
      </c>
      <c r="BS162" s="62">
        <v>0</v>
      </c>
    </row>
    <row r="163" spans="2:77" s="1" customFormat="1" ht="15" x14ac:dyDescent="0.25">
      <c r="B163" s="73" t="s">
        <v>122</v>
      </c>
      <c r="C163" s="81">
        <v>43525.25</v>
      </c>
      <c r="D163" s="58" t="s">
        <v>0</v>
      </c>
      <c r="E163" s="83" t="s">
        <v>27</v>
      </c>
      <c r="F163" s="83" t="s">
        <v>27</v>
      </c>
      <c r="G163" s="59">
        <v>1.2413320000000001</v>
      </c>
      <c r="H163" s="59">
        <v>1.1240410000000001</v>
      </c>
      <c r="I163" s="60" t="s">
        <v>27</v>
      </c>
      <c r="J163" s="69" t="s">
        <v>27</v>
      </c>
      <c r="K163" s="59" t="s">
        <v>27</v>
      </c>
      <c r="L163" s="83" t="s">
        <v>27</v>
      </c>
      <c r="M163" s="59">
        <v>-0.25617700000000004</v>
      </c>
      <c r="N163" s="59">
        <v>-8.8823999999999986E-2</v>
      </c>
      <c r="O163" s="60" t="s">
        <v>27</v>
      </c>
      <c r="P163" s="69" t="s">
        <v>27</v>
      </c>
      <c r="Q163" s="59" t="s">
        <v>27</v>
      </c>
      <c r="R163" s="85">
        <v>0</v>
      </c>
      <c r="S163" s="59">
        <v>-0.44214300000000001</v>
      </c>
      <c r="T163" s="59">
        <v>-0.204792</v>
      </c>
      <c r="U163" s="60" t="s">
        <v>27</v>
      </c>
      <c r="V163" s="69" t="s">
        <v>27</v>
      </c>
      <c r="W163" s="61"/>
      <c r="X163" s="61"/>
      <c r="Y163" s="61"/>
      <c r="Z163" s="61"/>
      <c r="AA163" s="62">
        <v>34.799999999999997</v>
      </c>
      <c r="AB163" s="62">
        <v>0</v>
      </c>
      <c r="AC163" s="62">
        <v>3.6637110000000002</v>
      </c>
      <c r="AD163" s="62">
        <v>0.69854400000000005</v>
      </c>
      <c r="AE163" s="62">
        <v>1.164315</v>
      </c>
      <c r="AF163" s="63">
        <v>0</v>
      </c>
      <c r="AG163" s="63">
        <v>1.030743</v>
      </c>
      <c r="AH163" s="62">
        <v>0.22159300000000001</v>
      </c>
      <c r="AI163" s="62">
        <v>0.18462899999999999</v>
      </c>
      <c r="AJ163" s="62">
        <v>4.3829E-2</v>
      </c>
      <c r="AK163" s="62">
        <v>4.6734999999999999E-2</v>
      </c>
      <c r="AL163" s="62">
        <v>0</v>
      </c>
      <c r="AM163" s="63">
        <v>0</v>
      </c>
      <c r="AN163" s="63">
        <v>-0.36024899999999999</v>
      </c>
      <c r="AO163" s="62">
        <v>-0.13248199999999999</v>
      </c>
      <c r="AP163" s="62">
        <v>-0.30810900000000002</v>
      </c>
      <c r="AQ163" s="62">
        <v>-0.34079199999999998</v>
      </c>
      <c r="AR163" s="62">
        <v>-0.29781600000000003</v>
      </c>
      <c r="AS163" s="62">
        <v>0</v>
      </c>
      <c r="AT163" s="63">
        <v>0</v>
      </c>
      <c r="AU163" s="63">
        <v>-0.186531</v>
      </c>
      <c r="AV163" s="62">
        <v>-8.8824E-2</v>
      </c>
      <c r="AW163" s="62">
        <v>-0.26435199999999998</v>
      </c>
      <c r="AX163" s="62">
        <v>-0.29680899999999999</v>
      </c>
      <c r="AY163" s="62">
        <v>-0.26435199999999998</v>
      </c>
      <c r="AZ163" s="62">
        <v>-0.29680899999999999</v>
      </c>
      <c r="BA163" s="63">
        <v>0</v>
      </c>
      <c r="BB163" s="63">
        <v>-1.2360199999999999</v>
      </c>
      <c r="BC163" s="62">
        <v>-0.204792</v>
      </c>
      <c r="BD163" s="62">
        <v>-0.33584399999999998</v>
      </c>
      <c r="BE163" s="62">
        <v>-0.33584399999999998</v>
      </c>
      <c r="BF163" s="62">
        <v>-0.33584399999999998</v>
      </c>
      <c r="BG163" s="62">
        <v>-0.60265100000000005</v>
      </c>
      <c r="BH163" s="62">
        <v>-0.12714600000000001</v>
      </c>
      <c r="BI163" s="62">
        <v>-0.12714600000000001</v>
      </c>
      <c r="BJ163" s="62">
        <v>-1.4038E-2</v>
      </c>
      <c r="BK163" s="62">
        <v>-0.27407799999999999</v>
      </c>
      <c r="BL163" s="62">
        <v>-0.41412100000000002</v>
      </c>
      <c r="BM163" s="62">
        <v>0</v>
      </c>
      <c r="BN163" s="62">
        <v>11.959766</v>
      </c>
      <c r="BO163" s="62">
        <v>11.959766</v>
      </c>
      <c r="BP163" s="62">
        <v>11.573785000000001</v>
      </c>
      <c r="BQ163" s="62">
        <v>10.343362000000001</v>
      </c>
      <c r="BR163" s="62">
        <v>9.7998200000000004</v>
      </c>
      <c r="BS163" s="62">
        <v>0</v>
      </c>
    </row>
    <row r="164" spans="2:77" s="1" customFormat="1" ht="15" x14ac:dyDescent="0.25">
      <c r="B164" s="73" t="s">
        <v>127</v>
      </c>
      <c r="C164" s="81">
        <v>43525.25</v>
      </c>
      <c r="D164" s="58" t="s">
        <v>0</v>
      </c>
      <c r="E164" s="83" t="s">
        <v>27</v>
      </c>
      <c r="F164" s="83" t="s">
        <v>27</v>
      </c>
      <c r="G164" s="59">
        <v>257.86212</v>
      </c>
      <c r="H164" s="59">
        <v>240.498786</v>
      </c>
      <c r="I164" s="60" t="s">
        <v>27</v>
      </c>
      <c r="J164" s="69" t="s">
        <v>27</v>
      </c>
      <c r="K164" s="59" t="s">
        <v>27</v>
      </c>
      <c r="L164" s="83" t="s">
        <v>27</v>
      </c>
      <c r="M164" s="59">
        <v>36.447662000000001</v>
      </c>
      <c r="N164" s="59">
        <v>20.915719000000003</v>
      </c>
      <c r="O164" s="60" t="s">
        <v>27</v>
      </c>
      <c r="P164" s="69" t="s">
        <v>27</v>
      </c>
      <c r="Q164" s="59" t="s">
        <v>27</v>
      </c>
      <c r="R164" s="85">
        <v>0</v>
      </c>
      <c r="S164" s="59">
        <v>-46.442816000000001</v>
      </c>
      <c r="T164" s="59">
        <v>-5.7143329999999999</v>
      </c>
      <c r="U164" s="60" t="s">
        <v>27</v>
      </c>
      <c r="V164" s="69" t="s">
        <v>27</v>
      </c>
      <c r="W164" s="61"/>
      <c r="X164" s="61"/>
      <c r="Y164" s="61"/>
      <c r="Z164" s="61"/>
      <c r="AA164" s="62">
        <v>283</v>
      </c>
      <c r="AB164" s="62">
        <v>0</v>
      </c>
      <c r="AC164" s="62">
        <v>923.67906500000004</v>
      </c>
      <c r="AD164" s="62">
        <v>262.59283299999998</v>
      </c>
      <c r="AE164" s="62">
        <v>352.78912400000002</v>
      </c>
      <c r="AF164" s="63">
        <v>0</v>
      </c>
      <c r="AG164" s="63">
        <v>256.91556800000001</v>
      </c>
      <c r="AH164" s="62">
        <v>64.987865999999997</v>
      </c>
      <c r="AI164" s="62">
        <v>83.906902000000002</v>
      </c>
      <c r="AJ164" s="62">
        <v>108.20892000000001</v>
      </c>
      <c r="AK164" s="62">
        <v>78.109834000000006</v>
      </c>
      <c r="AL164" s="62">
        <v>0</v>
      </c>
      <c r="AM164" s="63">
        <v>0</v>
      </c>
      <c r="AN164" s="63">
        <v>66.378381000000005</v>
      </c>
      <c r="AO164" s="62">
        <v>15.220249000000001</v>
      </c>
      <c r="AP164" s="62">
        <v>35.399921999999997</v>
      </c>
      <c r="AQ164" s="62">
        <v>45.663424999999997</v>
      </c>
      <c r="AR164" s="62">
        <v>29.778789</v>
      </c>
      <c r="AS164" s="62">
        <v>0</v>
      </c>
      <c r="AT164" s="63">
        <v>0</v>
      </c>
      <c r="AU164" s="63">
        <v>86.570119000000005</v>
      </c>
      <c r="AV164" s="62">
        <v>20.915718999999999</v>
      </c>
      <c r="AW164" s="62">
        <v>42.283633000000002</v>
      </c>
      <c r="AX164" s="62">
        <v>53.484875000000002</v>
      </c>
      <c r="AY164" s="62">
        <v>42.283633000000002</v>
      </c>
      <c r="AZ164" s="62">
        <v>53.484875000000002</v>
      </c>
      <c r="BA164" s="63">
        <v>0</v>
      </c>
      <c r="BB164" s="63">
        <v>-3.6154190000000002</v>
      </c>
      <c r="BC164" s="62">
        <v>-5.7143329999999999</v>
      </c>
      <c r="BD164" s="62">
        <v>12.324446999999999</v>
      </c>
      <c r="BE164" s="62">
        <v>12.324446999999999</v>
      </c>
      <c r="BF164" s="62">
        <v>12.324446999999999</v>
      </c>
      <c r="BG164" s="62">
        <v>-7.4288559999999997</v>
      </c>
      <c r="BH164" s="62">
        <v>376.50157799999999</v>
      </c>
      <c r="BI164" s="62">
        <v>376.50157799999999</v>
      </c>
      <c r="BJ164" s="62">
        <v>471.13213000000002</v>
      </c>
      <c r="BK164" s="62">
        <v>469.43109800000002</v>
      </c>
      <c r="BL164" s="62">
        <v>549.70393100000001</v>
      </c>
      <c r="BM164" s="62">
        <v>0</v>
      </c>
      <c r="BN164" s="62">
        <v>148.90585999999999</v>
      </c>
      <c r="BO164" s="62">
        <v>148.90585999999999</v>
      </c>
      <c r="BP164" s="62">
        <v>157.67961500000001</v>
      </c>
      <c r="BQ164" s="62">
        <v>143.92526799999999</v>
      </c>
      <c r="BR164" s="62">
        <v>84.329657999999995</v>
      </c>
      <c r="BS164" s="62">
        <v>0</v>
      </c>
    </row>
    <row r="165" spans="2:77" s="1" customFormat="1" ht="15" x14ac:dyDescent="0.25">
      <c r="B165" s="73" t="s">
        <v>134</v>
      </c>
      <c r="C165" s="81">
        <v>43525.25</v>
      </c>
      <c r="D165" s="58" t="s">
        <v>0</v>
      </c>
      <c r="E165" s="83" t="s">
        <v>27</v>
      </c>
      <c r="F165" s="83" t="s">
        <v>27</v>
      </c>
      <c r="G165" s="59">
        <v>115.34497399999999</v>
      </c>
      <c r="H165" s="59">
        <v>97.41431</v>
      </c>
      <c r="I165" s="60" t="s">
        <v>27</v>
      </c>
      <c r="J165" s="69" t="s">
        <v>27</v>
      </c>
      <c r="K165" s="59" t="s">
        <v>27</v>
      </c>
      <c r="L165" s="83" t="s">
        <v>27</v>
      </c>
      <c r="M165" s="59">
        <v>33.034835000000001</v>
      </c>
      <c r="N165" s="59">
        <v>15.815169999999998</v>
      </c>
      <c r="O165" s="60" t="s">
        <v>27</v>
      </c>
      <c r="P165" s="69" t="s">
        <v>27</v>
      </c>
      <c r="Q165" s="59" t="s">
        <v>27</v>
      </c>
      <c r="R165" s="85">
        <v>0</v>
      </c>
      <c r="S165" s="59">
        <v>25.935621000000001</v>
      </c>
      <c r="T165" s="59">
        <v>9.4083100000000002</v>
      </c>
      <c r="U165" s="60" t="s">
        <v>27</v>
      </c>
      <c r="V165" s="69" t="s">
        <v>27</v>
      </c>
      <c r="W165" s="61"/>
      <c r="X165" s="61"/>
      <c r="Y165" s="61"/>
      <c r="Z165" s="61"/>
      <c r="AA165" s="62">
        <v>264</v>
      </c>
      <c r="AB165" s="62">
        <v>0</v>
      </c>
      <c r="AC165" s="62">
        <v>383.57863600000002</v>
      </c>
      <c r="AD165" s="62">
        <v>99.589479999999995</v>
      </c>
      <c r="AE165" s="62">
        <v>118.59408000000001</v>
      </c>
      <c r="AF165" s="63">
        <v>0</v>
      </c>
      <c r="AG165" s="63">
        <v>120.279169</v>
      </c>
      <c r="AH165" s="62">
        <v>28.347034000000001</v>
      </c>
      <c r="AI165" s="62">
        <v>26.729524000000001</v>
      </c>
      <c r="AJ165" s="62">
        <v>42.410446999999998</v>
      </c>
      <c r="AK165" s="62">
        <v>46.780757000000001</v>
      </c>
      <c r="AL165" s="62">
        <v>0</v>
      </c>
      <c r="AM165" s="63">
        <v>0</v>
      </c>
      <c r="AN165" s="63">
        <v>61.776330999999999</v>
      </c>
      <c r="AO165" s="62">
        <v>11.748502999999999</v>
      </c>
      <c r="AP165" s="62">
        <v>11.80181</v>
      </c>
      <c r="AQ165" s="62">
        <v>26.603171</v>
      </c>
      <c r="AR165" s="62">
        <v>28.895693999999999</v>
      </c>
      <c r="AS165" s="62">
        <v>0</v>
      </c>
      <c r="AT165" s="63">
        <v>0</v>
      </c>
      <c r="AU165" s="63">
        <v>77.230125000000001</v>
      </c>
      <c r="AV165" s="62">
        <v>15.81517</v>
      </c>
      <c r="AW165" s="62">
        <v>15.955174</v>
      </c>
      <c r="AX165" s="62">
        <v>28.804687999999999</v>
      </c>
      <c r="AY165" s="62">
        <v>15.955174</v>
      </c>
      <c r="AZ165" s="62">
        <v>28.804687999999999</v>
      </c>
      <c r="BA165" s="63">
        <v>0</v>
      </c>
      <c r="BB165" s="63">
        <v>47.941127999999999</v>
      </c>
      <c r="BC165" s="62">
        <v>9.4083100000000002</v>
      </c>
      <c r="BD165" s="62">
        <v>10.541848</v>
      </c>
      <c r="BE165" s="62">
        <v>10.541848</v>
      </c>
      <c r="BF165" s="62">
        <v>10.541848</v>
      </c>
      <c r="BG165" s="62">
        <v>22.222598999999999</v>
      </c>
      <c r="BH165" s="62">
        <v>-16.979893000000001</v>
      </c>
      <c r="BI165" s="62">
        <v>-16.979893000000001</v>
      </c>
      <c r="BJ165" s="62">
        <v>-8.5385539999999995</v>
      </c>
      <c r="BK165" s="62">
        <v>-4.886304</v>
      </c>
      <c r="BL165" s="62">
        <v>-17.090593999999999</v>
      </c>
      <c r="BM165" s="62">
        <v>0</v>
      </c>
      <c r="BN165" s="62">
        <v>285.05792200000002</v>
      </c>
      <c r="BO165" s="62">
        <v>285.05792200000002</v>
      </c>
      <c r="BP165" s="62">
        <v>291.71553599999999</v>
      </c>
      <c r="BQ165" s="62">
        <v>298.60299800000001</v>
      </c>
      <c r="BR165" s="62">
        <v>326.04646100000002</v>
      </c>
      <c r="BS165" s="62">
        <v>0</v>
      </c>
    </row>
    <row r="166" spans="2:77" s="1" customFormat="1" ht="15" x14ac:dyDescent="0.25">
      <c r="B166" s="73" t="s">
        <v>141</v>
      </c>
      <c r="C166" s="81">
        <v>43525.25</v>
      </c>
      <c r="D166" s="58" t="s">
        <v>0</v>
      </c>
      <c r="E166" s="83" t="s">
        <v>27</v>
      </c>
      <c r="F166" s="83" t="s">
        <v>27</v>
      </c>
      <c r="G166" s="59">
        <v>5.0549189999999999</v>
      </c>
      <c r="H166" s="65">
        <v>3.5909209999999998</v>
      </c>
      <c r="I166" s="60" t="s">
        <v>27</v>
      </c>
      <c r="J166" s="69" t="s">
        <v>27</v>
      </c>
      <c r="K166" s="59" t="s">
        <v>27</v>
      </c>
      <c r="L166" s="83" t="s">
        <v>27</v>
      </c>
      <c r="M166" s="59">
        <v>3.2667000000000002E-2</v>
      </c>
      <c r="N166" s="59">
        <v>0.176259</v>
      </c>
      <c r="O166" s="60" t="s">
        <v>27</v>
      </c>
      <c r="P166" s="69" t="s">
        <v>27</v>
      </c>
      <c r="Q166" s="59" t="s">
        <v>27</v>
      </c>
      <c r="R166" s="85">
        <v>0</v>
      </c>
      <c r="S166" s="59">
        <v>-1.8879060000000001</v>
      </c>
      <c r="T166" s="59">
        <v>0.22836799999999999</v>
      </c>
      <c r="U166" s="60" t="s">
        <v>27</v>
      </c>
      <c r="V166" s="69" t="s">
        <v>27</v>
      </c>
      <c r="W166" s="61"/>
      <c r="X166" s="61"/>
      <c r="Y166" s="61"/>
      <c r="Z166" s="61"/>
      <c r="AA166" s="62">
        <v>32.4</v>
      </c>
      <c r="AB166" s="62">
        <v>0</v>
      </c>
      <c r="AC166" s="62">
        <v>10.077852999999999</v>
      </c>
      <c r="AD166" s="62">
        <v>2.040492</v>
      </c>
      <c r="AE166" s="62">
        <v>2.9203030000000001</v>
      </c>
      <c r="AF166" s="63">
        <v>0</v>
      </c>
      <c r="AG166" s="63">
        <v>2.3965920000000001</v>
      </c>
      <c r="AH166" s="62">
        <v>0.42843199999999998</v>
      </c>
      <c r="AI166" s="62">
        <v>0.32555800000000001</v>
      </c>
      <c r="AJ166" s="62">
        <v>0.25745099999999999</v>
      </c>
      <c r="AK166" s="62">
        <v>1.042367</v>
      </c>
      <c r="AL166" s="62">
        <v>0</v>
      </c>
      <c r="AM166" s="63">
        <v>0</v>
      </c>
      <c r="AN166" s="63">
        <v>1.154989</v>
      </c>
      <c r="AO166" s="62">
        <v>0.11572399999999999</v>
      </c>
      <c r="AP166" s="62">
        <v>5.8090000000000003E-2</v>
      </c>
      <c r="AQ166" s="62">
        <v>4.2964000000000002E-2</v>
      </c>
      <c r="AR166" s="62">
        <v>-3.6146999999999999E-2</v>
      </c>
      <c r="AS166" s="62">
        <v>0</v>
      </c>
      <c r="AT166" s="63">
        <v>0</v>
      </c>
      <c r="AU166" s="63">
        <v>1.4061870000000001</v>
      </c>
      <c r="AV166" s="62">
        <v>0.176259</v>
      </c>
      <c r="AW166" s="62">
        <v>0.12024899999999999</v>
      </c>
      <c r="AX166" s="62">
        <v>0.10512100000000001</v>
      </c>
      <c r="AY166" s="62">
        <v>0.12024899999999999</v>
      </c>
      <c r="AZ166" s="62">
        <v>0.10512100000000001</v>
      </c>
      <c r="BA166" s="63">
        <v>0</v>
      </c>
      <c r="BB166" s="63">
        <v>1.351505</v>
      </c>
      <c r="BC166" s="62">
        <v>0.22836799999999999</v>
      </c>
      <c r="BD166" s="62">
        <v>0.14655399999999999</v>
      </c>
      <c r="BE166" s="62">
        <v>0.14655399999999999</v>
      </c>
      <c r="BF166" s="62">
        <v>0.14655399999999999</v>
      </c>
      <c r="BG166" s="62">
        <v>0.14027999999999999</v>
      </c>
      <c r="BH166" s="62">
        <v>-0.112216</v>
      </c>
      <c r="BI166" s="62">
        <v>-0.112216</v>
      </c>
      <c r="BJ166" s="62">
        <v>-2.0569E-2</v>
      </c>
      <c r="BK166" s="62">
        <v>-1.3322000000000001E-2</v>
      </c>
      <c r="BL166" s="62">
        <v>-3.6206000000000002E-2</v>
      </c>
      <c r="BM166" s="62">
        <v>0</v>
      </c>
      <c r="BN166" s="62">
        <v>43.680841999999998</v>
      </c>
      <c r="BO166" s="62">
        <v>43.680841999999998</v>
      </c>
      <c r="BP166" s="62">
        <v>43.400331000000001</v>
      </c>
      <c r="BQ166" s="62">
        <v>42.870863</v>
      </c>
      <c r="BR166" s="62">
        <v>40.764052999999997</v>
      </c>
      <c r="BS166" s="62">
        <v>0</v>
      </c>
    </row>
    <row r="167" spans="2:77" s="1" customFormat="1" ht="15" x14ac:dyDescent="0.25">
      <c r="B167" s="73" t="s">
        <v>142</v>
      </c>
      <c r="C167" s="81">
        <v>43525.25</v>
      </c>
      <c r="D167" s="58" t="s">
        <v>0</v>
      </c>
      <c r="E167" s="83" t="s">
        <v>27</v>
      </c>
      <c r="F167" s="83" t="s">
        <v>27</v>
      </c>
      <c r="G167" s="59">
        <v>0.38806000000000002</v>
      </c>
      <c r="H167" s="59">
        <v>0.31001299999999998</v>
      </c>
      <c r="I167" s="60" t="s">
        <v>27</v>
      </c>
      <c r="J167" s="69" t="s">
        <v>27</v>
      </c>
      <c r="K167" s="59" t="s">
        <v>27</v>
      </c>
      <c r="L167" s="83" t="s">
        <v>27</v>
      </c>
      <c r="M167" s="59">
        <v>-7.2118000000000002E-2</v>
      </c>
      <c r="N167" s="59">
        <v>-0.61209000000000002</v>
      </c>
      <c r="O167" s="60" t="s">
        <v>27</v>
      </c>
      <c r="P167" s="69" t="s">
        <v>27</v>
      </c>
      <c r="Q167" s="59" t="s">
        <v>27</v>
      </c>
      <c r="R167" s="85">
        <v>0</v>
      </c>
      <c r="S167" s="59">
        <v>0.61236999999999997</v>
      </c>
      <c r="T167" s="59">
        <v>0.78875499999999998</v>
      </c>
      <c r="U167" s="60" t="s">
        <v>27</v>
      </c>
      <c r="V167" s="69" t="s">
        <v>27</v>
      </c>
      <c r="W167" s="61"/>
      <c r="X167" s="61"/>
      <c r="Y167" s="61"/>
      <c r="Z167" s="61"/>
      <c r="AA167" s="62">
        <v>35.994312000000001</v>
      </c>
      <c r="AB167" s="62">
        <v>0</v>
      </c>
      <c r="AC167" s="62">
        <v>1.4944230000000001</v>
      </c>
      <c r="AD167" s="62">
        <v>0.346885</v>
      </c>
      <c r="AE167" s="62">
        <v>0.36259599999999997</v>
      </c>
      <c r="AF167" s="63">
        <v>0</v>
      </c>
      <c r="AG167" s="63">
        <v>1.4944230000000001</v>
      </c>
      <c r="AH167" s="62">
        <v>0.31001299999999998</v>
      </c>
      <c r="AI167" s="62">
        <v>0.346885</v>
      </c>
      <c r="AJ167" s="62">
        <v>0.36259599999999997</v>
      </c>
      <c r="AK167" s="62">
        <v>0.38806000000000002</v>
      </c>
      <c r="AL167" s="62">
        <v>0</v>
      </c>
      <c r="AM167" s="63">
        <v>0</v>
      </c>
      <c r="AN167" s="63">
        <v>-0.83243199999999995</v>
      </c>
      <c r="AO167" s="62">
        <v>-0.68003400000000003</v>
      </c>
      <c r="AP167" s="62">
        <v>-0.16600300000000001</v>
      </c>
      <c r="AQ167" s="62">
        <v>-0.23868500000000001</v>
      </c>
      <c r="AR167" s="62">
        <v>-0.10599</v>
      </c>
      <c r="AS167" s="62">
        <v>0</v>
      </c>
      <c r="AT167" s="63">
        <v>0</v>
      </c>
      <c r="AU167" s="63">
        <v>-0.69207600000000002</v>
      </c>
      <c r="AV167" s="62">
        <v>-0.61209000000000002</v>
      </c>
      <c r="AW167" s="62">
        <v>-0.15923100000000001</v>
      </c>
      <c r="AX167" s="62">
        <v>-0.17771300000000001</v>
      </c>
      <c r="AY167" s="62">
        <v>-0.15923100000000001</v>
      </c>
      <c r="AZ167" s="62">
        <v>-0.17771300000000001</v>
      </c>
      <c r="BA167" s="63">
        <v>0</v>
      </c>
      <c r="BB167" s="63">
        <v>1.3923589999999999</v>
      </c>
      <c r="BC167" s="62">
        <v>0.78875499999999998</v>
      </c>
      <c r="BD167" s="62">
        <v>-0.132795</v>
      </c>
      <c r="BE167" s="62">
        <v>-0.132795</v>
      </c>
      <c r="BF167" s="62">
        <v>-0.132795</v>
      </c>
      <c r="BG167" s="62">
        <v>0.80688400000000005</v>
      </c>
      <c r="BH167" s="62">
        <v>-0.43699199999999999</v>
      </c>
      <c r="BI167" s="62">
        <v>-0.43699199999999999</v>
      </c>
      <c r="BJ167" s="62">
        <v>-0.44929999999999998</v>
      </c>
      <c r="BK167" s="62">
        <v>-0.470744</v>
      </c>
      <c r="BL167" s="62">
        <v>-0.60341599999999995</v>
      </c>
      <c r="BM167" s="62">
        <v>0</v>
      </c>
      <c r="BN167" s="62">
        <v>83.809279000000004</v>
      </c>
      <c r="BO167" s="62">
        <v>83.809279000000004</v>
      </c>
      <c r="BP167" s="62">
        <v>83.673052999999996</v>
      </c>
      <c r="BQ167" s="62">
        <v>84.483367999999999</v>
      </c>
      <c r="BR167" s="62">
        <v>85.095737999999997</v>
      </c>
      <c r="BS167" s="62">
        <v>0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143</v>
      </c>
      <c r="C168" s="81">
        <v>43525.25</v>
      </c>
      <c r="D168" s="58" t="s">
        <v>0</v>
      </c>
      <c r="E168" s="83" t="s">
        <v>27</v>
      </c>
      <c r="F168" s="83" t="s">
        <v>27</v>
      </c>
      <c r="G168" s="59" t="s">
        <v>27</v>
      </c>
      <c r="H168" s="59" t="s">
        <v>27</v>
      </c>
      <c r="I168" s="60" t="s">
        <v>27</v>
      </c>
      <c r="J168" s="69" t="s">
        <v>27</v>
      </c>
      <c r="K168" s="59" t="s">
        <v>27</v>
      </c>
      <c r="L168" s="83" t="s">
        <v>27</v>
      </c>
      <c r="M168" s="59">
        <v>-0.19160899999999997</v>
      </c>
      <c r="N168" s="59">
        <v>-0.19320899999999999</v>
      </c>
      <c r="O168" s="60" t="s">
        <v>27</v>
      </c>
      <c r="P168" s="69" t="s">
        <v>27</v>
      </c>
      <c r="Q168" s="59" t="s">
        <v>27</v>
      </c>
      <c r="R168" s="85">
        <v>0</v>
      </c>
      <c r="S168" s="59">
        <v>6.2503729999999997</v>
      </c>
      <c r="T168" s="59">
        <v>2.4130479999999999</v>
      </c>
      <c r="U168" s="60" t="s">
        <v>27</v>
      </c>
      <c r="V168" s="69" t="s">
        <v>27</v>
      </c>
      <c r="W168" s="61"/>
      <c r="X168" s="61"/>
      <c r="Y168" s="61"/>
      <c r="Z168" s="61"/>
      <c r="AA168" s="62">
        <v>47.4</v>
      </c>
      <c r="AB168" s="62">
        <v>0</v>
      </c>
      <c r="AC168" s="62">
        <v>0</v>
      </c>
      <c r="AD168" s="62">
        <v>0</v>
      </c>
      <c r="AE168" s="62">
        <v>0</v>
      </c>
      <c r="AF168" s="63">
        <v>0</v>
      </c>
      <c r="AG168" s="63">
        <v>0</v>
      </c>
      <c r="AH168" s="62">
        <v>0</v>
      </c>
      <c r="AI168" s="62">
        <v>0</v>
      </c>
      <c r="AJ168" s="62">
        <v>0</v>
      </c>
      <c r="AK168" s="62">
        <v>0</v>
      </c>
      <c r="AL168" s="62">
        <v>0</v>
      </c>
      <c r="AM168" s="63">
        <v>0</v>
      </c>
      <c r="AN168" s="63">
        <v>-1.0764819999999999</v>
      </c>
      <c r="AO168" s="62">
        <v>-0.21332999999999999</v>
      </c>
      <c r="AP168" s="62">
        <v>-0.27440900000000001</v>
      </c>
      <c r="AQ168" s="62">
        <v>-0.18232599999999999</v>
      </c>
      <c r="AR168" s="62">
        <v>-0.28942699999999999</v>
      </c>
      <c r="AS168" s="62">
        <v>0</v>
      </c>
      <c r="AT168" s="63">
        <v>0</v>
      </c>
      <c r="AU168" s="63">
        <v>-1.0116000000000001</v>
      </c>
      <c r="AV168" s="62">
        <v>-0.19320899999999999</v>
      </c>
      <c r="AW168" s="62">
        <v>-0.25719900000000001</v>
      </c>
      <c r="AX168" s="62">
        <v>7.3154999999999998E-2</v>
      </c>
      <c r="AY168" s="62">
        <v>-0.25719900000000001</v>
      </c>
      <c r="AZ168" s="62">
        <v>7.3154999999999998E-2</v>
      </c>
      <c r="BA168" s="63">
        <v>0</v>
      </c>
      <c r="BB168" s="63">
        <v>-0.38907199999999997</v>
      </c>
      <c r="BC168" s="62">
        <v>2.4130479999999999</v>
      </c>
      <c r="BD168" s="62">
        <v>1.719665</v>
      </c>
      <c r="BE168" s="62">
        <v>1.719665</v>
      </c>
      <c r="BF168" s="62">
        <v>1.719665</v>
      </c>
      <c r="BG168" s="62">
        <v>1.4790449999999999</v>
      </c>
      <c r="BH168" s="62">
        <v>13.389436</v>
      </c>
      <c r="BI168" s="62">
        <v>13.389436</v>
      </c>
      <c r="BJ168" s="62">
        <v>14.564912</v>
      </c>
      <c r="BK168" s="62">
        <v>15.390957999999999</v>
      </c>
      <c r="BL168" s="62">
        <v>19.864944000000001</v>
      </c>
      <c r="BM168" s="62">
        <v>0</v>
      </c>
      <c r="BN168" s="62">
        <v>45.962442000000003</v>
      </c>
      <c r="BO168" s="62">
        <v>45.962442000000003</v>
      </c>
      <c r="BP168" s="62">
        <v>47.684078</v>
      </c>
      <c r="BQ168" s="62">
        <v>49.160378000000001</v>
      </c>
      <c r="BR168" s="62">
        <v>55.408743999999999</v>
      </c>
      <c r="BS168" s="62">
        <v>0</v>
      </c>
    </row>
    <row r="169" spans="2:77" s="1" customFormat="1" ht="15" x14ac:dyDescent="0.25">
      <c r="B169" s="73" t="s">
        <v>145</v>
      </c>
      <c r="C169" s="81">
        <v>43525.25</v>
      </c>
      <c r="D169" s="58" t="s">
        <v>0</v>
      </c>
      <c r="E169" s="83" t="s">
        <v>27</v>
      </c>
      <c r="F169" s="83" t="s">
        <v>27</v>
      </c>
      <c r="G169" s="59">
        <v>4.7584619999999997</v>
      </c>
      <c r="H169" s="59">
        <v>92.118036000000004</v>
      </c>
      <c r="I169" s="60" t="s">
        <v>27</v>
      </c>
      <c r="J169" s="69" t="s">
        <v>27</v>
      </c>
      <c r="K169" s="59" t="s">
        <v>27</v>
      </c>
      <c r="L169" s="83" t="s">
        <v>27</v>
      </c>
      <c r="M169" s="59">
        <v>-2.144269</v>
      </c>
      <c r="N169" s="59">
        <v>29.241239</v>
      </c>
      <c r="O169" s="60" t="s">
        <v>27</v>
      </c>
      <c r="P169" s="69" t="s">
        <v>27</v>
      </c>
      <c r="Q169" s="59" t="s">
        <v>27</v>
      </c>
      <c r="R169" s="85">
        <v>0</v>
      </c>
      <c r="S169" s="59">
        <v>-2.9884810000000002</v>
      </c>
      <c r="T169" s="59">
        <v>20.928750000000001</v>
      </c>
      <c r="U169" s="60" t="s">
        <v>27</v>
      </c>
      <c r="V169" s="69" t="s">
        <v>27</v>
      </c>
      <c r="W169" s="61"/>
      <c r="X169" s="61"/>
      <c r="Y169" s="61"/>
      <c r="Z169" s="61"/>
      <c r="AA169" s="62">
        <v>97.1875</v>
      </c>
      <c r="AB169" s="62">
        <v>0</v>
      </c>
      <c r="AC169" s="62">
        <v>122.451994</v>
      </c>
      <c r="AD169" s="62">
        <v>4.6933680000000004</v>
      </c>
      <c r="AE169" s="62">
        <v>21.648261000000002</v>
      </c>
      <c r="AF169" s="63">
        <v>0</v>
      </c>
      <c r="AG169" s="63">
        <v>32.501845000000003</v>
      </c>
      <c r="AH169" s="62">
        <v>30.377068000000001</v>
      </c>
      <c r="AI169" s="62">
        <v>1.655035</v>
      </c>
      <c r="AJ169" s="62">
        <v>4.3992120000000003</v>
      </c>
      <c r="AK169" s="62">
        <v>-0.53866899999999995</v>
      </c>
      <c r="AL169" s="62">
        <v>0</v>
      </c>
      <c r="AM169" s="63">
        <v>0</v>
      </c>
      <c r="AN169" s="63">
        <v>26.741776000000002</v>
      </c>
      <c r="AO169" s="62">
        <v>29.156307999999999</v>
      </c>
      <c r="AP169" s="62">
        <v>-0.86892499999999995</v>
      </c>
      <c r="AQ169" s="62">
        <v>3.327547</v>
      </c>
      <c r="AR169" s="62">
        <v>-2.2322099999999998</v>
      </c>
      <c r="AS169" s="62">
        <v>0</v>
      </c>
      <c r="AT169" s="63">
        <v>0</v>
      </c>
      <c r="AU169" s="63">
        <v>27.085104000000001</v>
      </c>
      <c r="AV169" s="62">
        <v>29.241239</v>
      </c>
      <c r="AW169" s="62">
        <v>-0.78452200000000005</v>
      </c>
      <c r="AX169" s="62">
        <v>3.7964340000000001</v>
      </c>
      <c r="AY169" s="62">
        <v>-0.78452200000000005</v>
      </c>
      <c r="AZ169" s="62">
        <v>3.7964340000000001</v>
      </c>
      <c r="BA169" s="63">
        <v>0</v>
      </c>
      <c r="BB169" s="63">
        <v>12.107077</v>
      </c>
      <c r="BC169" s="62">
        <v>20.928750000000001</v>
      </c>
      <c r="BD169" s="62">
        <v>-1.2059800000000001</v>
      </c>
      <c r="BE169" s="62">
        <v>-1.2059800000000001</v>
      </c>
      <c r="BF169" s="62">
        <v>-1.2059800000000001</v>
      </c>
      <c r="BG169" s="62">
        <v>9.8388000000000003E-2</v>
      </c>
      <c r="BH169" s="62">
        <v>-0.64977499999999999</v>
      </c>
      <c r="BI169" s="62">
        <v>-0.64977499999999999</v>
      </c>
      <c r="BJ169" s="62">
        <v>4.6642479999999997</v>
      </c>
      <c r="BK169" s="62">
        <v>12.265983</v>
      </c>
      <c r="BL169" s="62">
        <v>13.675414999999999</v>
      </c>
      <c r="BM169" s="62">
        <v>0</v>
      </c>
      <c r="BN169" s="62">
        <v>59.733153999999999</v>
      </c>
      <c r="BO169" s="62">
        <v>59.733153999999999</v>
      </c>
      <c r="BP169" s="62">
        <v>58.554105999999997</v>
      </c>
      <c r="BQ169" s="62">
        <v>58.587665999999999</v>
      </c>
      <c r="BR169" s="62">
        <v>55.598011999999997</v>
      </c>
      <c r="BS169" s="62">
        <v>0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159</v>
      </c>
      <c r="C170" s="81">
        <v>43525.25</v>
      </c>
      <c r="D170" s="58" t="s">
        <v>0</v>
      </c>
      <c r="E170" s="83" t="s">
        <v>27</v>
      </c>
      <c r="F170" s="83" t="s">
        <v>27</v>
      </c>
      <c r="G170" s="59">
        <v>1.871149</v>
      </c>
      <c r="H170" s="59">
        <v>6.1095269999999999</v>
      </c>
      <c r="I170" s="60" t="s">
        <v>27</v>
      </c>
      <c r="J170" s="69" t="s">
        <v>27</v>
      </c>
      <c r="K170" s="59" t="s">
        <v>27</v>
      </c>
      <c r="L170" s="83" t="s">
        <v>27</v>
      </c>
      <c r="M170" s="59">
        <v>-5.2189290000000002</v>
      </c>
      <c r="N170" s="59">
        <v>-3.7034220000000002</v>
      </c>
      <c r="O170" s="60" t="s">
        <v>27</v>
      </c>
      <c r="P170" s="69" t="s">
        <v>27</v>
      </c>
      <c r="Q170" s="59" t="s">
        <v>27</v>
      </c>
      <c r="R170" s="85">
        <v>0</v>
      </c>
      <c r="S170" s="59">
        <v>-129.07379599999999</v>
      </c>
      <c r="T170" s="59">
        <v>2061.8095800000001</v>
      </c>
      <c r="U170" s="60" t="s">
        <v>27</v>
      </c>
      <c r="V170" s="69" t="s">
        <v>27</v>
      </c>
      <c r="W170" s="61"/>
      <c r="X170" s="61"/>
      <c r="Y170" s="61"/>
      <c r="Z170" s="61"/>
      <c r="AA170" s="62">
        <v>1343.65</v>
      </c>
      <c r="AB170" s="62">
        <v>0</v>
      </c>
      <c r="AC170" s="62">
        <v>15.661744000000001</v>
      </c>
      <c r="AD170" s="62">
        <v>7.3792960000000001</v>
      </c>
      <c r="AE170" s="62">
        <v>0.87987899999999997</v>
      </c>
      <c r="AF170" s="63">
        <v>0</v>
      </c>
      <c r="AG170" s="63">
        <v>7.1451140000000004</v>
      </c>
      <c r="AH170" s="62">
        <v>3.8537859999999999</v>
      </c>
      <c r="AI170" s="62">
        <v>1.7340789999999999</v>
      </c>
      <c r="AJ170" s="62">
        <v>0.52438200000000001</v>
      </c>
      <c r="AK170" s="62">
        <v>0.38569399999999998</v>
      </c>
      <c r="AL170" s="62">
        <v>0</v>
      </c>
      <c r="AM170" s="63">
        <v>0</v>
      </c>
      <c r="AN170" s="63">
        <v>-4.047866</v>
      </c>
      <c r="AO170" s="62">
        <v>-3.7080090000000001</v>
      </c>
      <c r="AP170" s="62">
        <v>-9.7332979999999996</v>
      </c>
      <c r="AQ170" s="62">
        <v>-7.6883819999999998</v>
      </c>
      <c r="AR170" s="62">
        <v>-5.2207730000000003</v>
      </c>
      <c r="AS170" s="62">
        <v>0</v>
      </c>
      <c r="AT170" s="63">
        <v>0</v>
      </c>
      <c r="AU170" s="63">
        <v>-4.0388409999999997</v>
      </c>
      <c r="AV170" s="62">
        <v>-3.7034220000000002</v>
      </c>
      <c r="AW170" s="62">
        <v>-9.7311580000000006</v>
      </c>
      <c r="AX170" s="62">
        <v>-7.6864410000000003</v>
      </c>
      <c r="AY170" s="62">
        <v>-9.7311580000000006</v>
      </c>
      <c r="AZ170" s="62">
        <v>-7.6864410000000003</v>
      </c>
      <c r="BA170" s="63">
        <v>0</v>
      </c>
      <c r="BB170" s="63">
        <v>1990.0718730000001</v>
      </c>
      <c r="BC170" s="62">
        <v>2061.8095800000001</v>
      </c>
      <c r="BD170" s="62">
        <v>-76.614759000000006</v>
      </c>
      <c r="BE170" s="62">
        <v>-76.614759000000006</v>
      </c>
      <c r="BF170" s="62">
        <v>-76.614759000000006</v>
      </c>
      <c r="BG170" s="62">
        <v>-1332.8583590000001</v>
      </c>
      <c r="BH170" s="62">
        <v>776.75502100000006</v>
      </c>
      <c r="BI170" s="62">
        <v>776.75502100000006</v>
      </c>
      <c r="BJ170" s="62">
        <v>693.31246899999996</v>
      </c>
      <c r="BK170" s="62">
        <v>402.790165</v>
      </c>
      <c r="BL170" s="62">
        <v>435.26923900000003</v>
      </c>
      <c r="BM170" s="62">
        <v>0</v>
      </c>
      <c r="BN170" s="62">
        <v>2941.3244359999999</v>
      </c>
      <c r="BO170" s="62">
        <v>2941.3244359999999</v>
      </c>
      <c r="BP170" s="62">
        <v>2864.7096769999998</v>
      </c>
      <c r="BQ170" s="62">
        <v>1531.851318</v>
      </c>
      <c r="BR170" s="62">
        <v>1402.7775220000001</v>
      </c>
      <c r="BS170" s="62">
        <v>0</v>
      </c>
    </row>
    <row r="171" spans="2:77" s="1" customFormat="1" ht="15" x14ac:dyDescent="0.25">
      <c r="B171" s="73" t="s">
        <v>174</v>
      </c>
      <c r="C171" s="81">
        <v>43525.25</v>
      </c>
      <c r="D171" s="58" t="s">
        <v>0</v>
      </c>
      <c r="E171" s="83" t="s">
        <v>27</v>
      </c>
      <c r="F171" s="83" t="s">
        <v>27</v>
      </c>
      <c r="G171" s="59">
        <v>33.607841000000001</v>
      </c>
      <c r="H171" s="59">
        <v>31.332727999999999</v>
      </c>
      <c r="I171" s="60" t="s">
        <v>27</v>
      </c>
      <c r="J171" s="69" t="s">
        <v>27</v>
      </c>
      <c r="K171" s="59" t="s">
        <v>27</v>
      </c>
      <c r="L171" s="83" t="s">
        <v>27</v>
      </c>
      <c r="M171" s="59">
        <v>-1.5690549999999999</v>
      </c>
      <c r="N171" s="59">
        <v>-5.4339930000000001</v>
      </c>
      <c r="O171" s="60" t="s">
        <v>27</v>
      </c>
      <c r="P171" s="69" t="s">
        <v>27</v>
      </c>
      <c r="Q171" s="59" t="s">
        <v>27</v>
      </c>
      <c r="R171" s="85">
        <v>0</v>
      </c>
      <c r="S171" s="59">
        <v>-2.7955459999999999</v>
      </c>
      <c r="T171" s="59">
        <v>-1.318192</v>
      </c>
      <c r="U171" s="60" t="s">
        <v>27</v>
      </c>
      <c r="V171" s="69" t="s">
        <v>27</v>
      </c>
      <c r="W171" s="61"/>
      <c r="X171" s="61"/>
      <c r="Y171" s="61"/>
      <c r="Z171" s="61"/>
      <c r="AA171" s="62">
        <v>78</v>
      </c>
      <c r="AB171" s="62">
        <v>0</v>
      </c>
      <c r="AC171" s="62">
        <v>110.569272</v>
      </c>
      <c r="AD171" s="62">
        <v>28.557649999999999</v>
      </c>
      <c r="AE171" s="62">
        <v>34.856144999999998</v>
      </c>
      <c r="AF171" s="63">
        <v>0</v>
      </c>
      <c r="AG171" s="63">
        <v>6.1147980000000004</v>
      </c>
      <c r="AH171" s="62">
        <v>0.89718699999999996</v>
      </c>
      <c r="AI171" s="62">
        <v>0.84916499999999995</v>
      </c>
      <c r="AJ171" s="62">
        <v>4.1704129999999999</v>
      </c>
      <c r="AK171" s="62">
        <v>3.2935240000000001</v>
      </c>
      <c r="AL171" s="62">
        <v>0</v>
      </c>
      <c r="AM171" s="63">
        <v>0</v>
      </c>
      <c r="AN171" s="63">
        <v>-16.2334</v>
      </c>
      <c r="AO171" s="62">
        <v>-6.0240119999999999</v>
      </c>
      <c r="AP171" s="62">
        <v>-4.8937999999999997</v>
      </c>
      <c r="AQ171" s="62">
        <v>-0.53241099999999997</v>
      </c>
      <c r="AR171" s="62">
        <v>-1.7878609999999999</v>
      </c>
      <c r="AS171" s="62">
        <v>0</v>
      </c>
      <c r="AT171" s="63">
        <v>0</v>
      </c>
      <c r="AU171" s="63">
        <v>-13.822188000000001</v>
      </c>
      <c r="AV171" s="62">
        <v>-5.4339930000000001</v>
      </c>
      <c r="AW171" s="62">
        <v>-4.2840129999999998</v>
      </c>
      <c r="AX171" s="62">
        <v>6.2225999999999997E-2</v>
      </c>
      <c r="AY171" s="62">
        <v>-4.2840129999999998</v>
      </c>
      <c r="AZ171" s="62">
        <v>6.2225999999999997E-2</v>
      </c>
      <c r="BA171" s="63">
        <v>0</v>
      </c>
      <c r="BB171" s="63">
        <v>-1.985252</v>
      </c>
      <c r="BC171" s="62">
        <v>-1.318192</v>
      </c>
      <c r="BD171" s="62">
        <v>-3.0120779999999998</v>
      </c>
      <c r="BE171" s="62">
        <v>-3.0120779999999998</v>
      </c>
      <c r="BF171" s="62">
        <v>-3.0120779999999998</v>
      </c>
      <c r="BG171" s="62">
        <v>-1.2439830000000001</v>
      </c>
      <c r="BH171" s="62">
        <v>2.930024</v>
      </c>
      <c r="BI171" s="62">
        <v>2.930024</v>
      </c>
      <c r="BJ171" s="62">
        <v>2.4263590000000002</v>
      </c>
      <c r="BK171" s="62">
        <v>2.8237290000000002</v>
      </c>
      <c r="BL171" s="62">
        <v>2.952194</v>
      </c>
      <c r="BM171" s="62">
        <v>0</v>
      </c>
      <c r="BN171" s="62">
        <v>259.094964</v>
      </c>
      <c r="BO171" s="62">
        <v>259.094964</v>
      </c>
      <c r="BP171" s="62">
        <v>255.706783</v>
      </c>
      <c r="BQ171" s="62">
        <v>254.148448</v>
      </c>
      <c r="BR171" s="62">
        <v>252.08684500000001</v>
      </c>
      <c r="BS171" s="62">
        <v>0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191</v>
      </c>
      <c r="C172" s="81">
        <v>43525.25</v>
      </c>
      <c r="D172" s="58" t="s">
        <v>0</v>
      </c>
      <c r="E172" s="83" t="s">
        <v>27</v>
      </c>
      <c r="F172" s="83" t="s">
        <v>27</v>
      </c>
      <c r="G172" s="59">
        <v>57.649214999999998</v>
      </c>
      <c r="H172" s="59">
        <v>43.744483000000002</v>
      </c>
      <c r="I172" s="60" t="s">
        <v>27</v>
      </c>
      <c r="J172" s="69" t="s">
        <v>27</v>
      </c>
      <c r="K172" s="59" t="s">
        <v>27</v>
      </c>
      <c r="L172" s="83" t="s">
        <v>27</v>
      </c>
      <c r="M172" s="59">
        <v>8.6022299999999987</v>
      </c>
      <c r="N172" s="59">
        <v>3.9999310000000001</v>
      </c>
      <c r="O172" s="60" t="s">
        <v>27</v>
      </c>
      <c r="P172" s="69" t="s">
        <v>27</v>
      </c>
      <c r="Q172" s="59" t="s">
        <v>27</v>
      </c>
      <c r="R172" s="85">
        <v>0</v>
      </c>
      <c r="S172" s="59">
        <v>2.3422230000000002</v>
      </c>
      <c r="T172" s="59">
        <v>2.675052</v>
      </c>
      <c r="U172" s="60" t="s">
        <v>27</v>
      </c>
      <c r="V172" s="69" t="s">
        <v>27</v>
      </c>
      <c r="W172" s="61"/>
      <c r="X172" s="61"/>
      <c r="Y172" s="61"/>
      <c r="Z172" s="61"/>
      <c r="AA172" s="62">
        <v>72</v>
      </c>
      <c r="AB172" s="62">
        <v>0</v>
      </c>
      <c r="AC172" s="62">
        <v>149.18265299999999</v>
      </c>
      <c r="AD172" s="62">
        <v>48.671478999999998</v>
      </c>
      <c r="AE172" s="62">
        <v>46.841073999999999</v>
      </c>
      <c r="AF172" s="63">
        <v>0</v>
      </c>
      <c r="AG172" s="63">
        <v>30.916436000000001</v>
      </c>
      <c r="AH172" s="62">
        <v>8.6828409999999998</v>
      </c>
      <c r="AI172" s="62">
        <v>9.0524749999999994</v>
      </c>
      <c r="AJ172" s="62">
        <v>7.2750680000000001</v>
      </c>
      <c r="AK172" s="62">
        <v>12.875793</v>
      </c>
      <c r="AL172" s="62">
        <v>0</v>
      </c>
      <c r="AM172" s="63">
        <v>0</v>
      </c>
      <c r="AN172" s="63">
        <v>13.901033999999999</v>
      </c>
      <c r="AO172" s="62">
        <v>3.294378</v>
      </c>
      <c r="AP172" s="62">
        <v>4.0648530000000003</v>
      </c>
      <c r="AQ172" s="62">
        <v>2.1968990000000002</v>
      </c>
      <c r="AR172" s="62">
        <v>7.5528769999999996</v>
      </c>
      <c r="AS172" s="62">
        <v>0</v>
      </c>
      <c r="AT172" s="63">
        <v>0</v>
      </c>
      <c r="AU172" s="63">
        <v>17.160913000000001</v>
      </c>
      <c r="AV172" s="62">
        <v>3.9999310000000001</v>
      </c>
      <c r="AW172" s="62">
        <v>5.059558</v>
      </c>
      <c r="AX172" s="62">
        <v>4.8160249999999998</v>
      </c>
      <c r="AY172" s="62">
        <v>5.059558</v>
      </c>
      <c r="AZ172" s="62">
        <v>4.8160249999999998</v>
      </c>
      <c r="BA172" s="63">
        <v>0</v>
      </c>
      <c r="BB172" s="63">
        <v>8.6412879999999994</v>
      </c>
      <c r="BC172" s="62">
        <v>2.675052</v>
      </c>
      <c r="BD172" s="62">
        <v>2.6532529999999999</v>
      </c>
      <c r="BE172" s="62">
        <v>2.6532529999999999</v>
      </c>
      <c r="BF172" s="62">
        <v>2.6532529999999999</v>
      </c>
      <c r="BG172" s="62">
        <v>0.109754</v>
      </c>
      <c r="BH172" s="62">
        <v>25.529874</v>
      </c>
      <c r="BI172" s="62">
        <v>25.529874</v>
      </c>
      <c r="BJ172" s="62">
        <v>22.897075999999998</v>
      </c>
      <c r="BK172" s="62">
        <v>15.35707</v>
      </c>
      <c r="BL172" s="62">
        <v>16.885383999999998</v>
      </c>
      <c r="BM172" s="62">
        <v>0</v>
      </c>
      <c r="BN172" s="62">
        <v>45.630381</v>
      </c>
      <c r="BO172" s="62">
        <v>45.630381</v>
      </c>
      <c r="BP172" s="62">
        <v>48.154539</v>
      </c>
      <c r="BQ172" s="62">
        <v>47.726050000000001</v>
      </c>
      <c r="BR172" s="62">
        <v>49.867418000000001</v>
      </c>
      <c r="BS172" s="62">
        <v>0</v>
      </c>
    </row>
    <row r="173" spans="2:77" s="1" customFormat="1" ht="15" x14ac:dyDescent="0.25">
      <c r="B173" s="73" t="s">
        <v>192</v>
      </c>
      <c r="C173" s="81">
        <v>43525.25</v>
      </c>
      <c r="D173" s="58" t="s">
        <v>0</v>
      </c>
      <c r="E173" s="83">
        <v>1513.3054991654378</v>
      </c>
      <c r="F173" s="83" t="s">
        <v>27</v>
      </c>
      <c r="G173" s="59">
        <v>1403.468762</v>
      </c>
      <c r="H173" s="59">
        <v>1154.234406</v>
      </c>
      <c r="I173" s="60" t="s">
        <v>27</v>
      </c>
      <c r="J173" s="69" t="s">
        <v>27</v>
      </c>
      <c r="K173" s="59">
        <v>388.631930346915</v>
      </c>
      <c r="L173" s="83" t="s">
        <v>27</v>
      </c>
      <c r="M173" s="59">
        <v>531.50367599999993</v>
      </c>
      <c r="N173" s="59">
        <v>304.087312</v>
      </c>
      <c r="O173" s="60" t="s">
        <v>27</v>
      </c>
      <c r="P173" s="69" t="s">
        <v>27</v>
      </c>
      <c r="Q173" s="59">
        <v>451.61068344837145</v>
      </c>
      <c r="R173" s="85">
        <v>0</v>
      </c>
      <c r="S173" s="59">
        <v>47.607236</v>
      </c>
      <c r="T173" s="59">
        <v>71.053965000000005</v>
      </c>
      <c r="U173" s="60" t="s">
        <v>27</v>
      </c>
      <c r="V173" s="69" t="s">
        <v>27</v>
      </c>
      <c r="W173" s="61"/>
      <c r="X173" s="61"/>
      <c r="Y173" s="61"/>
      <c r="Z173" s="61"/>
      <c r="AA173" s="62">
        <v>1817.9265838188703</v>
      </c>
      <c r="AB173" s="62">
        <v>0</v>
      </c>
      <c r="AC173" s="62">
        <v>2718.9000719666105</v>
      </c>
      <c r="AD173" s="62">
        <v>881.86526812178101</v>
      </c>
      <c r="AE173" s="62">
        <v>862.4818822328981</v>
      </c>
      <c r="AF173" s="63">
        <v>0</v>
      </c>
      <c r="AG173" s="63">
        <v>459.60219049646531</v>
      </c>
      <c r="AH173" s="62">
        <v>273.55964899999998</v>
      </c>
      <c r="AI173" s="62">
        <v>357.65068200000002</v>
      </c>
      <c r="AJ173" s="62">
        <v>441.17913600000003</v>
      </c>
      <c r="AK173" s="62">
        <v>519.66497900000002</v>
      </c>
      <c r="AL173" s="62">
        <v>0</v>
      </c>
      <c r="AM173" s="63">
        <v>0</v>
      </c>
      <c r="AN173" s="63">
        <v>406.33496980889635</v>
      </c>
      <c r="AO173" s="62">
        <v>255.118752</v>
      </c>
      <c r="AP173" s="62">
        <v>336.59211399999998</v>
      </c>
      <c r="AQ173" s="62">
        <v>423.05002200000001</v>
      </c>
      <c r="AR173" s="62">
        <v>499.17021899999997</v>
      </c>
      <c r="AS173" s="62">
        <v>0</v>
      </c>
      <c r="AT173" s="63">
        <v>0</v>
      </c>
      <c r="AU173" s="63">
        <v>502.45696256949793</v>
      </c>
      <c r="AV173" s="62">
        <v>208.12002420255362</v>
      </c>
      <c r="AW173" s="62">
        <v>256.3118939129065</v>
      </c>
      <c r="AX173" s="62">
        <v>314.75328120079911</v>
      </c>
      <c r="AY173" s="62">
        <v>256.3118939129065</v>
      </c>
      <c r="AZ173" s="62">
        <v>314.75328120079911</v>
      </c>
      <c r="BA173" s="63">
        <v>0</v>
      </c>
      <c r="BB173" s="63">
        <v>172.159903298964</v>
      </c>
      <c r="BC173" s="62">
        <v>71.053965000000005</v>
      </c>
      <c r="BD173" s="62">
        <v>235.06629699999999</v>
      </c>
      <c r="BE173" s="62">
        <v>235.06629699999999</v>
      </c>
      <c r="BF173" s="62">
        <v>235.06629699999999</v>
      </c>
      <c r="BG173" s="62">
        <v>203.91854799999999</v>
      </c>
      <c r="BH173" s="62">
        <v>630.51840670472893</v>
      </c>
      <c r="BI173" s="62">
        <v>630.51840670472893</v>
      </c>
      <c r="BJ173" s="62">
        <v>446.06872152588153</v>
      </c>
      <c r="BK173" s="62">
        <v>448.57340851161325</v>
      </c>
      <c r="BL173" s="62">
        <v>893.67657640615937</v>
      </c>
      <c r="BM173" s="62">
        <v>0</v>
      </c>
      <c r="BN173" s="62">
        <v>1675.1255391849759</v>
      </c>
      <c r="BO173" s="62">
        <v>1675.1255391849759</v>
      </c>
      <c r="BP173" s="62">
        <v>1836.0069751747965</v>
      </c>
      <c r="BQ173" s="62">
        <v>1976.1006793851648</v>
      </c>
      <c r="BR173" s="62">
        <v>2008.6834886949352</v>
      </c>
      <c r="BS173" s="62">
        <v>0</v>
      </c>
    </row>
    <row r="174" spans="2:77" s="1" customFormat="1" ht="15" x14ac:dyDescent="0.25">
      <c r="B174" s="73" t="s">
        <v>198</v>
      </c>
      <c r="C174" s="81">
        <v>43525.25</v>
      </c>
      <c r="D174" s="58" t="s">
        <v>0</v>
      </c>
      <c r="E174" s="83" t="s">
        <v>27</v>
      </c>
      <c r="F174" s="83" t="s">
        <v>27</v>
      </c>
      <c r="G174" s="59">
        <v>216.23297600000001</v>
      </c>
      <c r="H174" s="59">
        <v>186.02776499999999</v>
      </c>
      <c r="I174" s="60" t="s">
        <v>27</v>
      </c>
      <c r="J174" s="69" t="s">
        <v>27</v>
      </c>
      <c r="K174" s="59" t="s">
        <v>27</v>
      </c>
      <c r="L174" s="83" t="s">
        <v>27</v>
      </c>
      <c r="M174" s="59">
        <v>15.850631999999999</v>
      </c>
      <c r="N174" s="59">
        <v>31.546100000000003</v>
      </c>
      <c r="O174" s="60" t="s">
        <v>27</v>
      </c>
      <c r="P174" s="69" t="s">
        <v>27</v>
      </c>
      <c r="Q174" s="59" t="s">
        <v>27</v>
      </c>
      <c r="R174" s="85">
        <v>0</v>
      </c>
      <c r="S174" s="59">
        <v>40.062148000000001</v>
      </c>
      <c r="T174" s="59">
        <v>17.868872</v>
      </c>
      <c r="U174" s="60" t="s">
        <v>27</v>
      </c>
      <c r="V174" s="69" t="s">
        <v>27</v>
      </c>
      <c r="W174" s="61"/>
      <c r="X174" s="61"/>
      <c r="Y174" s="61"/>
      <c r="Z174" s="61"/>
      <c r="AA174" s="62">
        <v>3648.2875199</v>
      </c>
      <c r="AB174" s="62">
        <v>0</v>
      </c>
      <c r="AC174" s="62">
        <v>719.92375300000003</v>
      </c>
      <c r="AD174" s="62">
        <v>192.34339499999999</v>
      </c>
      <c r="AE174" s="62">
        <v>252.42323999999999</v>
      </c>
      <c r="AF174" s="63">
        <v>0</v>
      </c>
      <c r="AG174" s="63">
        <v>213.411282</v>
      </c>
      <c r="AH174" s="62">
        <v>51.494866999999999</v>
      </c>
      <c r="AI174" s="62">
        <v>59.359662999999998</v>
      </c>
      <c r="AJ174" s="62">
        <v>84.391163000000006</v>
      </c>
      <c r="AK174" s="62">
        <v>46.902734000000002</v>
      </c>
      <c r="AL174" s="62">
        <v>0</v>
      </c>
      <c r="AM174" s="63">
        <v>0</v>
      </c>
      <c r="AN174" s="63">
        <v>72.094212999999996</v>
      </c>
      <c r="AO174" s="62">
        <v>25.413343000000001</v>
      </c>
      <c r="AP174" s="62">
        <v>22.223479000000001</v>
      </c>
      <c r="AQ174" s="62">
        <v>34.107176000000003</v>
      </c>
      <c r="AR174" s="62">
        <v>8.0212699999999995</v>
      </c>
      <c r="AS174" s="62">
        <v>0</v>
      </c>
      <c r="AT174" s="63">
        <v>0</v>
      </c>
      <c r="AU174" s="63">
        <v>106.65876900000001</v>
      </c>
      <c r="AV174" s="62">
        <v>31.546099999999999</v>
      </c>
      <c r="AW174" s="62">
        <v>29.641537</v>
      </c>
      <c r="AX174" s="62">
        <v>41.748801</v>
      </c>
      <c r="AY174" s="62">
        <v>29.641537</v>
      </c>
      <c r="AZ174" s="62">
        <v>41.748801</v>
      </c>
      <c r="BA174" s="63">
        <v>0</v>
      </c>
      <c r="BB174" s="63">
        <v>40.237887999999998</v>
      </c>
      <c r="BC174" s="62">
        <v>17.868872</v>
      </c>
      <c r="BD174" s="62">
        <v>18.617735</v>
      </c>
      <c r="BE174" s="62">
        <v>18.617735</v>
      </c>
      <c r="BF174" s="62">
        <v>18.617735</v>
      </c>
      <c r="BG174" s="62">
        <v>31.346727999999999</v>
      </c>
      <c r="BH174" s="62">
        <v>14.427622</v>
      </c>
      <c r="BI174" s="62">
        <v>14.427622</v>
      </c>
      <c r="BJ174" s="62">
        <v>40.777349000000001</v>
      </c>
      <c r="BK174" s="62">
        <v>33.947631000000001</v>
      </c>
      <c r="BL174" s="62">
        <v>25.123425000000001</v>
      </c>
      <c r="BM174" s="62">
        <v>0</v>
      </c>
      <c r="BN174" s="62">
        <v>393.72213199999999</v>
      </c>
      <c r="BO174" s="62">
        <v>393.72213199999999</v>
      </c>
      <c r="BP174" s="62">
        <v>411.36641600000002</v>
      </c>
      <c r="BQ174" s="62">
        <v>434.64394499999997</v>
      </c>
      <c r="BR174" s="62">
        <v>474.69239499999998</v>
      </c>
      <c r="BS174" s="62">
        <v>0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200</v>
      </c>
      <c r="C175" s="81">
        <v>43525.25</v>
      </c>
      <c r="D175" s="58" t="s">
        <v>0</v>
      </c>
      <c r="E175" s="83" t="s">
        <v>27</v>
      </c>
      <c r="F175" s="83" t="s">
        <v>27</v>
      </c>
      <c r="G175" s="59">
        <v>14.507277999999999</v>
      </c>
      <c r="H175" s="59">
        <v>12.798042000000001</v>
      </c>
      <c r="I175" s="60" t="s">
        <v>27</v>
      </c>
      <c r="J175" s="69" t="s">
        <v>27</v>
      </c>
      <c r="K175" s="59" t="s">
        <v>27</v>
      </c>
      <c r="L175" s="83" t="s">
        <v>27</v>
      </c>
      <c r="M175" s="59">
        <v>1.77488</v>
      </c>
      <c r="N175" s="59">
        <v>-7.9028399999999994</v>
      </c>
      <c r="O175" s="60" t="s">
        <v>27</v>
      </c>
      <c r="P175" s="69" t="s">
        <v>27</v>
      </c>
      <c r="Q175" s="59" t="s">
        <v>27</v>
      </c>
      <c r="R175" s="85">
        <v>0</v>
      </c>
      <c r="S175" s="59">
        <v>-20.125485000000001</v>
      </c>
      <c r="T175" s="59">
        <v>68.421377000000007</v>
      </c>
      <c r="U175" s="60" t="s">
        <v>27</v>
      </c>
      <c r="V175" s="69" t="s">
        <v>27</v>
      </c>
      <c r="W175" s="61"/>
      <c r="X175" s="61"/>
      <c r="Y175" s="61"/>
      <c r="Z175" s="61"/>
      <c r="AA175" s="62">
        <v>230.64</v>
      </c>
      <c r="AB175" s="62">
        <v>0</v>
      </c>
      <c r="AC175" s="62">
        <v>369.61124899999999</v>
      </c>
      <c r="AD175" s="62">
        <v>70.296403999999995</v>
      </c>
      <c r="AE175" s="62">
        <v>7.0953999999999997</v>
      </c>
      <c r="AF175" s="63">
        <v>0</v>
      </c>
      <c r="AG175" s="63">
        <v>241.72517199999999</v>
      </c>
      <c r="AH175" s="62">
        <v>-5.4018269999999999</v>
      </c>
      <c r="AI175" s="62">
        <v>3.017315</v>
      </c>
      <c r="AJ175" s="62">
        <v>5.6540809999999997</v>
      </c>
      <c r="AK175" s="62">
        <v>4.2544659999999999</v>
      </c>
      <c r="AL175" s="62">
        <v>0</v>
      </c>
      <c r="AM175" s="63">
        <v>0</v>
      </c>
      <c r="AN175" s="63">
        <v>229.823037</v>
      </c>
      <c r="AO175" s="62">
        <v>-7.9948379999999997</v>
      </c>
      <c r="AP175" s="62">
        <v>0.546709</v>
      </c>
      <c r="AQ175" s="62">
        <v>2.2055910000000001</v>
      </c>
      <c r="AR175" s="62">
        <v>1.5662210000000001</v>
      </c>
      <c r="AS175" s="62">
        <v>0</v>
      </c>
      <c r="AT175" s="63">
        <v>0</v>
      </c>
      <c r="AU175" s="63">
        <v>230.27896799999999</v>
      </c>
      <c r="AV175" s="62">
        <v>-7.9028400000000003</v>
      </c>
      <c r="AW175" s="62">
        <v>0.68933100000000003</v>
      </c>
      <c r="AX175" s="62">
        <v>2.3633030000000002</v>
      </c>
      <c r="AY175" s="62">
        <v>0.68933100000000003</v>
      </c>
      <c r="AZ175" s="62">
        <v>2.3633030000000002</v>
      </c>
      <c r="BA175" s="63">
        <v>0</v>
      </c>
      <c r="BB175" s="63">
        <v>313.09567099999998</v>
      </c>
      <c r="BC175" s="62">
        <v>68.421377000000007</v>
      </c>
      <c r="BD175" s="62">
        <v>-9.612133</v>
      </c>
      <c r="BE175" s="62">
        <v>-9.612133</v>
      </c>
      <c r="BF175" s="62">
        <v>-9.612133</v>
      </c>
      <c r="BG175" s="62">
        <v>-3.599507</v>
      </c>
      <c r="BH175" s="62">
        <v>569.96910500000001</v>
      </c>
      <c r="BI175" s="62">
        <v>569.96910500000001</v>
      </c>
      <c r="BJ175" s="62">
        <v>565.64800300000002</v>
      </c>
      <c r="BK175" s="62">
        <v>583.56895499999996</v>
      </c>
      <c r="BL175" s="62">
        <v>684.45668999999998</v>
      </c>
      <c r="BM175" s="62">
        <v>0</v>
      </c>
      <c r="BN175" s="62">
        <v>1102.93965</v>
      </c>
      <c r="BO175" s="62">
        <v>1102.93965</v>
      </c>
      <c r="BP175" s="62">
        <v>1093.3149390000001</v>
      </c>
      <c r="BQ175" s="62">
        <v>1086.1423</v>
      </c>
      <c r="BR175" s="62">
        <v>1065.9600840000001</v>
      </c>
      <c r="BS175" s="62">
        <v>0</v>
      </c>
    </row>
    <row r="176" spans="2:77" s="1" customFormat="1" ht="15" x14ac:dyDescent="0.25">
      <c r="B176" s="73" t="s">
        <v>203</v>
      </c>
      <c r="C176" s="81">
        <v>43525.25</v>
      </c>
      <c r="D176" s="58" t="s">
        <v>0</v>
      </c>
      <c r="E176" s="83" t="s">
        <v>27</v>
      </c>
      <c r="F176" s="83" t="s">
        <v>27</v>
      </c>
      <c r="G176" s="59">
        <v>36.323895999999998</v>
      </c>
      <c r="H176" s="59">
        <v>11.082319999999999</v>
      </c>
      <c r="I176" s="60" t="s">
        <v>27</v>
      </c>
      <c r="J176" s="69" t="s">
        <v>27</v>
      </c>
      <c r="K176" s="59" t="s">
        <v>27</v>
      </c>
      <c r="L176" s="83" t="s">
        <v>27</v>
      </c>
      <c r="M176" s="59">
        <v>13.387228</v>
      </c>
      <c r="N176" s="59">
        <v>4.3259829999999999</v>
      </c>
      <c r="O176" s="60" t="s">
        <v>27</v>
      </c>
      <c r="P176" s="69" t="s">
        <v>27</v>
      </c>
      <c r="Q176" s="59" t="s">
        <v>27</v>
      </c>
      <c r="R176" s="85">
        <v>0</v>
      </c>
      <c r="S176" s="59">
        <v>18.056639000000001</v>
      </c>
      <c r="T176" s="59">
        <v>7.1444549999999998</v>
      </c>
      <c r="U176" s="60" t="s">
        <v>27</v>
      </c>
      <c r="V176" s="69" t="s">
        <v>27</v>
      </c>
      <c r="W176" s="61"/>
      <c r="X176" s="61"/>
      <c r="Y176" s="61"/>
      <c r="Z176" s="61"/>
      <c r="AA176" s="62">
        <v>165.792</v>
      </c>
      <c r="AB176" s="62">
        <v>0</v>
      </c>
      <c r="AC176" s="62">
        <v>74.442747999999995</v>
      </c>
      <c r="AD176" s="62">
        <v>31.253484</v>
      </c>
      <c r="AE176" s="62">
        <v>37.976345000000002</v>
      </c>
      <c r="AF176" s="63">
        <v>0</v>
      </c>
      <c r="AG176" s="63">
        <v>21.513113000000001</v>
      </c>
      <c r="AH176" s="62">
        <v>4.6002700000000001</v>
      </c>
      <c r="AI176" s="62">
        <v>9.1462369999999993</v>
      </c>
      <c r="AJ176" s="62">
        <v>10.25924</v>
      </c>
      <c r="AK176" s="62">
        <v>15.184547</v>
      </c>
      <c r="AL176" s="62">
        <v>0</v>
      </c>
      <c r="AM176" s="63">
        <v>0</v>
      </c>
      <c r="AN176" s="63">
        <v>15.494199999999999</v>
      </c>
      <c r="AO176" s="62">
        <v>3.0140349999999998</v>
      </c>
      <c r="AP176" s="62">
        <v>7.736745</v>
      </c>
      <c r="AQ176" s="62">
        <v>8.0800660000000004</v>
      </c>
      <c r="AR176" s="62">
        <v>12.502506</v>
      </c>
      <c r="AS176" s="62">
        <v>0</v>
      </c>
      <c r="AT176" s="63">
        <v>0</v>
      </c>
      <c r="AU176" s="63">
        <v>18.025096000000001</v>
      </c>
      <c r="AV176" s="62">
        <v>4.3259829999999999</v>
      </c>
      <c r="AW176" s="62">
        <v>8.5738430000000001</v>
      </c>
      <c r="AX176" s="62">
        <v>8.9350310000000004</v>
      </c>
      <c r="AY176" s="62">
        <v>8.5738430000000001</v>
      </c>
      <c r="AZ176" s="62">
        <v>8.9350310000000004</v>
      </c>
      <c r="BA176" s="63">
        <v>0</v>
      </c>
      <c r="BB176" s="63">
        <v>15.535299</v>
      </c>
      <c r="BC176" s="62">
        <v>7.1444549999999998</v>
      </c>
      <c r="BD176" s="62">
        <v>8.9574780000000001</v>
      </c>
      <c r="BE176" s="62">
        <v>8.9574780000000001</v>
      </c>
      <c r="BF176" s="62">
        <v>8.9574780000000001</v>
      </c>
      <c r="BG176" s="62">
        <v>2.1983290000000002</v>
      </c>
      <c r="BH176" s="62">
        <v>4.9102420000000002</v>
      </c>
      <c r="BI176" s="62">
        <v>4.9102420000000002</v>
      </c>
      <c r="BJ176" s="62">
        <v>8.6541230000000002</v>
      </c>
      <c r="BK176" s="62">
        <v>9.2968399999999995</v>
      </c>
      <c r="BL176" s="62">
        <v>6.089817</v>
      </c>
      <c r="BM176" s="62">
        <v>0</v>
      </c>
      <c r="BN176" s="62">
        <v>84.687702999999999</v>
      </c>
      <c r="BO176" s="62">
        <v>84.687702999999999</v>
      </c>
      <c r="BP176" s="62">
        <v>93.823274999999995</v>
      </c>
      <c r="BQ176" s="62">
        <v>95.979232999999994</v>
      </c>
      <c r="BR176" s="62">
        <v>113.79167</v>
      </c>
      <c r="BS176" s="62">
        <v>0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230</v>
      </c>
      <c r="C177" s="81">
        <v>43525.25</v>
      </c>
      <c r="D177" s="58" t="s">
        <v>0</v>
      </c>
      <c r="E177" s="83" t="s">
        <v>27</v>
      </c>
      <c r="F177" s="83" t="s">
        <v>27</v>
      </c>
      <c r="G177" s="59">
        <v>306.46907700000003</v>
      </c>
      <c r="H177" s="59">
        <v>222.12652600000001</v>
      </c>
      <c r="I177" s="60" t="s">
        <v>27</v>
      </c>
      <c r="J177" s="69" t="s">
        <v>27</v>
      </c>
      <c r="K177" s="59" t="s">
        <v>27</v>
      </c>
      <c r="L177" s="83" t="s">
        <v>27</v>
      </c>
      <c r="M177" s="59">
        <v>48.597752999999997</v>
      </c>
      <c r="N177" s="59">
        <v>17.714407999999999</v>
      </c>
      <c r="O177" s="60" t="s">
        <v>27</v>
      </c>
      <c r="P177" s="69" t="s">
        <v>27</v>
      </c>
      <c r="Q177" s="59" t="s">
        <v>27</v>
      </c>
      <c r="R177" s="85">
        <v>0</v>
      </c>
      <c r="S177" s="59">
        <v>15.005663999999999</v>
      </c>
      <c r="T177" s="59">
        <v>5.6890809999999998</v>
      </c>
      <c r="U177" s="60" t="s">
        <v>27</v>
      </c>
      <c r="V177" s="69" t="s">
        <v>27</v>
      </c>
      <c r="W177" s="61"/>
      <c r="X177" s="61"/>
      <c r="Y177" s="61"/>
      <c r="Z177" s="61"/>
      <c r="AA177" s="62">
        <v>488</v>
      </c>
      <c r="AB177" s="62">
        <v>0</v>
      </c>
      <c r="AC177" s="62">
        <v>761.50903000000005</v>
      </c>
      <c r="AD177" s="62">
        <v>238.17920699999999</v>
      </c>
      <c r="AE177" s="62">
        <v>258.94608099999999</v>
      </c>
      <c r="AF177" s="63">
        <v>0</v>
      </c>
      <c r="AG177" s="63">
        <v>147.351686</v>
      </c>
      <c r="AH177" s="62">
        <v>40.655931000000002</v>
      </c>
      <c r="AI177" s="62">
        <v>53.986162999999998</v>
      </c>
      <c r="AJ177" s="62">
        <v>59.652659</v>
      </c>
      <c r="AK177" s="62">
        <v>77.736897999999997</v>
      </c>
      <c r="AL177" s="62">
        <v>0</v>
      </c>
      <c r="AM177" s="63">
        <v>0</v>
      </c>
      <c r="AN177" s="63">
        <v>39.734952999999997</v>
      </c>
      <c r="AO177" s="62">
        <v>11.068144999999999</v>
      </c>
      <c r="AP177" s="62">
        <v>17.132293000000001</v>
      </c>
      <c r="AQ177" s="62">
        <v>32.841281000000002</v>
      </c>
      <c r="AR177" s="62">
        <v>41.875794999999997</v>
      </c>
      <c r="AS177" s="62">
        <v>0</v>
      </c>
      <c r="AT177" s="63">
        <v>0</v>
      </c>
      <c r="AU177" s="63">
        <v>60.761747</v>
      </c>
      <c r="AV177" s="62">
        <v>17.714407999999999</v>
      </c>
      <c r="AW177" s="62">
        <v>23.190912999999998</v>
      </c>
      <c r="AX177" s="62">
        <v>37.630226</v>
      </c>
      <c r="AY177" s="62">
        <v>23.190912999999998</v>
      </c>
      <c r="AZ177" s="62">
        <v>37.630226</v>
      </c>
      <c r="BA177" s="63">
        <v>0</v>
      </c>
      <c r="BB177" s="63">
        <v>22.177008000000001</v>
      </c>
      <c r="BC177" s="62">
        <v>5.6890809999999998</v>
      </c>
      <c r="BD177" s="62">
        <v>11.617772</v>
      </c>
      <c r="BE177" s="62">
        <v>11.617772</v>
      </c>
      <c r="BF177" s="62">
        <v>11.617772</v>
      </c>
      <c r="BG177" s="62">
        <v>16.173496</v>
      </c>
      <c r="BH177" s="62">
        <v>180.46140700000001</v>
      </c>
      <c r="BI177" s="62">
        <v>180.46140700000001</v>
      </c>
      <c r="BJ177" s="62">
        <v>238.28849399999999</v>
      </c>
      <c r="BK177" s="62">
        <v>243.24533600000001</v>
      </c>
      <c r="BL177" s="62">
        <v>237.39525599999999</v>
      </c>
      <c r="BM177" s="62">
        <v>0</v>
      </c>
      <c r="BN177" s="62">
        <v>189.65886399999999</v>
      </c>
      <c r="BO177" s="62">
        <v>189.65886399999999</v>
      </c>
      <c r="BP177" s="62">
        <v>201.276633</v>
      </c>
      <c r="BQ177" s="62">
        <v>217.450132</v>
      </c>
      <c r="BR177" s="62">
        <v>232.45579599999999</v>
      </c>
      <c r="BS177" s="62">
        <v>0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235</v>
      </c>
      <c r="C178" s="81">
        <v>43525.25</v>
      </c>
      <c r="D178" s="58" t="s">
        <v>0</v>
      </c>
      <c r="E178" s="83" t="s">
        <v>27</v>
      </c>
      <c r="F178" s="83" t="s">
        <v>27</v>
      </c>
      <c r="G178" s="59">
        <v>47.581226999999998</v>
      </c>
      <c r="H178" s="59">
        <v>102.14329600000001</v>
      </c>
      <c r="I178" s="60" t="s">
        <v>27</v>
      </c>
      <c r="J178" s="69" t="s">
        <v>27</v>
      </c>
      <c r="K178" s="59" t="s">
        <v>27</v>
      </c>
      <c r="L178" s="83" t="s">
        <v>27</v>
      </c>
      <c r="M178" s="59">
        <v>7.1287520000000004</v>
      </c>
      <c r="N178" s="59">
        <v>9.7415039999999991</v>
      </c>
      <c r="O178" s="60" t="s">
        <v>27</v>
      </c>
      <c r="P178" s="69" t="s">
        <v>27</v>
      </c>
      <c r="Q178" s="59" t="s">
        <v>27</v>
      </c>
      <c r="R178" s="85">
        <v>0</v>
      </c>
      <c r="S178" s="59">
        <v>-180.50917100000001</v>
      </c>
      <c r="T178" s="59">
        <v>3.5298799999999999</v>
      </c>
      <c r="U178" s="60" t="s">
        <v>27</v>
      </c>
      <c r="V178" s="69" t="s">
        <v>27</v>
      </c>
      <c r="W178" s="61"/>
      <c r="X178" s="61"/>
      <c r="Y178" s="61"/>
      <c r="Z178" s="61"/>
      <c r="AA178" s="62">
        <v>172.8</v>
      </c>
      <c r="AB178" s="62">
        <v>0</v>
      </c>
      <c r="AC178" s="62">
        <v>351.52920899999998</v>
      </c>
      <c r="AD178" s="62">
        <v>64.301044000000005</v>
      </c>
      <c r="AE178" s="62">
        <v>60.870714</v>
      </c>
      <c r="AF178" s="63">
        <v>0</v>
      </c>
      <c r="AG178" s="63">
        <v>101.32946200000001</v>
      </c>
      <c r="AH178" s="62">
        <v>21.557898999999999</v>
      </c>
      <c r="AI178" s="62">
        <v>20.722490000000001</v>
      </c>
      <c r="AJ178" s="62">
        <v>17.925768000000001</v>
      </c>
      <c r="AK178" s="62">
        <v>18.732811000000002</v>
      </c>
      <c r="AL178" s="62">
        <v>0</v>
      </c>
      <c r="AM178" s="63">
        <v>0</v>
      </c>
      <c r="AN178" s="63">
        <v>65.204438999999994</v>
      </c>
      <c r="AO178" s="62">
        <v>9.6446039999999993</v>
      </c>
      <c r="AP178" s="62">
        <v>10.728854</v>
      </c>
      <c r="AQ178" s="62">
        <v>7.8688370000000001</v>
      </c>
      <c r="AR178" s="62">
        <v>7.0474620000000003</v>
      </c>
      <c r="AS178" s="62">
        <v>0</v>
      </c>
      <c r="AT178" s="63">
        <v>0</v>
      </c>
      <c r="AU178" s="63">
        <v>65.479004000000003</v>
      </c>
      <c r="AV178" s="62">
        <v>9.7415040000000008</v>
      </c>
      <c r="AW178" s="62">
        <v>10.802787</v>
      </c>
      <c r="AX178" s="62">
        <v>7.9457300000000002</v>
      </c>
      <c r="AY178" s="62">
        <v>10.802787</v>
      </c>
      <c r="AZ178" s="62">
        <v>7.9457300000000002</v>
      </c>
      <c r="BA178" s="63">
        <v>0</v>
      </c>
      <c r="BB178" s="63">
        <v>11.069818</v>
      </c>
      <c r="BC178" s="62">
        <v>3.5298799999999999</v>
      </c>
      <c r="BD178" s="62">
        <v>-15.525760999999999</v>
      </c>
      <c r="BE178" s="62">
        <v>-15.525760999999999</v>
      </c>
      <c r="BF178" s="62">
        <v>-15.525760999999999</v>
      </c>
      <c r="BG178" s="62">
        <v>-90.940382999999997</v>
      </c>
      <c r="BH178" s="62">
        <v>828.58065899999997</v>
      </c>
      <c r="BI178" s="62">
        <v>828.58065899999997</v>
      </c>
      <c r="BJ178" s="62">
        <v>867.63478899999996</v>
      </c>
      <c r="BK178" s="62">
        <v>890.51344200000005</v>
      </c>
      <c r="BL178" s="62">
        <v>1073.298497</v>
      </c>
      <c r="BM178" s="62">
        <v>0</v>
      </c>
      <c r="BN178" s="62">
        <v>217.47306800000001</v>
      </c>
      <c r="BO178" s="62">
        <v>217.47306800000001</v>
      </c>
      <c r="BP178" s="62">
        <v>201.921356</v>
      </c>
      <c r="BQ178" s="62">
        <v>110.957694</v>
      </c>
      <c r="BR178" s="62">
        <v>-69.564468000000005</v>
      </c>
      <c r="BS178" s="62">
        <v>0</v>
      </c>
    </row>
    <row r="179" spans="2:77" s="1" customFormat="1" ht="15" x14ac:dyDescent="0.25">
      <c r="B179" s="73" t="s">
        <v>244</v>
      </c>
      <c r="C179" s="81">
        <v>43525.25</v>
      </c>
      <c r="D179" s="58" t="s">
        <v>0</v>
      </c>
      <c r="E179" s="83" t="s">
        <v>27</v>
      </c>
      <c r="F179" s="83" t="s">
        <v>27</v>
      </c>
      <c r="G179" s="59">
        <v>42.231616000000002</v>
      </c>
      <c r="H179" s="59">
        <v>30.076225000000001</v>
      </c>
      <c r="I179" s="60" t="s">
        <v>27</v>
      </c>
      <c r="J179" s="69" t="s">
        <v>27</v>
      </c>
      <c r="K179" s="59" t="s">
        <v>27</v>
      </c>
      <c r="L179" s="83" t="s">
        <v>27</v>
      </c>
      <c r="M179" s="59">
        <v>3.7298870000000002</v>
      </c>
      <c r="N179" s="59">
        <v>-1.5532490000000001</v>
      </c>
      <c r="O179" s="60" t="s">
        <v>27</v>
      </c>
      <c r="P179" s="69" t="s">
        <v>27</v>
      </c>
      <c r="Q179" s="59" t="s">
        <v>27</v>
      </c>
      <c r="R179" s="85">
        <v>0</v>
      </c>
      <c r="S179" s="59">
        <v>-8.3648199999999999</v>
      </c>
      <c r="T179" s="59">
        <v>-2.1198260000000002</v>
      </c>
      <c r="U179" s="60" t="s">
        <v>27</v>
      </c>
      <c r="V179" s="69" t="s">
        <v>27</v>
      </c>
      <c r="W179" s="61"/>
      <c r="X179" s="61"/>
      <c r="Y179" s="61"/>
      <c r="Z179" s="61"/>
      <c r="AA179" s="62">
        <v>25.880400000000002</v>
      </c>
      <c r="AB179" s="62">
        <v>0</v>
      </c>
      <c r="AC179" s="62">
        <v>108.119848</v>
      </c>
      <c r="AD179" s="62">
        <v>34.431975999999999</v>
      </c>
      <c r="AE179" s="62">
        <v>26.390367999999999</v>
      </c>
      <c r="AF179" s="63">
        <v>0</v>
      </c>
      <c r="AG179" s="63">
        <v>4.3520370000000002</v>
      </c>
      <c r="AH179" s="62">
        <v>0.70494800000000002</v>
      </c>
      <c r="AI179" s="62">
        <v>1.9804569999999999</v>
      </c>
      <c r="AJ179" s="62">
        <v>5.8406120000000001</v>
      </c>
      <c r="AK179" s="62">
        <v>7.8310069999999996</v>
      </c>
      <c r="AL179" s="62">
        <v>0</v>
      </c>
      <c r="AM179" s="63">
        <v>0</v>
      </c>
      <c r="AN179" s="63">
        <v>-7.3400650000000001</v>
      </c>
      <c r="AO179" s="62">
        <v>-2.152393</v>
      </c>
      <c r="AP179" s="62">
        <v>-0.96065</v>
      </c>
      <c r="AQ179" s="62">
        <v>1.578587</v>
      </c>
      <c r="AR179" s="62">
        <v>3.1527370000000001</v>
      </c>
      <c r="AS179" s="62">
        <v>0</v>
      </c>
      <c r="AT179" s="63">
        <v>0</v>
      </c>
      <c r="AU179" s="63">
        <v>-4.9228230000000002</v>
      </c>
      <c r="AV179" s="62">
        <v>-1.5532490000000001</v>
      </c>
      <c r="AW179" s="62">
        <v>-0.36266100000000001</v>
      </c>
      <c r="AX179" s="62">
        <v>2.170941</v>
      </c>
      <c r="AY179" s="62">
        <v>-0.36266100000000001</v>
      </c>
      <c r="AZ179" s="62">
        <v>2.170941</v>
      </c>
      <c r="BA179" s="63">
        <v>0</v>
      </c>
      <c r="BB179" s="63">
        <v>-9.6482759999999992</v>
      </c>
      <c r="BC179" s="62">
        <v>-2.1198260000000002</v>
      </c>
      <c r="BD179" s="62">
        <v>-5.0618000000000003E-2</v>
      </c>
      <c r="BE179" s="62">
        <v>-5.0618000000000003E-2</v>
      </c>
      <c r="BF179" s="62">
        <v>-5.0618000000000003E-2</v>
      </c>
      <c r="BG179" s="62">
        <v>-6.846876</v>
      </c>
      <c r="BH179" s="62">
        <v>50.347880000000004</v>
      </c>
      <c r="BI179" s="62">
        <v>50.347880000000004</v>
      </c>
      <c r="BJ179" s="62">
        <v>43.183472000000002</v>
      </c>
      <c r="BK179" s="62">
        <v>55.338247000000003</v>
      </c>
      <c r="BL179" s="62">
        <v>44.707124999999998</v>
      </c>
      <c r="BM179" s="62">
        <v>0</v>
      </c>
      <c r="BN179" s="62">
        <v>-11.203808</v>
      </c>
      <c r="BO179" s="62">
        <v>-11.203808</v>
      </c>
      <c r="BP179" s="62">
        <v>-11.280689000000001</v>
      </c>
      <c r="BQ179" s="62">
        <v>-0.45455400000000001</v>
      </c>
      <c r="BR179" s="62">
        <v>-8.8581620000000001</v>
      </c>
      <c r="BS179" s="62">
        <v>0</v>
      </c>
    </row>
    <row r="180" spans="2:77" s="1" customFormat="1" ht="15" x14ac:dyDescent="0.25">
      <c r="B180" s="73" t="s">
        <v>252</v>
      </c>
      <c r="C180" s="81">
        <v>43525.25</v>
      </c>
      <c r="D180" s="58" t="s">
        <v>0</v>
      </c>
      <c r="E180" s="83" t="s">
        <v>27</v>
      </c>
      <c r="F180" s="83" t="s">
        <v>27</v>
      </c>
      <c r="G180" s="59">
        <v>2.4865360000000001</v>
      </c>
      <c r="H180" s="59">
        <v>2.1741579999999998</v>
      </c>
      <c r="I180" s="60" t="s">
        <v>27</v>
      </c>
      <c r="J180" s="69" t="s">
        <v>27</v>
      </c>
      <c r="K180" s="59" t="s">
        <v>27</v>
      </c>
      <c r="L180" s="83" t="s">
        <v>27</v>
      </c>
      <c r="M180" s="59">
        <v>-0.22075299999999998</v>
      </c>
      <c r="N180" s="59">
        <v>-0.82495000000000007</v>
      </c>
      <c r="O180" s="60" t="s">
        <v>27</v>
      </c>
      <c r="P180" s="69" t="s">
        <v>27</v>
      </c>
      <c r="Q180" s="59" t="s">
        <v>27</v>
      </c>
      <c r="R180" s="85">
        <v>0</v>
      </c>
      <c r="S180" s="59">
        <v>-2.4900920000000002</v>
      </c>
      <c r="T180" s="59">
        <v>-52.453342999999997</v>
      </c>
      <c r="U180" s="60" t="s">
        <v>27</v>
      </c>
      <c r="V180" s="69" t="s">
        <v>27</v>
      </c>
      <c r="W180" s="61"/>
      <c r="X180" s="61"/>
      <c r="Y180" s="61"/>
      <c r="Z180" s="61"/>
      <c r="AA180" s="62">
        <v>49.896000000000008</v>
      </c>
      <c r="AB180" s="62">
        <v>0</v>
      </c>
      <c r="AC180" s="62">
        <v>7.1392610000000003</v>
      </c>
      <c r="AD180" s="62">
        <v>1.525979</v>
      </c>
      <c r="AE180" s="62">
        <v>19.429532999999999</v>
      </c>
      <c r="AF180" s="63">
        <v>0</v>
      </c>
      <c r="AG180" s="63">
        <v>4.7222540000000004</v>
      </c>
      <c r="AH180" s="62">
        <v>1.2568779999999999</v>
      </c>
      <c r="AI180" s="62">
        <v>0.87766599999999995</v>
      </c>
      <c r="AJ180" s="62">
        <v>3.833037</v>
      </c>
      <c r="AK180" s="62">
        <v>0.47993999999999998</v>
      </c>
      <c r="AL180" s="62">
        <v>0</v>
      </c>
      <c r="AM180" s="63">
        <v>0</v>
      </c>
      <c r="AN180" s="63">
        <v>0.42030899999999999</v>
      </c>
      <c r="AO180" s="62">
        <v>-0.89122100000000004</v>
      </c>
      <c r="AP180" s="62">
        <v>-6.7385E-2</v>
      </c>
      <c r="AQ180" s="62">
        <v>3.066246</v>
      </c>
      <c r="AR180" s="62">
        <v>-0.27961999999999998</v>
      </c>
      <c r="AS180" s="62">
        <v>0</v>
      </c>
      <c r="AT180" s="63">
        <v>0</v>
      </c>
      <c r="AU180" s="63">
        <v>0.67033299999999996</v>
      </c>
      <c r="AV180" s="62">
        <v>-0.82494999999999996</v>
      </c>
      <c r="AW180" s="62">
        <v>-5.3429999999999997E-3</v>
      </c>
      <c r="AX180" s="62">
        <v>3.2940849999999999</v>
      </c>
      <c r="AY180" s="62">
        <v>-5.3429999999999997E-3</v>
      </c>
      <c r="AZ180" s="62">
        <v>3.2940849999999999</v>
      </c>
      <c r="BA180" s="63">
        <v>0</v>
      </c>
      <c r="BB180" s="63">
        <v>-55.048881000000002</v>
      </c>
      <c r="BC180" s="62">
        <v>-52.453342999999997</v>
      </c>
      <c r="BD180" s="62">
        <v>-1.130655</v>
      </c>
      <c r="BE180" s="62">
        <v>-1.130655</v>
      </c>
      <c r="BF180" s="62">
        <v>-1.130655</v>
      </c>
      <c r="BG180" s="62">
        <v>1.1687099999999999</v>
      </c>
      <c r="BH180" s="62">
        <v>27.809733999999999</v>
      </c>
      <c r="BI180" s="62">
        <v>27.809733999999999</v>
      </c>
      <c r="BJ180" s="62">
        <v>24.869819</v>
      </c>
      <c r="BK180" s="62">
        <v>21.257966</v>
      </c>
      <c r="BL180" s="62">
        <v>16.843464000000001</v>
      </c>
      <c r="BM180" s="62">
        <v>0</v>
      </c>
      <c r="BN180" s="62">
        <v>99.230673999999993</v>
      </c>
      <c r="BO180" s="62">
        <v>99.230673999999993</v>
      </c>
      <c r="BP180" s="62">
        <v>98.068382</v>
      </c>
      <c r="BQ180" s="62">
        <v>99.347982999999999</v>
      </c>
      <c r="BR180" s="62">
        <v>96.851822999999996</v>
      </c>
      <c r="BS180" s="62">
        <v>0</v>
      </c>
    </row>
    <row r="181" spans="2:77" s="1" customFormat="1" ht="15" x14ac:dyDescent="0.25">
      <c r="B181" s="73" t="s">
        <v>253</v>
      </c>
      <c r="C181" s="81">
        <v>43525.25</v>
      </c>
      <c r="D181" s="58" t="s">
        <v>0</v>
      </c>
      <c r="E181" s="83" t="s">
        <v>27</v>
      </c>
      <c r="F181" s="83" t="s">
        <v>27</v>
      </c>
      <c r="G181" s="59">
        <v>2.2267769999999998</v>
      </c>
      <c r="H181" s="59">
        <v>1.4287460000000001</v>
      </c>
      <c r="I181" s="60" t="s">
        <v>27</v>
      </c>
      <c r="J181" s="69" t="s">
        <v>27</v>
      </c>
      <c r="K181" s="59" t="s">
        <v>27</v>
      </c>
      <c r="L181" s="83" t="s">
        <v>27</v>
      </c>
      <c r="M181" s="59">
        <v>1.0580670000000001</v>
      </c>
      <c r="N181" s="59">
        <v>0.21815300000000001</v>
      </c>
      <c r="O181" s="60" t="s">
        <v>27</v>
      </c>
      <c r="P181" s="69" t="s">
        <v>27</v>
      </c>
      <c r="Q181" s="59" t="s">
        <v>27</v>
      </c>
      <c r="R181" s="85">
        <v>0</v>
      </c>
      <c r="S181" s="59">
        <v>4.130204</v>
      </c>
      <c r="T181" s="59">
        <v>7.2783239999999996</v>
      </c>
      <c r="U181" s="60" t="s">
        <v>27</v>
      </c>
      <c r="V181" s="69" t="s">
        <v>27</v>
      </c>
      <c r="W181" s="61"/>
      <c r="X181" s="61"/>
      <c r="Y181" s="61"/>
      <c r="Z181" s="61"/>
      <c r="AA181" s="62">
        <v>73.878749999999997</v>
      </c>
      <c r="AB181" s="62">
        <v>0</v>
      </c>
      <c r="AC181" s="62">
        <v>4.9186290000000001</v>
      </c>
      <c r="AD181" s="62">
        <v>1.6436569999999999</v>
      </c>
      <c r="AE181" s="62">
        <v>1.975617</v>
      </c>
      <c r="AF181" s="63">
        <v>0</v>
      </c>
      <c r="AG181" s="63">
        <v>4.9186290000000001</v>
      </c>
      <c r="AH181" s="62">
        <v>1.4287460000000001</v>
      </c>
      <c r="AI181" s="62">
        <v>1.6436569999999999</v>
      </c>
      <c r="AJ181" s="62">
        <v>1.975617</v>
      </c>
      <c r="AK181" s="62">
        <v>2.2267769999999998</v>
      </c>
      <c r="AL181" s="62">
        <v>0</v>
      </c>
      <c r="AM181" s="63">
        <v>0</v>
      </c>
      <c r="AN181" s="63">
        <v>0.631637</v>
      </c>
      <c r="AO181" s="62">
        <v>0.21020800000000001</v>
      </c>
      <c r="AP181" s="62">
        <v>0.51528799999999997</v>
      </c>
      <c r="AQ181" s="62">
        <v>0.94974800000000004</v>
      </c>
      <c r="AR181" s="62">
        <v>1.053002</v>
      </c>
      <c r="AS181" s="62">
        <v>0</v>
      </c>
      <c r="AT181" s="63">
        <v>0</v>
      </c>
      <c r="AU181" s="63">
        <v>0.66847999999999996</v>
      </c>
      <c r="AV181" s="62">
        <v>0.21815300000000001</v>
      </c>
      <c r="AW181" s="62">
        <v>0.46210000000000001</v>
      </c>
      <c r="AX181" s="62">
        <v>1.015131</v>
      </c>
      <c r="AY181" s="62">
        <v>0.46210000000000001</v>
      </c>
      <c r="AZ181" s="62">
        <v>1.015131</v>
      </c>
      <c r="BA181" s="63">
        <v>0</v>
      </c>
      <c r="BB181" s="63">
        <v>12.342305</v>
      </c>
      <c r="BC181" s="62">
        <v>7.2783239999999996</v>
      </c>
      <c r="BD181" s="62">
        <v>2.3565339999999999</v>
      </c>
      <c r="BE181" s="62">
        <v>2.3565339999999999</v>
      </c>
      <c r="BF181" s="62">
        <v>2.3565339999999999</v>
      </c>
      <c r="BG181" s="62">
        <v>12.301546</v>
      </c>
      <c r="BH181" s="62">
        <v>-47.459848000000001</v>
      </c>
      <c r="BI181" s="62">
        <v>-47.459848000000001</v>
      </c>
      <c r="BJ181" s="62">
        <v>-48.888264999999997</v>
      </c>
      <c r="BK181" s="62">
        <v>-55.270114</v>
      </c>
      <c r="BL181" s="62">
        <v>-69.653165000000001</v>
      </c>
      <c r="BM181" s="62">
        <v>0</v>
      </c>
      <c r="BN181" s="62">
        <v>32.999884000000002</v>
      </c>
      <c r="BO181" s="62">
        <v>32.999884000000002</v>
      </c>
      <c r="BP181" s="62">
        <v>35.257978999999999</v>
      </c>
      <c r="BQ181" s="62">
        <v>39.833733000000002</v>
      </c>
      <c r="BR181" s="62">
        <v>43.925165999999997</v>
      </c>
      <c r="BS181" s="62">
        <v>0</v>
      </c>
    </row>
    <row r="182" spans="2:77" s="1" customFormat="1" ht="15" x14ac:dyDescent="0.25">
      <c r="B182" s="73" t="s">
        <v>255</v>
      </c>
      <c r="C182" s="81">
        <v>43525.25</v>
      </c>
      <c r="D182" s="58" t="s">
        <v>0</v>
      </c>
      <c r="E182" s="83" t="s">
        <v>27</v>
      </c>
      <c r="F182" s="83" t="s">
        <v>27</v>
      </c>
      <c r="G182" s="59">
        <v>196.943996</v>
      </c>
      <c r="H182" s="59">
        <v>159.156261</v>
      </c>
      <c r="I182" s="60" t="s">
        <v>27</v>
      </c>
      <c r="J182" s="69" t="s">
        <v>27</v>
      </c>
      <c r="K182" s="59" t="s">
        <v>27</v>
      </c>
      <c r="L182" s="83" t="s">
        <v>27</v>
      </c>
      <c r="M182" s="59">
        <v>16.228819000000001</v>
      </c>
      <c r="N182" s="59">
        <v>14.174754</v>
      </c>
      <c r="O182" s="60" t="s">
        <v>27</v>
      </c>
      <c r="P182" s="69" t="s">
        <v>27</v>
      </c>
      <c r="Q182" s="59" t="s">
        <v>27</v>
      </c>
      <c r="R182" s="85">
        <v>0</v>
      </c>
      <c r="S182" s="59">
        <v>13.254042</v>
      </c>
      <c r="T182" s="59">
        <v>12.251181000000001</v>
      </c>
      <c r="U182" s="60" t="s">
        <v>27</v>
      </c>
      <c r="V182" s="69" t="s">
        <v>27</v>
      </c>
      <c r="W182" s="61"/>
      <c r="X182" s="61"/>
      <c r="Y182" s="61"/>
      <c r="Z182" s="61"/>
      <c r="AA182" s="62">
        <v>251.34299999999999</v>
      </c>
      <c r="AB182" s="62">
        <v>0</v>
      </c>
      <c r="AC182" s="62">
        <v>649.56614100000002</v>
      </c>
      <c r="AD182" s="62">
        <v>161.238901</v>
      </c>
      <c r="AE182" s="62">
        <v>177.17019999999999</v>
      </c>
      <c r="AF182" s="63">
        <v>0</v>
      </c>
      <c r="AG182" s="63">
        <v>97.873942</v>
      </c>
      <c r="AH182" s="62">
        <v>25.89995</v>
      </c>
      <c r="AI182" s="62">
        <v>25.440545</v>
      </c>
      <c r="AJ182" s="62">
        <v>22.863434999999999</v>
      </c>
      <c r="AK182" s="62">
        <v>26.094232000000002</v>
      </c>
      <c r="AL182" s="62">
        <v>0</v>
      </c>
      <c r="AM182" s="63">
        <v>0</v>
      </c>
      <c r="AN182" s="63">
        <v>46.369912999999997</v>
      </c>
      <c r="AO182" s="62">
        <v>10.832762000000001</v>
      </c>
      <c r="AP182" s="62">
        <v>10.737857</v>
      </c>
      <c r="AQ182" s="62">
        <v>9.1964070000000007</v>
      </c>
      <c r="AR182" s="62">
        <v>12.648597000000001</v>
      </c>
      <c r="AS182" s="62">
        <v>0</v>
      </c>
      <c r="AT182" s="63">
        <v>0</v>
      </c>
      <c r="AU182" s="63">
        <v>59.390743999999998</v>
      </c>
      <c r="AV182" s="62">
        <v>14.174754</v>
      </c>
      <c r="AW182" s="62">
        <v>14.137693000000001</v>
      </c>
      <c r="AX182" s="62">
        <v>13.258822</v>
      </c>
      <c r="AY182" s="62">
        <v>14.137693000000001</v>
      </c>
      <c r="AZ182" s="62">
        <v>13.258822</v>
      </c>
      <c r="BA182" s="63">
        <v>0</v>
      </c>
      <c r="BB182" s="63">
        <v>59.312095999999997</v>
      </c>
      <c r="BC182" s="62">
        <v>12.251181000000001</v>
      </c>
      <c r="BD182" s="62">
        <v>19.525957999999999</v>
      </c>
      <c r="BE182" s="62">
        <v>19.525957999999999</v>
      </c>
      <c r="BF182" s="62">
        <v>19.525957999999999</v>
      </c>
      <c r="BG182" s="62">
        <v>9.0707269999999998</v>
      </c>
      <c r="BH182" s="62">
        <v>2.8702019999999999</v>
      </c>
      <c r="BI182" s="62">
        <v>2.8702019999999999</v>
      </c>
      <c r="BJ182" s="62">
        <v>-2.7000310000000001</v>
      </c>
      <c r="BK182" s="62">
        <v>1.156263</v>
      </c>
      <c r="BL182" s="62">
        <v>-4.5957030000000003</v>
      </c>
      <c r="BM182" s="62">
        <v>0</v>
      </c>
      <c r="BN182" s="62">
        <v>501.49218100000002</v>
      </c>
      <c r="BO182" s="62">
        <v>501.49218100000002</v>
      </c>
      <c r="BP182" s="62">
        <v>497.32765599999999</v>
      </c>
      <c r="BQ182" s="62">
        <v>506.401296</v>
      </c>
      <c r="BR182" s="62">
        <v>523.55545400000005</v>
      </c>
      <c r="BS182" s="62">
        <v>0</v>
      </c>
    </row>
    <row r="183" spans="2:77" s="1" customFormat="1" ht="15" x14ac:dyDescent="0.25">
      <c r="B183" s="73" t="s">
        <v>256</v>
      </c>
      <c r="C183" s="81">
        <v>43525.25</v>
      </c>
      <c r="D183" s="58" t="s">
        <v>0</v>
      </c>
      <c r="E183" s="83" t="s">
        <v>27</v>
      </c>
      <c r="F183" s="83" t="s">
        <v>27</v>
      </c>
      <c r="G183" s="59">
        <v>78.933250000000001</v>
      </c>
      <c r="H183" s="59">
        <v>36.063460999999997</v>
      </c>
      <c r="I183" s="60" t="s">
        <v>27</v>
      </c>
      <c r="J183" s="69" t="s">
        <v>27</v>
      </c>
      <c r="K183" s="59" t="s">
        <v>27</v>
      </c>
      <c r="L183" s="83" t="s">
        <v>27</v>
      </c>
      <c r="M183" s="59">
        <v>12.339949999999998</v>
      </c>
      <c r="N183" s="59">
        <v>-0.24700300000000031</v>
      </c>
      <c r="O183" s="60" t="s">
        <v>27</v>
      </c>
      <c r="P183" s="69" t="s">
        <v>27</v>
      </c>
      <c r="Q183" s="59" t="s">
        <v>27</v>
      </c>
      <c r="R183" s="85">
        <v>0</v>
      </c>
      <c r="S183" s="59">
        <v>0.844059</v>
      </c>
      <c r="T183" s="59">
        <v>-9.6178849999999994</v>
      </c>
      <c r="U183" s="60" t="s">
        <v>27</v>
      </c>
      <c r="V183" s="69" t="s">
        <v>27</v>
      </c>
      <c r="W183" s="61"/>
      <c r="X183" s="61"/>
      <c r="Y183" s="61"/>
      <c r="Z183" s="61"/>
      <c r="AA183" s="62">
        <v>61.772537654099992</v>
      </c>
      <c r="AB183" s="62">
        <v>0</v>
      </c>
      <c r="AC183" s="62">
        <v>198.291944</v>
      </c>
      <c r="AD183" s="62">
        <v>46.436298000000001</v>
      </c>
      <c r="AE183" s="62">
        <v>64.872309000000001</v>
      </c>
      <c r="AF183" s="63">
        <v>0</v>
      </c>
      <c r="AG183" s="63">
        <v>87.163043000000002</v>
      </c>
      <c r="AH183" s="62">
        <v>18.358789000000002</v>
      </c>
      <c r="AI183" s="62">
        <v>20.651778</v>
      </c>
      <c r="AJ183" s="62">
        <v>27.609665</v>
      </c>
      <c r="AK183" s="62">
        <v>33.344335999999998</v>
      </c>
      <c r="AL183" s="62">
        <v>0</v>
      </c>
      <c r="AM183" s="63">
        <v>0</v>
      </c>
      <c r="AN183" s="63">
        <v>-1.098875</v>
      </c>
      <c r="AO183" s="62">
        <v>-3.8612380000000002</v>
      </c>
      <c r="AP183" s="62">
        <v>-0.90321399999999996</v>
      </c>
      <c r="AQ183" s="62">
        <v>1.7068110000000001</v>
      </c>
      <c r="AR183" s="62">
        <v>8.5766449999999992</v>
      </c>
      <c r="AS183" s="62">
        <v>0</v>
      </c>
      <c r="AT183" s="63">
        <v>0</v>
      </c>
      <c r="AU183" s="63">
        <v>12.853512</v>
      </c>
      <c r="AV183" s="62">
        <v>-0.247003</v>
      </c>
      <c r="AW183" s="62">
        <v>2.5669240000000002</v>
      </c>
      <c r="AX183" s="62">
        <v>5.2481489999999997</v>
      </c>
      <c r="AY183" s="62">
        <v>2.5669240000000002</v>
      </c>
      <c r="AZ183" s="62">
        <v>5.2481489999999997</v>
      </c>
      <c r="BA183" s="63">
        <v>0</v>
      </c>
      <c r="BB183" s="63">
        <v>-19.715873999999999</v>
      </c>
      <c r="BC183" s="62">
        <v>-9.6178849999999994</v>
      </c>
      <c r="BD183" s="62">
        <v>-7.3627580000000004</v>
      </c>
      <c r="BE183" s="62">
        <v>-7.3627580000000004</v>
      </c>
      <c r="BF183" s="62">
        <v>-7.3627580000000004</v>
      </c>
      <c r="BG183" s="62">
        <v>-3.3507380000000002</v>
      </c>
      <c r="BH183" s="62">
        <v>111.69964400000001</v>
      </c>
      <c r="BI183" s="62">
        <v>111.69964400000001</v>
      </c>
      <c r="BJ183" s="62">
        <v>128.68983299999999</v>
      </c>
      <c r="BK183" s="62">
        <v>133.53726399999999</v>
      </c>
      <c r="BL183" s="62">
        <v>133.32504700000001</v>
      </c>
      <c r="BM183" s="62">
        <v>0</v>
      </c>
      <c r="BN183" s="62">
        <v>63.987848999999997</v>
      </c>
      <c r="BO183" s="62">
        <v>63.987848999999997</v>
      </c>
      <c r="BP183" s="62">
        <v>56.449826999999999</v>
      </c>
      <c r="BQ183" s="62">
        <v>53.112799000000003</v>
      </c>
      <c r="BR183" s="62">
        <v>53.884805</v>
      </c>
      <c r="BS183" s="62">
        <v>0</v>
      </c>
    </row>
    <row r="184" spans="2:77" s="1" customFormat="1" ht="15" x14ac:dyDescent="0.25">
      <c r="B184" s="73" t="s">
        <v>257</v>
      </c>
      <c r="C184" s="81">
        <v>43525.25</v>
      </c>
      <c r="D184" s="58" t="s">
        <v>0</v>
      </c>
      <c r="E184" s="83" t="s">
        <v>380</v>
      </c>
      <c r="F184" s="83" t="s">
        <v>27</v>
      </c>
      <c r="G184" s="59">
        <v>400.45933400000001</v>
      </c>
      <c r="H184" s="59">
        <v>342.94319200000001</v>
      </c>
      <c r="I184" s="60" t="s">
        <v>27</v>
      </c>
      <c r="J184" s="69" t="s">
        <v>27</v>
      </c>
      <c r="K184" s="59" t="s">
        <v>380</v>
      </c>
      <c r="L184" s="83" t="s">
        <v>27</v>
      </c>
      <c r="M184" s="59">
        <v>19.144222999999997</v>
      </c>
      <c r="N184" s="59">
        <v>23.318338000000001</v>
      </c>
      <c r="O184" s="60" t="s">
        <v>27</v>
      </c>
      <c r="P184" s="69" t="s">
        <v>27</v>
      </c>
      <c r="Q184" s="59" t="s">
        <v>380</v>
      </c>
      <c r="R184" s="85">
        <v>0</v>
      </c>
      <c r="S184" s="59">
        <v>-15.279483000000001</v>
      </c>
      <c r="T184" s="59">
        <v>11.57718</v>
      </c>
      <c r="U184" s="60" t="s">
        <v>27</v>
      </c>
      <c r="V184" s="69" t="s">
        <v>27</v>
      </c>
      <c r="W184" s="61"/>
      <c r="X184" s="61"/>
      <c r="Y184" s="61"/>
      <c r="Z184" s="61"/>
      <c r="AA184" s="62">
        <v>308.81372208749997</v>
      </c>
      <c r="AB184" s="62">
        <v>0</v>
      </c>
      <c r="AC184" s="62">
        <v>1240.050704</v>
      </c>
      <c r="AD184" s="62">
        <v>364.13357999999999</v>
      </c>
      <c r="AE184" s="62">
        <v>349.461769</v>
      </c>
      <c r="AF184" s="63">
        <v>0</v>
      </c>
      <c r="AG184" s="63">
        <v>196.755854</v>
      </c>
      <c r="AH184" s="62">
        <v>54.898448999999999</v>
      </c>
      <c r="AI184" s="62">
        <v>66.389629999999997</v>
      </c>
      <c r="AJ184" s="62">
        <v>54.807918000000001</v>
      </c>
      <c r="AK184" s="62">
        <v>52.410739999999997</v>
      </c>
      <c r="AL184" s="62">
        <v>0</v>
      </c>
      <c r="AM184" s="63">
        <v>0</v>
      </c>
      <c r="AN184" s="63">
        <v>56.007432000000001</v>
      </c>
      <c r="AO184" s="62">
        <v>16.509605000000001</v>
      </c>
      <c r="AP184" s="62">
        <v>25.338348</v>
      </c>
      <c r="AQ184" s="62">
        <v>17.066146</v>
      </c>
      <c r="AR184" s="62">
        <v>10.573181999999999</v>
      </c>
      <c r="AS184" s="62">
        <v>0</v>
      </c>
      <c r="AT184" s="63">
        <v>0</v>
      </c>
      <c r="AU184" s="63">
        <v>82.351241999999999</v>
      </c>
      <c r="AV184" s="62">
        <v>23.318338000000001</v>
      </c>
      <c r="AW184" s="62">
        <v>33.650689999999997</v>
      </c>
      <c r="AX184" s="62">
        <v>26.260735</v>
      </c>
      <c r="AY184" s="62">
        <v>33.650689999999997</v>
      </c>
      <c r="AZ184" s="62">
        <v>26.260735</v>
      </c>
      <c r="BA184" s="63">
        <v>0</v>
      </c>
      <c r="BB184" s="63">
        <v>47.082543999999999</v>
      </c>
      <c r="BC184" s="62">
        <v>11.57718</v>
      </c>
      <c r="BD184" s="62">
        <v>21.772006000000001</v>
      </c>
      <c r="BE184" s="62">
        <v>21.772006000000001</v>
      </c>
      <c r="BF184" s="62">
        <v>21.772006000000001</v>
      </c>
      <c r="BG184" s="62">
        <v>2.9946619999999999</v>
      </c>
      <c r="BH184" s="62">
        <v>145.869756</v>
      </c>
      <c r="BI184" s="62">
        <v>145.869756</v>
      </c>
      <c r="BJ184" s="62">
        <v>152.04842400000001</v>
      </c>
      <c r="BK184" s="62">
        <v>134.61183</v>
      </c>
      <c r="BL184" s="62">
        <v>177.226842</v>
      </c>
      <c r="BM184" s="62">
        <v>0</v>
      </c>
      <c r="BN184" s="62">
        <v>690.16584999999998</v>
      </c>
      <c r="BO184" s="62">
        <v>690.16584999999998</v>
      </c>
      <c r="BP184" s="62">
        <v>694.08829100000003</v>
      </c>
      <c r="BQ184" s="62">
        <v>685.79698499999995</v>
      </c>
      <c r="BR184" s="62">
        <v>663.30832199999998</v>
      </c>
      <c r="BS184" s="62">
        <v>0</v>
      </c>
    </row>
    <row r="185" spans="2:77" s="1" customFormat="1" ht="15" x14ac:dyDescent="0.25">
      <c r="B185" s="73" t="s">
        <v>263</v>
      </c>
      <c r="C185" s="81">
        <v>43525.25</v>
      </c>
      <c r="D185" s="58" t="s">
        <v>2</v>
      </c>
      <c r="E185" s="83" t="s">
        <v>27</v>
      </c>
      <c r="F185" s="83" t="s">
        <v>27</v>
      </c>
      <c r="G185" s="59">
        <v>256.01885700000003</v>
      </c>
      <c r="H185" s="59">
        <v>306.33474799999999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19.187608999999998</v>
      </c>
      <c r="N185" s="59">
        <v>0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28.362691999999999</v>
      </c>
      <c r="T185" s="59">
        <v>10.861974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406.04394144000008</v>
      </c>
      <c r="AB185" s="62">
        <v>0</v>
      </c>
      <c r="AC185" s="62">
        <v>62.509383</v>
      </c>
      <c r="AD185" s="62">
        <v>41.784942999999998</v>
      </c>
      <c r="AE185" s="62">
        <v>41.566645000000001</v>
      </c>
      <c r="AF185" s="63">
        <v>0</v>
      </c>
      <c r="AG185" s="63">
        <v>0</v>
      </c>
      <c r="AH185" s="62">
        <v>0.36120999999999998</v>
      </c>
      <c r="AI185" s="62">
        <v>0.36120999999999998</v>
      </c>
      <c r="AJ185" s="62">
        <v>0.36120999999999998</v>
      </c>
      <c r="AK185" s="62">
        <v>0.42783100000000002</v>
      </c>
      <c r="AL185" s="62">
        <v>0</v>
      </c>
      <c r="AM185" s="63">
        <v>0</v>
      </c>
      <c r="AN185" s="63">
        <v>0</v>
      </c>
      <c r="AO185" s="62">
        <v>5.033239</v>
      </c>
      <c r="AP185" s="62">
        <v>5.5637129999999999</v>
      </c>
      <c r="AQ185" s="62">
        <v>7.3898469999999996</v>
      </c>
      <c r="AR185" s="62">
        <v>7.8089110000000002</v>
      </c>
      <c r="AS185" s="62">
        <v>0</v>
      </c>
      <c r="AT185" s="63">
        <v>0</v>
      </c>
      <c r="AU185" s="63">
        <v>0</v>
      </c>
      <c r="AV185" s="62">
        <v>0.75736000000000003</v>
      </c>
      <c r="AW185" s="62">
        <v>1.049688</v>
      </c>
      <c r="AX185" s="62">
        <v>1.1765060000000001</v>
      </c>
      <c r="AY185" s="62">
        <v>1.049688</v>
      </c>
      <c r="AZ185" s="62">
        <v>1.1765060000000001</v>
      </c>
      <c r="BA185" s="63">
        <v>0</v>
      </c>
      <c r="BB185" s="63">
        <v>21.277863</v>
      </c>
      <c r="BC185" s="62">
        <v>735.353658</v>
      </c>
      <c r="BD185" s="62">
        <v>816.62526200000002</v>
      </c>
      <c r="BE185" s="62">
        <v>816.62526200000002</v>
      </c>
      <c r="BF185" s="62">
        <v>816.62526200000002</v>
      </c>
      <c r="BG185" s="62">
        <v>867.673678</v>
      </c>
      <c r="BH185" s="62">
        <v>0</v>
      </c>
      <c r="BI185" s="62">
        <v>0</v>
      </c>
      <c r="BJ185" s="62">
        <v>0</v>
      </c>
      <c r="BK185" s="62">
        <v>0</v>
      </c>
      <c r="BL185" s="62">
        <v>0</v>
      </c>
      <c r="BM185" s="62">
        <v>0</v>
      </c>
      <c r="BN185" s="62">
        <v>184.925667</v>
      </c>
      <c r="BO185" s="62">
        <v>184.925667</v>
      </c>
      <c r="BP185" s="62">
        <v>185.771818</v>
      </c>
      <c r="BQ185" s="62">
        <v>190.7415</v>
      </c>
      <c r="BR185" s="62">
        <v>219.09415200000001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266</v>
      </c>
      <c r="C186" s="81">
        <v>43525.25</v>
      </c>
      <c r="D186" s="58" t="s">
        <v>0</v>
      </c>
      <c r="E186" s="83" t="s">
        <v>27</v>
      </c>
      <c r="F186" s="83" t="s">
        <v>27</v>
      </c>
      <c r="G186" s="59" t="s">
        <v>27</v>
      </c>
      <c r="H186" s="59" t="s">
        <v>27</v>
      </c>
      <c r="I186" s="60" t="s">
        <v>27</v>
      </c>
      <c r="J186" s="69" t="s">
        <v>27</v>
      </c>
      <c r="K186" s="59" t="s">
        <v>27</v>
      </c>
      <c r="L186" s="83" t="s">
        <v>27</v>
      </c>
      <c r="M186" s="59">
        <v>0</v>
      </c>
      <c r="N186" s="59">
        <v>-4.7771509999999999</v>
      </c>
      <c r="O186" s="60" t="s">
        <v>27</v>
      </c>
      <c r="P186" s="69" t="s">
        <v>27</v>
      </c>
      <c r="Q186" s="59" t="s">
        <v>27</v>
      </c>
      <c r="R186" s="85">
        <v>0</v>
      </c>
      <c r="S186" s="59">
        <v>2.7011120000000002</v>
      </c>
      <c r="T186" s="59">
        <v>18.665064999999998</v>
      </c>
      <c r="U186" s="60" t="s">
        <v>27</v>
      </c>
      <c r="V186" s="69" t="s">
        <v>27</v>
      </c>
      <c r="W186" s="61"/>
      <c r="X186" s="61"/>
      <c r="Y186" s="61"/>
      <c r="Z186" s="61"/>
      <c r="AA186" s="62">
        <v>27.422999999999998</v>
      </c>
      <c r="AB186" s="62">
        <v>0</v>
      </c>
      <c r="AC186" s="62">
        <v>0</v>
      </c>
      <c r="AD186" s="62">
        <v>0</v>
      </c>
      <c r="AE186" s="62">
        <v>0</v>
      </c>
      <c r="AF186" s="63">
        <v>0</v>
      </c>
      <c r="AG186" s="63">
        <v>0</v>
      </c>
      <c r="AH186" s="62">
        <v>0</v>
      </c>
      <c r="AI186" s="62">
        <v>0</v>
      </c>
      <c r="AJ186" s="62">
        <v>0</v>
      </c>
      <c r="AK186" s="62">
        <v>0</v>
      </c>
      <c r="AL186" s="62">
        <v>0</v>
      </c>
      <c r="AM186" s="63">
        <v>0</v>
      </c>
      <c r="AN186" s="63">
        <v>-6.911308</v>
      </c>
      <c r="AO186" s="62">
        <v>-4.7786419999999996</v>
      </c>
      <c r="AP186" s="62">
        <v>-0.88680400000000004</v>
      </c>
      <c r="AQ186" s="62">
        <v>-1.0785009999999999</v>
      </c>
      <c r="AR186" s="62">
        <v>-0.79309399999999997</v>
      </c>
      <c r="AS186" s="62">
        <v>0</v>
      </c>
      <c r="AT186" s="63">
        <v>0</v>
      </c>
      <c r="AU186" s="63">
        <v>-6.9045500000000004</v>
      </c>
      <c r="AV186" s="62">
        <v>-4.7771509999999999</v>
      </c>
      <c r="AW186" s="62">
        <v>-0.88680400000000004</v>
      </c>
      <c r="AX186" s="62">
        <v>-1.0785009999999999</v>
      </c>
      <c r="AY186" s="62">
        <v>-0.88680400000000004</v>
      </c>
      <c r="AZ186" s="62">
        <v>-1.0785009999999999</v>
      </c>
      <c r="BA186" s="63">
        <v>0</v>
      </c>
      <c r="BB186" s="63">
        <v>8.3552929999999996</v>
      </c>
      <c r="BC186" s="62">
        <v>18.665064999999998</v>
      </c>
      <c r="BD186" s="62">
        <v>-0.56816199999999994</v>
      </c>
      <c r="BE186" s="62">
        <v>-0.56816199999999994</v>
      </c>
      <c r="BF186" s="62">
        <v>-0.56816199999999994</v>
      </c>
      <c r="BG186" s="62">
        <v>2.3282289999999999</v>
      </c>
      <c r="BH186" s="62">
        <v>-14.563159000000001</v>
      </c>
      <c r="BI186" s="62">
        <v>-14.563159000000001</v>
      </c>
      <c r="BJ186" s="62">
        <v>-11.249847000000001</v>
      </c>
      <c r="BK186" s="62">
        <v>-10.613991</v>
      </c>
      <c r="BL186" s="62">
        <v>-9.8066060000000004</v>
      </c>
      <c r="BM186" s="62">
        <v>0</v>
      </c>
      <c r="BN186" s="62">
        <v>24.261668</v>
      </c>
      <c r="BO186" s="62">
        <v>24.261668</v>
      </c>
      <c r="BP186" s="62">
        <v>23.693505999999999</v>
      </c>
      <c r="BQ186" s="62">
        <v>26.021735</v>
      </c>
      <c r="BR186" s="62">
        <v>28.722847000000002</v>
      </c>
      <c r="BS186" s="62">
        <v>0</v>
      </c>
    </row>
    <row r="187" spans="2:77" s="1" customFormat="1" ht="15" x14ac:dyDescent="0.25">
      <c r="B187" s="73" t="s">
        <v>272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>
        <v>25.509801</v>
      </c>
      <c r="H187" s="59">
        <v>33.456141000000002</v>
      </c>
      <c r="I187" s="60" t="s">
        <v>27</v>
      </c>
      <c r="J187" s="69" t="s">
        <v>27</v>
      </c>
      <c r="K187" s="59" t="s">
        <v>27</v>
      </c>
      <c r="L187" s="83" t="s">
        <v>27</v>
      </c>
      <c r="M187" s="59">
        <v>0.23184399999999999</v>
      </c>
      <c r="N187" s="59">
        <v>9.9915780000000005</v>
      </c>
      <c r="O187" s="60" t="s">
        <v>27</v>
      </c>
      <c r="P187" s="69" t="s">
        <v>27</v>
      </c>
      <c r="Q187" s="59" t="s">
        <v>27</v>
      </c>
      <c r="R187" s="85">
        <v>0</v>
      </c>
      <c r="S187" s="59">
        <v>1.1691999999999999E-2</v>
      </c>
      <c r="T187" s="59">
        <v>6.4810850000000002</v>
      </c>
      <c r="U187" s="60" t="s">
        <v>27</v>
      </c>
      <c r="V187" s="69" t="s">
        <v>27</v>
      </c>
      <c r="W187" s="61"/>
      <c r="X187" s="61"/>
      <c r="Y187" s="61"/>
      <c r="Z187" s="61"/>
      <c r="AA187" s="62">
        <v>19.032</v>
      </c>
      <c r="AB187" s="62">
        <v>0</v>
      </c>
      <c r="AC187" s="62">
        <v>67.058605999999997</v>
      </c>
      <c r="AD187" s="62">
        <v>12.564404</v>
      </c>
      <c r="AE187" s="62">
        <v>17.272095</v>
      </c>
      <c r="AF187" s="63">
        <v>0</v>
      </c>
      <c r="AG187" s="63">
        <v>13.910651</v>
      </c>
      <c r="AH187" s="62">
        <v>12.071752</v>
      </c>
      <c r="AI187" s="62">
        <v>2.0192749999999999</v>
      </c>
      <c r="AJ187" s="62">
        <v>3.3826290000000001</v>
      </c>
      <c r="AK187" s="62">
        <v>2.2999930000000002</v>
      </c>
      <c r="AL187" s="62">
        <v>0</v>
      </c>
      <c r="AM187" s="63">
        <v>0</v>
      </c>
      <c r="AN187" s="63">
        <v>9.6921130000000009</v>
      </c>
      <c r="AO187" s="62">
        <v>10.030174000000001</v>
      </c>
      <c r="AP187" s="62">
        <v>1.463241</v>
      </c>
      <c r="AQ187" s="62">
        <v>2.618055</v>
      </c>
      <c r="AR187" s="62">
        <v>0.28289900000000001</v>
      </c>
      <c r="AS187" s="62">
        <v>0</v>
      </c>
      <c r="AT187" s="63">
        <v>0</v>
      </c>
      <c r="AU187" s="63">
        <v>10.63442</v>
      </c>
      <c r="AV187" s="62">
        <v>9.9915780000000005</v>
      </c>
      <c r="AW187" s="62">
        <v>1.7764709999999999</v>
      </c>
      <c r="AX187" s="62">
        <v>2.9924080000000002</v>
      </c>
      <c r="AY187" s="62">
        <v>1.7764709999999999</v>
      </c>
      <c r="AZ187" s="62">
        <v>2.9924080000000002</v>
      </c>
      <c r="BA187" s="63">
        <v>0</v>
      </c>
      <c r="BB187" s="63">
        <v>2.9078050000000002</v>
      </c>
      <c r="BC187" s="62">
        <v>6.4810850000000002</v>
      </c>
      <c r="BD187" s="62">
        <v>-1.257558</v>
      </c>
      <c r="BE187" s="62">
        <v>-1.257558</v>
      </c>
      <c r="BF187" s="62">
        <v>-1.257558</v>
      </c>
      <c r="BG187" s="62">
        <v>1.2808999999999999</v>
      </c>
      <c r="BH187" s="62">
        <v>28.719158</v>
      </c>
      <c r="BI187" s="62">
        <v>28.719158</v>
      </c>
      <c r="BJ187" s="62">
        <v>30.076191999999999</v>
      </c>
      <c r="BK187" s="62">
        <v>28.966752</v>
      </c>
      <c r="BL187" s="62">
        <v>27.966218000000001</v>
      </c>
      <c r="BM187" s="62">
        <v>0</v>
      </c>
      <c r="BN187" s="62">
        <v>25.718889999999998</v>
      </c>
      <c r="BO187" s="62">
        <v>25.718889999999998</v>
      </c>
      <c r="BP187" s="62">
        <v>24.505625999999999</v>
      </c>
      <c r="BQ187" s="62">
        <v>25.687297999999998</v>
      </c>
      <c r="BR187" s="62">
        <v>25.714751</v>
      </c>
      <c r="BS187" s="62">
        <v>0</v>
      </c>
    </row>
    <row r="188" spans="2:77" s="1" customFormat="1" ht="15" x14ac:dyDescent="0.25">
      <c r="B188" s="73" t="s">
        <v>284</v>
      </c>
      <c r="C188" s="81">
        <v>43525.25</v>
      </c>
      <c r="D188" s="58" t="s">
        <v>0</v>
      </c>
      <c r="E188" s="83" t="s">
        <v>27</v>
      </c>
      <c r="F188" s="83" t="s">
        <v>27</v>
      </c>
      <c r="G188" s="59">
        <v>1.697695</v>
      </c>
      <c r="H188" s="59">
        <v>1.4499869999999999</v>
      </c>
      <c r="I188" s="60" t="s">
        <v>27</v>
      </c>
      <c r="J188" s="69" t="s">
        <v>27</v>
      </c>
      <c r="K188" s="59" t="s">
        <v>27</v>
      </c>
      <c r="L188" s="83" t="s">
        <v>27</v>
      </c>
      <c r="M188" s="59">
        <v>1.552119</v>
      </c>
      <c r="N188" s="59">
        <v>1.423171</v>
      </c>
      <c r="O188" s="60" t="s">
        <v>27</v>
      </c>
      <c r="P188" s="69" t="s">
        <v>27</v>
      </c>
      <c r="Q188" s="59" t="s">
        <v>27</v>
      </c>
      <c r="R188" s="85">
        <v>0</v>
      </c>
      <c r="S188" s="59">
        <v>2.5928040000000001</v>
      </c>
      <c r="T188" s="59">
        <v>1.8891849999999999</v>
      </c>
      <c r="U188" s="60" t="s">
        <v>27</v>
      </c>
      <c r="V188" s="69" t="s">
        <v>27</v>
      </c>
      <c r="W188" s="61"/>
      <c r="X188" s="61"/>
      <c r="Y188" s="61"/>
      <c r="Z188" s="61"/>
      <c r="AA188" s="62">
        <v>186.69645</v>
      </c>
      <c r="AB188" s="62">
        <v>0</v>
      </c>
      <c r="AC188" s="62">
        <v>5.457668</v>
      </c>
      <c r="AD188" s="62">
        <v>1.4876579999999999</v>
      </c>
      <c r="AE188" s="62">
        <v>1.556708</v>
      </c>
      <c r="AF188" s="63">
        <v>0</v>
      </c>
      <c r="AG188" s="63">
        <v>5.2137229999999999</v>
      </c>
      <c r="AH188" s="62">
        <v>1.387659</v>
      </c>
      <c r="AI188" s="62">
        <v>1.4876579999999999</v>
      </c>
      <c r="AJ188" s="62">
        <v>1.4625170000000001</v>
      </c>
      <c r="AK188" s="62">
        <v>1.630789</v>
      </c>
      <c r="AL188" s="62">
        <v>0</v>
      </c>
      <c r="AM188" s="63">
        <v>0</v>
      </c>
      <c r="AN188" s="63">
        <v>4.5492990000000004</v>
      </c>
      <c r="AO188" s="62">
        <v>1.210566</v>
      </c>
      <c r="AP188" s="62">
        <v>1.251582</v>
      </c>
      <c r="AQ188" s="62">
        <v>1.2074819999999999</v>
      </c>
      <c r="AR188" s="62">
        <v>1.333526</v>
      </c>
      <c r="AS188" s="62">
        <v>0</v>
      </c>
      <c r="AT188" s="63">
        <v>0</v>
      </c>
      <c r="AU188" s="63">
        <v>5.3893839999999997</v>
      </c>
      <c r="AV188" s="62">
        <v>1.423171</v>
      </c>
      <c r="AW188" s="62">
        <v>1.460925</v>
      </c>
      <c r="AX188" s="62">
        <v>1.420712</v>
      </c>
      <c r="AY188" s="62">
        <v>1.460925</v>
      </c>
      <c r="AZ188" s="62">
        <v>1.420712</v>
      </c>
      <c r="BA188" s="63">
        <v>0</v>
      </c>
      <c r="BB188" s="63">
        <v>11.765387</v>
      </c>
      <c r="BC188" s="62">
        <v>1.8891849999999999</v>
      </c>
      <c r="BD188" s="62">
        <v>1.401035</v>
      </c>
      <c r="BE188" s="62">
        <v>1.401035</v>
      </c>
      <c r="BF188" s="62">
        <v>1.401035</v>
      </c>
      <c r="BG188" s="62">
        <v>-16.133680999999999</v>
      </c>
      <c r="BH188" s="62">
        <v>-3.1450640000000001</v>
      </c>
      <c r="BI188" s="62">
        <v>-3.1450640000000001</v>
      </c>
      <c r="BJ188" s="62">
        <v>-4.3751090000000001</v>
      </c>
      <c r="BK188" s="62">
        <v>-4.2745129999999998</v>
      </c>
      <c r="BL188" s="62">
        <v>-5.5979729999999996</v>
      </c>
      <c r="BM188" s="62">
        <v>0</v>
      </c>
      <c r="BN188" s="62">
        <v>75.083101999999997</v>
      </c>
      <c r="BO188" s="62">
        <v>75.083101999999997</v>
      </c>
      <c r="BP188" s="62">
        <v>76.478582000000003</v>
      </c>
      <c r="BQ188" s="62">
        <v>21.241496000000001</v>
      </c>
      <c r="BR188" s="62">
        <v>23.613956000000002</v>
      </c>
      <c r="BS188" s="62">
        <v>0</v>
      </c>
    </row>
    <row r="189" spans="2:77" s="1" customFormat="1" ht="15" x14ac:dyDescent="0.25">
      <c r="B189" s="73" t="s">
        <v>335</v>
      </c>
      <c r="C189" s="81">
        <v>43525.25</v>
      </c>
      <c r="D189" s="58" t="s">
        <v>0</v>
      </c>
      <c r="E189" s="83" t="s">
        <v>27</v>
      </c>
      <c r="F189" s="83" t="s">
        <v>27</v>
      </c>
      <c r="G189" s="59">
        <v>62.285367999999998</v>
      </c>
      <c r="H189" s="59">
        <v>49.627459000000002</v>
      </c>
      <c r="I189" s="60" t="s">
        <v>27</v>
      </c>
      <c r="J189" s="69" t="s">
        <v>27</v>
      </c>
      <c r="K189" s="59" t="s">
        <v>27</v>
      </c>
      <c r="L189" s="83" t="s">
        <v>27</v>
      </c>
      <c r="M189" s="59">
        <v>9.6813629999999993</v>
      </c>
      <c r="N189" s="59">
        <v>4.0283379999999998</v>
      </c>
      <c r="O189" s="60" t="s">
        <v>27</v>
      </c>
      <c r="P189" s="69" t="s">
        <v>27</v>
      </c>
      <c r="Q189" s="59" t="s">
        <v>27</v>
      </c>
      <c r="R189" s="85">
        <v>0</v>
      </c>
      <c r="S189" s="59">
        <v>-16.969214999999998</v>
      </c>
      <c r="T189" s="59">
        <v>-4.4561609999999998</v>
      </c>
      <c r="U189" s="60" t="s">
        <v>27</v>
      </c>
      <c r="V189" s="69" t="s">
        <v>27</v>
      </c>
      <c r="W189" s="61"/>
      <c r="X189" s="61"/>
      <c r="Y189" s="61"/>
      <c r="Z189" s="61"/>
      <c r="AA189" s="62">
        <v>46.620000000000005</v>
      </c>
      <c r="AB189" s="62">
        <v>0</v>
      </c>
      <c r="AC189" s="62">
        <v>184.67117500000001</v>
      </c>
      <c r="AD189" s="62">
        <v>51.500781000000003</v>
      </c>
      <c r="AE189" s="62">
        <v>58.550083999999998</v>
      </c>
      <c r="AF189" s="63">
        <v>0</v>
      </c>
      <c r="AG189" s="63">
        <v>35.909740999999997</v>
      </c>
      <c r="AH189" s="62">
        <v>9.9407019999999999</v>
      </c>
      <c r="AI189" s="62">
        <v>8.8276629999999994</v>
      </c>
      <c r="AJ189" s="62">
        <v>11.883474</v>
      </c>
      <c r="AK189" s="62">
        <v>16.593733</v>
      </c>
      <c r="AL189" s="62">
        <v>0</v>
      </c>
      <c r="AM189" s="63">
        <v>0</v>
      </c>
      <c r="AN189" s="63">
        <v>4.6595930000000001</v>
      </c>
      <c r="AO189" s="62">
        <v>1.818252</v>
      </c>
      <c r="AP189" s="62">
        <v>0.81386800000000004</v>
      </c>
      <c r="AQ189" s="62">
        <v>3.4397540000000002</v>
      </c>
      <c r="AR189" s="62">
        <v>7.8372679999999999</v>
      </c>
      <c r="AS189" s="62">
        <v>0</v>
      </c>
      <c r="AT189" s="63">
        <v>0</v>
      </c>
      <c r="AU189" s="63">
        <v>13.083636</v>
      </c>
      <c r="AV189" s="62">
        <v>4.0283379999999998</v>
      </c>
      <c r="AW189" s="62">
        <v>2.6046200000000002</v>
      </c>
      <c r="AX189" s="62">
        <v>5.3247270000000002</v>
      </c>
      <c r="AY189" s="62">
        <v>2.6046200000000002</v>
      </c>
      <c r="AZ189" s="62">
        <v>5.3247270000000002</v>
      </c>
      <c r="BA189" s="63">
        <v>0</v>
      </c>
      <c r="BB189" s="63">
        <v>-16.220707999999998</v>
      </c>
      <c r="BC189" s="62">
        <v>-4.4561609999999998</v>
      </c>
      <c r="BD189" s="62">
        <v>-6.3332129999999998</v>
      </c>
      <c r="BE189" s="62">
        <v>-6.3332129999999998</v>
      </c>
      <c r="BF189" s="62">
        <v>-6.3332129999999998</v>
      </c>
      <c r="BG189" s="62">
        <v>-7.6776929999999997</v>
      </c>
      <c r="BH189" s="62">
        <v>90.838290999999998</v>
      </c>
      <c r="BI189" s="62">
        <v>90.838290999999998</v>
      </c>
      <c r="BJ189" s="62">
        <v>91.874065000000002</v>
      </c>
      <c r="BK189" s="62">
        <v>99.648149000000004</v>
      </c>
      <c r="BL189" s="62">
        <v>95.932715999999999</v>
      </c>
      <c r="BM189" s="62">
        <v>0</v>
      </c>
      <c r="BN189" s="62">
        <v>35.689641000000002</v>
      </c>
      <c r="BO189" s="62">
        <v>35.689641000000002</v>
      </c>
      <c r="BP189" s="62">
        <v>29.023689000000001</v>
      </c>
      <c r="BQ189" s="62">
        <v>21.014208</v>
      </c>
      <c r="BR189" s="62">
        <v>3.9471349999999998</v>
      </c>
      <c r="BS189" s="62">
        <v>0</v>
      </c>
    </row>
    <row r="190" spans="2:77" s="1" customFormat="1" ht="15" x14ac:dyDescent="0.25">
      <c r="B190" s="73" t="s">
        <v>343</v>
      </c>
      <c r="C190" s="81">
        <v>43525.25</v>
      </c>
      <c r="D190" s="58" t="s">
        <v>0</v>
      </c>
      <c r="E190" s="83" t="s">
        <v>27</v>
      </c>
      <c r="F190" s="83" t="s">
        <v>27</v>
      </c>
      <c r="G190" s="59" t="s">
        <v>27</v>
      </c>
      <c r="H190" s="59" t="s">
        <v>27</v>
      </c>
      <c r="I190" s="60" t="s">
        <v>27</v>
      </c>
      <c r="J190" s="69" t="s">
        <v>27</v>
      </c>
      <c r="K190" s="59" t="s">
        <v>27</v>
      </c>
      <c r="L190" s="83" t="s">
        <v>27</v>
      </c>
      <c r="M190" s="59">
        <v>-0.12762200000000001</v>
      </c>
      <c r="N190" s="59">
        <v>-7.7923999999999993E-2</v>
      </c>
      <c r="O190" s="60" t="s">
        <v>27</v>
      </c>
      <c r="P190" s="69" t="s">
        <v>27</v>
      </c>
      <c r="Q190" s="59" t="s">
        <v>27</v>
      </c>
      <c r="R190" s="85">
        <v>0</v>
      </c>
      <c r="S190" s="59">
        <v>-0.129249</v>
      </c>
      <c r="T190" s="59">
        <v>195.35844</v>
      </c>
      <c r="U190" s="60" t="s">
        <v>27</v>
      </c>
      <c r="V190" s="69" t="s">
        <v>27</v>
      </c>
      <c r="W190" s="61"/>
      <c r="X190" s="61"/>
      <c r="Y190" s="61"/>
      <c r="Z190" s="61"/>
      <c r="AA190" s="62">
        <v>67.5</v>
      </c>
      <c r="AB190" s="62">
        <v>0</v>
      </c>
      <c r="AC190" s="62">
        <v>0</v>
      </c>
      <c r="AD190" s="62">
        <v>0</v>
      </c>
      <c r="AE190" s="62">
        <v>0</v>
      </c>
      <c r="AF190" s="63">
        <v>0</v>
      </c>
      <c r="AG190" s="63">
        <v>0</v>
      </c>
      <c r="AH190" s="62">
        <v>0</v>
      </c>
      <c r="AI190" s="62">
        <v>0</v>
      </c>
      <c r="AJ190" s="62">
        <v>0</v>
      </c>
      <c r="AK190" s="62">
        <v>0</v>
      </c>
      <c r="AL190" s="62">
        <v>0</v>
      </c>
      <c r="AM190" s="63">
        <v>0</v>
      </c>
      <c r="AN190" s="63">
        <v>-0.31909599999999999</v>
      </c>
      <c r="AO190" s="62">
        <v>-7.7923999999999993E-2</v>
      </c>
      <c r="AP190" s="62">
        <v>-0.200965</v>
      </c>
      <c r="AQ190" s="62">
        <v>-6.1893999999999998E-2</v>
      </c>
      <c r="AR190" s="62">
        <v>-0.12762200000000001</v>
      </c>
      <c r="AS190" s="62">
        <v>0</v>
      </c>
      <c r="AT190" s="63">
        <v>0</v>
      </c>
      <c r="AU190" s="63">
        <v>-0.31856000000000001</v>
      </c>
      <c r="AV190" s="62">
        <v>-7.7923999999999993E-2</v>
      </c>
      <c r="AW190" s="62">
        <v>-0.200965</v>
      </c>
      <c r="AX190" s="62">
        <v>-6.1893999999999998E-2</v>
      </c>
      <c r="AY190" s="62">
        <v>-0.200965</v>
      </c>
      <c r="AZ190" s="62">
        <v>-6.1893999999999998E-2</v>
      </c>
      <c r="BA190" s="63">
        <v>0</v>
      </c>
      <c r="BB190" s="63">
        <v>206.95870400000001</v>
      </c>
      <c r="BC190" s="62">
        <v>195.35844</v>
      </c>
      <c r="BD190" s="62">
        <v>1.6546510000000001</v>
      </c>
      <c r="BE190" s="62">
        <v>1.6546510000000001</v>
      </c>
      <c r="BF190" s="62">
        <v>1.6546510000000001</v>
      </c>
      <c r="BG190" s="62">
        <v>0.41658400000000001</v>
      </c>
      <c r="BH190" s="62">
        <v>-3.4880000000000002E-3</v>
      </c>
      <c r="BI190" s="62">
        <v>-3.4880000000000002E-3</v>
      </c>
      <c r="BJ190" s="62">
        <v>-0.145625</v>
      </c>
      <c r="BK190" s="62">
        <v>-3.1768999999999999E-2</v>
      </c>
      <c r="BL190" s="62">
        <v>-2.937E-2</v>
      </c>
      <c r="BM190" s="62">
        <v>0</v>
      </c>
      <c r="BN190" s="62">
        <v>250.72875999999999</v>
      </c>
      <c r="BO190" s="62">
        <v>250.72875999999999</v>
      </c>
      <c r="BP190" s="62">
        <v>249.774191</v>
      </c>
      <c r="BQ190" s="62">
        <v>252.09975499999999</v>
      </c>
      <c r="BR190" s="62">
        <v>251.970506</v>
      </c>
      <c r="BS190" s="62">
        <v>0</v>
      </c>
    </row>
    <row r="191" spans="2:77" s="1" customFormat="1" ht="15" x14ac:dyDescent="0.25">
      <c r="B191" s="73" t="s">
        <v>138</v>
      </c>
      <c r="C191" s="81">
        <v>43528.25</v>
      </c>
      <c r="D191" s="58" t="s">
        <v>0</v>
      </c>
      <c r="E191" s="83">
        <v>3977.5555555555557</v>
      </c>
      <c r="F191" s="83" t="s">
        <v>27</v>
      </c>
      <c r="G191" s="59">
        <v>4354.3379999999997</v>
      </c>
      <c r="H191" s="59">
        <v>2646.9229999999998</v>
      </c>
      <c r="I191" s="60" t="s">
        <v>27</v>
      </c>
      <c r="J191" s="69" t="s">
        <v>27</v>
      </c>
      <c r="K191" s="59">
        <v>953.11111111111109</v>
      </c>
      <c r="L191" s="83" t="s">
        <v>27</v>
      </c>
      <c r="M191" s="59">
        <v>1188.7749999999999</v>
      </c>
      <c r="N191" s="59">
        <v>818.37099999999998</v>
      </c>
      <c r="O191" s="60" t="s">
        <v>27</v>
      </c>
      <c r="P191" s="69" t="s">
        <v>27</v>
      </c>
      <c r="Q191" s="59">
        <v>769.66666666666663</v>
      </c>
      <c r="R191" s="85">
        <v>0</v>
      </c>
      <c r="S191" s="59">
        <v>270.19200000000001</v>
      </c>
      <c r="T191" s="59">
        <v>589.00800000000004</v>
      </c>
      <c r="U191" s="60" t="s">
        <v>27</v>
      </c>
      <c r="V191" s="69" t="s">
        <v>27</v>
      </c>
      <c r="W191" s="61"/>
      <c r="X191" s="61"/>
      <c r="Y191" s="61"/>
      <c r="Z191" s="61"/>
      <c r="AA191" s="62">
        <v>24900.000000000004</v>
      </c>
      <c r="AB191" s="62">
        <v>0</v>
      </c>
      <c r="AC191" s="62">
        <v>10567.421</v>
      </c>
      <c r="AD191" s="62">
        <v>2097.2089999999998</v>
      </c>
      <c r="AE191" s="62">
        <v>2981.078</v>
      </c>
      <c r="AF191" s="63">
        <v>0</v>
      </c>
      <c r="AG191" s="63">
        <v>2735.5680000000002</v>
      </c>
      <c r="AH191" s="62">
        <v>804.89599999999996</v>
      </c>
      <c r="AI191" s="62">
        <v>728.16</v>
      </c>
      <c r="AJ191" s="62">
        <v>780.23400000000004</v>
      </c>
      <c r="AK191" s="62">
        <v>1129.8720000000001</v>
      </c>
      <c r="AL191" s="62">
        <v>0</v>
      </c>
      <c r="AM191" s="63">
        <v>0</v>
      </c>
      <c r="AN191" s="63">
        <v>2268.2460000000001</v>
      </c>
      <c r="AO191" s="62">
        <v>690.82299999999998</v>
      </c>
      <c r="AP191" s="62">
        <v>625.303</v>
      </c>
      <c r="AQ191" s="62">
        <v>640.61599999999999</v>
      </c>
      <c r="AR191" s="62">
        <v>975.95399999999995</v>
      </c>
      <c r="AS191" s="62">
        <v>0</v>
      </c>
      <c r="AT191" s="63">
        <v>0</v>
      </c>
      <c r="AU191" s="63">
        <v>2668.5839999999998</v>
      </c>
      <c r="AV191" s="62">
        <v>818.37099999999998</v>
      </c>
      <c r="AW191" s="62">
        <v>730.29300000000001</v>
      </c>
      <c r="AX191" s="62">
        <v>763.19299999999998</v>
      </c>
      <c r="AY191" s="62">
        <v>730.29300000000001</v>
      </c>
      <c r="AZ191" s="62">
        <v>763.19299999999998</v>
      </c>
      <c r="BA191" s="63">
        <v>0</v>
      </c>
      <c r="BB191" s="63">
        <v>2567.7359999999999</v>
      </c>
      <c r="BC191" s="62">
        <v>589.00800000000004</v>
      </c>
      <c r="BD191" s="62">
        <v>496.59199999999998</v>
      </c>
      <c r="BE191" s="62">
        <v>496.59199999999998</v>
      </c>
      <c r="BF191" s="62">
        <v>496.59199999999998</v>
      </c>
      <c r="BG191" s="62">
        <v>-9.0030000000000001</v>
      </c>
      <c r="BH191" s="62">
        <v>-3957.076</v>
      </c>
      <c r="BI191" s="62">
        <v>-3957.076</v>
      </c>
      <c r="BJ191" s="62">
        <v>-4829.0919999999996</v>
      </c>
      <c r="BK191" s="62">
        <v>-5105.8649999999998</v>
      </c>
      <c r="BL191" s="62">
        <v>-7517.9059999999999</v>
      </c>
      <c r="BM191" s="62">
        <v>0</v>
      </c>
      <c r="BN191" s="62">
        <v>23414.042000000001</v>
      </c>
      <c r="BO191" s="62">
        <v>23414.042000000001</v>
      </c>
      <c r="BP191" s="62">
        <v>25064.15</v>
      </c>
      <c r="BQ191" s="62">
        <v>27659.449000000001</v>
      </c>
      <c r="BR191" s="62">
        <v>36186.646000000001</v>
      </c>
      <c r="BS191" s="62">
        <v>0</v>
      </c>
    </row>
    <row r="192" spans="2:77" s="1" customFormat="1" ht="15" x14ac:dyDescent="0.25">
      <c r="B192" s="73" t="s">
        <v>249</v>
      </c>
      <c r="C192" s="81">
        <v>43528.25</v>
      </c>
      <c r="D192" s="58" t="s">
        <v>0</v>
      </c>
      <c r="E192" s="83">
        <v>1779.090909090909</v>
      </c>
      <c r="F192" s="83" t="s">
        <v>27</v>
      </c>
      <c r="G192" s="59">
        <v>3351.3813070000001</v>
      </c>
      <c r="H192" s="59">
        <v>1186.4554009999999</v>
      </c>
      <c r="I192" s="60" t="s">
        <v>27</v>
      </c>
      <c r="J192" s="69" t="s">
        <v>27</v>
      </c>
      <c r="K192" s="59">
        <v>-15.363636363636363</v>
      </c>
      <c r="L192" s="83" t="s">
        <v>27</v>
      </c>
      <c r="M192" s="59">
        <v>1149.526719</v>
      </c>
      <c r="N192" s="59">
        <v>-14.587335999999993</v>
      </c>
      <c r="O192" s="60" t="s">
        <v>27</v>
      </c>
      <c r="P192" s="69" t="s">
        <v>27</v>
      </c>
      <c r="Q192" s="59">
        <v>-117.41666666666667</v>
      </c>
      <c r="R192" s="85">
        <v>0</v>
      </c>
      <c r="S192" s="59">
        <v>742.405439</v>
      </c>
      <c r="T192" s="59">
        <v>8.0555179999999993</v>
      </c>
      <c r="U192" s="60" t="s">
        <v>27</v>
      </c>
      <c r="V192" s="69" t="s">
        <v>27</v>
      </c>
      <c r="W192" s="61"/>
      <c r="X192" s="61"/>
      <c r="Y192" s="61"/>
      <c r="Z192" s="61"/>
      <c r="AA192" s="62">
        <v>2905.3116787999998</v>
      </c>
      <c r="AB192" s="62">
        <v>0</v>
      </c>
      <c r="AC192" s="62">
        <v>5348.5734089999996</v>
      </c>
      <c r="AD192" s="62">
        <v>1194.7452969999999</v>
      </c>
      <c r="AE192" s="62">
        <v>1697.6544349999999</v>
      </c>
      <c r="AF192" s="63">
        <v>0</v>
      </c>
      <c r="AG192" s="63">
        <v>774.79909999999995</v>
      </c>
      <c r="AH192" s="62">
        <v>11.619529</v>
      </c>
      <c r="AI192" s="62">
        <v>-42.261114999999997</v>
      </c>
      <c r="AJ192" s="62">
        <v>183.76454200000001</v>
      </c>
      <c r="AK192" s="62">
        <v>1131.677467</v>
      </c>
      <c r="AL192" s="62">
        <v>0</v>
      </c>
      <c r="AM192" s="63">
        <v>0</v>
      </c>
      <c r="AN192" s="63">
        <v>405.20019400000001</v>
      </c>
      <c r="AO192" s="62">
        <v>-96.508281999999994</v>
      </c>
      <c r="AP192" s="62">
        <v>-147.23602500000001</v>
      </c>
      <c r="AQ192" s="62">
        <v>67.865431999999998</v>
      </c>
      <c r="AR192" s="62">
        <v>986.42565000000002</v>
      </c>
      <c r="AS192" s="62">
        <v>0</v>
      </c>
      <c r="AT192" s="63">
        <v>0</v>
      </c>
      <c r="AU192" s="63">
        <v>735.27508599999999</v>
      </c>
      <c r="AV192" s="62">
        <v>-14.587336000000001</v>
      </c>
      <c r="AW192" s="62">
        <v>-51.855873000000003</v>
      </c>
      <c r="AX192" s="62">
        <v>180.97877800000001</v>
      </c>
      <c r="AY192" s="62">
        <v>-51.855873000000003</v>
      </c>
      <c r="AZ192" s="62">
        <v>180.97877800000001</v>
      </c>
      <c r="BA192" s="63">
        <v>0</v>
      </c>
      <c r="BB192" s="63">
        <v>502.247817</v>
      </c>
      <c r="BC192" s="62">
        <v>8.0555179999999993</v>
      </c>
      <c r="BD192" s="62">
        <v>-112.93694499999999</v>
      </c>
      <c r="BE192" s="62">
        <v>-112.93694499999999</v>
      </c>
      <c r="BF192" s="62">
        <v>-112.93694499999999</v>
      </c>
      <c r="BG192" s="62">
        <v>15.699369000000001</v>
      </c>
      <c r="BH192" s="62">
        <v>1620.370177</v>
      </c>
      <c r="BI192" s="62">
        <v>1620.370177</v>
      </c>
      <c r="BJ192" s="62">
        <v>2156.027709</v>
      </c>
      <c r="BK192" s="62">
        <v>3006.7418189999999</v>
      </c>
      <c r="BL192" s="62">
        <v>3880.1558970000001</v>
      </c>
      <c r="BM192" s="62">
        <v>0</v>
      </c>
      <c r="BN192" s="62">
        <v>2505.8697139999999</v>
      </c>
      <c r="BO192" s="62">
        <v>2505.8697139999999</v>
      </c>
      <c r="BP192" s="62">
        <v>2543.1391789999998</v>
      </c>
      <c r="BQ192" s="62">
        <v>2733.9868839999999</v>
      </c>
      <c r="BR192" s="62">
        <v>4562.9738900000002</v>
      </c>
      <c r="BS192" s="62">
        <v>0</v>
      </c>
    </row>
    <row r="193" spans="2:77" s="1" customFormat="1" ht="15" x14ac:dyDescent="0.25">
      <c r="B193" s="73" t="s">
        <v>131</v>
      </c>
      <c r="C193" s="81">
        <v>43529.25</v>
      </c>
      <c r="D193" s="58" t="s">
        <v>0</v>
      </c>
      <c r="E193" s="83" t="s">
        <v>27</v>
      </c>
      <c r="F193" s="83" t="s">
        <v>27</v>
      </c>
      <c r="G193" s="59">
        <v>163.05741</v>
      </c>
      <c r="H193" s="59">
        <v>103.090951</v>
      </c>
      <c r="I193" s="60" t="s">
        <v>27</v>
      </c>
      <c r="J193" s="69" t="s">
        <v>27</v>
      </c>
      <c r="K193" s="59" t="s">
        <v>27</v>
      </c>
      <c r="L193" s="83" t="s">
        <v>27</v>
      </c>
      <c r="M193" s="59">
        <v>69.137000999999998</v>
      </c>
      <c r="N193" s="59">
        <v>37.922460999999998</v>
      </c>
      <c r="O193" s="60" t="s">
        <v>27</v>
      </c>
      <c r="P193" s="69" t="s">
        <v>27</v>
      </c>
      <c r="Q193" s="59" t="s">
        <v>27</v>
      </c>
      <c r="R193" s="85">
        <v>0</v>
      </c>
      <c r="S193" s="59">
        <v>134.830716</v>
      </c>
      <c r="T193" s="59">
        <v>45.073937999999998</v>
      </c>
      <c r="U193" s="60" t="s">
        <v>27</v>
      </c>
      <c r="V193" s="69" t="s">
        <v>27</v>
      </c>
      <c r="W193" s="61"/>
      <c r="X193" s="61"/>
      <c r="Y193" s="61"/>
      <c r="Z193" s="61"/>
      <c r="AA193" s="62">
        <v>1335.6</v>
      </c>
      <c r="AB193" s="62">
        <v>0</v>
      </c>
      <c r="AC193" s="62">
        <v>345.972148</v>
      </c>
      <c r="AD193" s="62">
        <v>99.780770000000004</v>
      </c>
      <c r="AE193" s="62">
        <v>136.632733</v>
      </c>
      <c r="AF193" s="63">
        <v>0</v>
      </c>
      <c r="AG193" s="63">
        <v>141.82344399999999</v>
      </c>
      <c r="AH193" s="62">
        <v>40.474843999999997</v>
      </c>
      <c r="AI193" s="62">
        <v>39.718738000000002</v>
      </c>
      <c r="AJ193" s="62">
        <v>59.752084000000004</v>
      </c>
      <c r="AK193" s="62">
        <v>75.106104000000002</v>
      </c>
      <c r="AL193" s="62">
        <v>0</v>
      </c>
      <c r="AM193" s="63">
        <v>0</v>
      </c>
      <c r="AN193" s="63">
        <v>117.45264400000001</v>
      </c>
      <c r="AO193" s="62">
        <v>34.883037999999999</v>
      </c>
      <c r="AP193" s="62">
        <v>32.541615</v>
      </c>
      <c r="AQ193" s="62">
        <v>49.696083000000002</v>
      </c>
      <c r="AR193" s="62">
        <v>66.130352999999999</v>
      </c>
      <c r="AS193" s="62">
        <v>0</v>
      </c>
      <c r="AT193" s="63">
        <v>0</v>
      </c>
      <c r="AU193" s="63">
        <v>124.858422</v>
      </c>
      <c r="AV193" s="62">
        <v>37.922460999999998</v>
      </c>
      <c r="AW193" s="62">
        <v>34.964491000000002</v>
      </c>
      <c r="AX193" s="62">
        <v>52.417966999999997</v>
      </c>
      <c r="AY193" s="62">
        <v>34.964491000000002</v>
      </c>
      <c r="AZ193" s="62">
        <v>52.417966999999997</v>
      </c>
      <c r="BA193" s="63">
        <v>0</v>
      </c>
      <c r="BB193" s="63">
        <v>132.121115</v>
      </c>
      <c r="BC193" s="62">
        <v>45.073937999999998</v>
      </c>
      <c r="BD193" s="62">
        <v>42.289496999999997</v>
      </c>
      <c r="BE193" s="62">
        <v>42.289496999999997</v>
      </c>
      <c r="BF193" s="62">
        <v>42.289496999999997</v>
      </c>
      <c r="BG193" s="62">
        <v>71.066661999999994</v>
      </c>
      <c r="BH193" s="62">
        <v>-177.107066</v>
      </c>
      <c r="BI193" s="62">
        <v>-177.107066</v>
      </c>
      <c r="BJ193" s="62">
        <v>-167.88190700000001</v>
      </c>
      <c r="BK193" s="62">
        <v>-144.81474399999999</v>
      </c>
      <c r="BL193" s="62">
        <v>-171.15574100000001</v>
      </c>
      <c r="BM193" s="62">
        <v>0</v>
      </c>
      <c r="BN193" s="62">
        <v>345.94714599999998</v>
      </c>
      <c r="BO193" s="62">
        <v>345.94714599999998</v>
      </c>
      <c r="BP193" s="62">
        <v>387.24033300000002</v>
      </c>
      <c r="BQ193" s="62">
        <v>372.15398099999999</v>
      </c>
      <c r="BR193" s="62">
        <v>506.21740799999998</v>
      </c>
      <c r="BS193" s="62">
        <v>0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169</v>
      </c>
      <c r="C194" s="81">
        <v>43529.25</v>
      </c>
      <c r="D194" s="58" t="s">
        <v>0</v>
      </c>
      <c r="E194" s="83" t="s">
        <v>27</v>
      </c>
      <c r="F194" s="83" t="s">
        <v>27</v>
      </c>
      <c r="G194" s="59">
        <v>95.520757000000003</v>
      </c>
      <c r="H194" s="59">
        <v>188.88318000000001</v>
      </c>
      <c r="I194" s="60" t="s">
        <v>27</v>
      </c>
      <c r="J194" s="69" t="s">
        <v>27</v>
      </c>
      <c r="K194" s="59" t="s">
        <v>27</v>
      </c>
      <c r="L194" s="83" t="s">
        <v>27</v>
      </c>
      <c r="M194" s="59">
        <v>-13.059895000000001</v>
      </c>
      <c r="N194" s="59">
        <v>12.801300999999999</v>
      </c>
      <c r="O194" s="60" t="s">
        <v>27</v>
      </c>
      <c r="P194" s="69" t="s">
        <v>27</v>
      </c>
      <c r="Q194" s="59" t="s">
        <v>27</v>
      </c>
      <c r="R194" s="85">
        <v>0</v>
      </c>
      <c r="S194" s="59">
        <v>54.700192999999999</v>
      </c>
      <c r="T194" s="59">
        <v>-147.57278700000001</v>
      </c>
      <c r="U194" s="60" t="s">
        <v>27</v>
      </c>
      <c r="V194" s="69" t="s">
        <v>27</v>
      </c>
      <c r="W194" s="61"/>
      <c r="X194" s="61"/>
      <c r="Y194" s="61"/>
      <c r="Z194" s="61"/>
      <c r="AA194" s="62">
        <v>574.24</v>
      </c>
      <c r="AB194" s="62">
        <v>0</v>
      </c>
      <c r="AC194" s="62">
        <v>538.24126999999999</v>
      </c>
      <c r="AD194" s="62">
        <v>109.481728</v>
      </c>
      <c r="AE194" s="62">
        <v>114.095112</v>
      </c>
      <c r="AF194" s="63">
        <v>0</v>
      </c>
      <c r="AG194" s="63">
        <v>226.15890300000001</v>
      </c>
      <c r="AH194" s="62">
        <v>97.508358000000001</v>
      </c>
      <c r="AI194" s="62">
        <v>41.63655</v>
      </c>
      <c r="AJ194" s="62">
        <v>39.925361000000002</v>
      </c>
      <c r="AK194" s="62">
        <v>19.66705</v>
      </c>
      <c r="AL194" s="62">
        <v>0</v>
      </c>
      <c r="AM194" s="63">
        <v>0</v>
      </c>
      <c r="AN194" s="63">
        <v>20.990169999999999</v>
      </c>
      <c r="AO194" s="62">
        <v>5.6482929999999998</v>
      </c>
      <c r="AP194" s="62">
        <v>0.823492</v>
      </c>
      <c r="AQ194" s="62">
        <v>3.803747</v>
      </c>
      <c r="AR194" s="62">
        <v>-18.273958</v>
      </c>
      <c r="AS194" s="62">
        <v>0</v>
      </c>
      <c r="AT194" s="63">
        <v>0</v>
      </c>
      <c r="AU194" s="63">
        <v>53.153776000000001</v>
      </c>
      <c r="AV194" s="62">
        <v>12.801301</v>
      </c>
      <c r="AW194" s="62">
        <v>6.1231590000000002</v>
      </c>
      <c r="AX194" s="62">
        <v>9.0809909999999991</v>
      </c>
      <c r="AY194" s="62">
        <v>6.1231590000000002</v>
      </c>
      <c r="AZ194" s="62">
        <v>9.0809909999999991</v>
      </c>
      <c r="BA194" s="63">
        <v>0</v>
      </c>
      <c r="BB194" s="63">
        <v>-264.50537800000001</v>
      </c>
      <c r="BC194" s="62">
        <v>-147.57278700000001</v>
      </c>
      <c r="BD194" s="62">
        <v>-4.9596660000000004</v>
      </c>
      <c r="BE194" s="62">
        <v>-4.9596660000000004</v>
      </c>
      <c r="BF194" s="62">
        <v>-4.9596660000000004</v>
      </c>
      <c r="BG194" s="62">
        <v>280.53905900000001</v>
      </c>
      <c r="BH194" s="62">
        <v>196.15329800000001</v>
      </c>
      <c r="BI194" s="62">
        <v>196.15329800000001</v>
      </c>
      <c r="BJ194" s="62">
        <v>217.285584</v>
      </c>
      <c r="BK194" s="62">
        <v>24.187487000000001</v>
      </c>
      <c r="BL194" s="62">
        <v>22.516705999999999</v>
      </c>
      <c r="BM194" s="62">
        <v>0</v>
      </c>
      <c r="BN194" s="62">
        <v>302.06663500000002</v>
      </c>
      <c r="BO194" s="62">
        <v>302.06663500000002</v>
      </c>
      <c r="BP194" s="62">
        <v>297.64120200000002</v>
      </c>
      <c r="BQ194" s="62">
        <v>578.90820099999996</v>
      </c>
      <c r="BR194" s="62">
        <v>629.30971299999999</v>
      </c>
      <c r="BS194" s="62">
        <v>0</v>
      </c>
    </row>
    <row r="195" spans="2:77" s="1" customFormat="1" ht="15" x14ac:dyDescent="0.25">
      <c r="B195" s="73" t="s">
        <v>177</v>
      </c>
      <c r="C195" s="81">
        <v>43529.25</v>
      </c>
      <c r="D195" s="58" t="s">
        <v>0</v>
      </c>
      <c r="E195" s="83" t="s">
        <v>27</v>
      </c>
      <c r="F195" s="83" t="s">
        <v>27</v>
      </c>
      <c r="G195" s="59">
        <v>798.87487999999996</v>
      </c>
      <c r="H195" s="59">
        <v>1695.9877080000001</v>
      </c>
      <c r="I195" s="60" t="s">
        <v>27</v>
      </c>
      <c r="J195" s="69" t="s">
        <v>27</v>
      </c>
      <c r="K195" s="59" t="s">
        <v>27</v>
      </c>
      <c r="L195" s="83" t="s">
        <v>27</v>
      </c>
      <c r="M195" s="59">
        <v>21.469221000000001</v>
      </c>
      <c r="N195" s="59">
        <v>44.206775999999998</v>
      </c>
      <c r="O195" s="60" t="s">
        <v>27</v>
      </c>
      <c r="P195" s="69" t="s">
        <v>27</v>
      </c>
      <c r="Q195" s="59" t="s">
        <v>27</v>
      </c>
      <c r="R195" s="85">
        <v>0</v>
      </c>
      <c r="S195" s="59">
        <v>16.259378999999999</v>
      </c>
      <c r="T195" s="59">
        <v>114.126598</v>
      </c>
      <c r="U195" s="60" t="s">
        <v>27</v>
      </c>
      <c r="V195" s="69" t="s">
        <v>27</v>
      </c>
      <c r="W195" s="61"/>
      <c r="X195" s="61"/>
      <c r="Y195" s="61"/>
      <c r="Z195" s="61"/>
      <c r="AA195" s="62">
        <v>412.16</v>
      </c>
      <c r="AB195" s="62">
        <v>0</v>
      </c>
      <c r="AC195" s="62">
        <v>4719.6247359999998</v>
      </c>
      <c r="AD195" s="62">
        <v>1239.0107949999999</v>
      </c>
      <c r="AE195" s="62">
        <v>1032.1006789999999</v>
      </c>
      <c r="AF195" s="63">
        <v>0</v>
      </c>
      <c r="AG195" s="63">
        <v>186.36454800000001</v>
      </c>
      <c r="AH195" s="62">
        <v>62.640357000000002</v>
      </c>
      <c r="AI195" s="62">
        <v>52.010660999999999</v>
      </c>
      <c r="AJ195" s="62">
        <v>41.810923000000003</v>
      </c>
      <c r="AK195" s="62">
        <v>42.475121000000001</v>
      </c>
      <c r="AL195" s="62">
        <v>0</v>
      </c>
      <c r="AM195" s="63">
        <v>0</v>
      </c>
      <c r="AN195" s="63">
        <v>112.84352</v>
      </c>
      <c r="AO195" s="62">
        <v>43.457580999999998</v>
      </c>
      <c r="AP195" s="62">
        <v>31.853935</v>
      </c>
      <c r="AQ195" s="62">
        <v>20.488074999999998</v>
      </c>
      <c r="AR195" s="62">
        <v>20.736045000000001</v>
      </c>
      <c r="AS195" s="62">
        <v>0</v>
      </c>
      <c r="AT195" s="63">
        <v>0</v>
      </c>
      <c r="AU195" s="63">
        <v>115.721215</v>
      </c>
      <c r="AV195" s="62">
        <v>44.206775999999998</v>
      </c>
      <c r="AW195" s="62">
        <v>32.649616999999999</v>
      </c>
      <c r="AX195" s="62">
        <v>21.311561999999999</v>
      </c>
      <c r="AY195" s="62">
        <v>32.649616999999999</v>
      </c>
      <c r="AZ195" s="62">
        <v>21.311561999999999</v>
      </c>
      <c r="BA195" s="63">
        <v>0</v>
      </c>
      <c r="BB195" s="63">
        <v>155.50746799999999</v>
      </c>
      <c r="BC195" s="62">
        <v>114.126598</v>
      </c>
      <c r="BD195" s="62">
        <v>16.56756</v>
      </c>
      <c r="BE195" s="62">
        <v>16.56756</v>
      </c>
      <c r="BF195" s="62">
        <v>16.56756</v>
      </c>
      <c r="BG195" s="62">
        <v>14.082165</v>
      </c>
      <c r="BH195" s="62">
        <v>-127.230778</v>
      </c>
      <c r="BI195" s="62">
        <v>-127.230778</v>
      </c>
      <c r="BJ195" s="62">
        <v>110.05775300000001</v>
      </c>
      <c r="BK195" s="62">
        <v>159.40087800000001</v>
      </c>
      <c r="BL195" s="62">
        <v>67.151399999999995</v>
      </c>
      <c r="BM195" s="62">
        <v>0</v>
      </c>
      <c r="BN195" s="62">
        <v>317.52674200000001</v>
      </c>
      <c r="BO195" s="62">
        <v>317.52674200000001</v>
      </c>
      <c r="BP195" s="62">
        <v>335.21805499999999</v>
      </c>
      <c r="BQ195" s="62">
        <v>285.19144499999999</v>
      </c>
      <c r="BR195" s="62">
        <v>301.877454</v>
      </c>
      <c r="BS195" s="62">
        <v>0</v>
      </c>
    </row>
    <row r="196" spans="2:77" s="1" customFormat="1" ht="15" x14ac:dyDescent="0.25">
      <c r="B196" s="73" t="s">
        <v>186</v>
      </c>
      <c r="C196" s="81">
        <v>43529.25</v>
      </c>
      <c r="D196" s="58" t="s">
        <v>0</v>
      </c>
      <c r="E196" s="83" t="s">
        <v>27</v>
      </c>
      <c r="F196" s="83" t="s">
        <v>27</v>
      </c>
      <c r="G196" s="59">
        <v>1349.586773</v>
      </c>
      <c r="H196" s="59">
        <v>814.51911199999995</v>
      </c>
      <c r="I196" s="60" t="s">
        <v>27</v>
      </c>
      <c r="J196" s="69" t="s">
        <v>27</v>
      </c>
      <c r="K196" s="59" t="s">
        <v>27</v>
      </c>
      <c r="L196" s="83" t="s">
        <v>27</v>
      </c>
      <c r="M196" s="59">
        <v>237.553449</v>
      </c>
      <c r="N196" s="59">
        <v>66.535367000000008</v>
      </c>
      <c r="O196" s="60" t="s">
        <v>27</v>
      </c>
      <c r="P196" s="69" t="s">
        <v>27</v>
      </c>
      <c r="Q196" s="59" t="s">
        <v>27</v>
      </c>
      <c r="R196" s="85">
        <v>0</v>
      </c>
      <c r="S196" s="59">
        <v>-429.46283099999999</v>
      </c>
      <c r="T196" s="59">
        <v>-46.76258</v>
      </c>
      <c r="U196" s="60" t="s">
        <v>27</v>
      </c>
      <c r="V196" s="69" t="s">
        <v>27</v>
      </c>
      <c r="W196" s="61"/>
      <c r="X196" s="61"/>
      <c r="Y196" s="61"/>
      <c r="Z196" s="61"/>
      <c r="AA196" s="62">
        <v>682.5</v>
      </c>
      <c r="AB196" s="62">
        <v>0</v>
      </c>
      <c r="AC196" s="62">
        <v>2977.3134620000001</v>
      </c>
      <c r="AD196" s="62">
        <v>1040.3510679999999</v>
      </c>
      <c r="AE196" s="62">
        <v>1026.3830909999999</v>
      </c>
      <c r="AF196" s="63">
        <v>0</v>
      </c>
      <c r="AG196" s="63">
        <v>206.610647</v>
      </c>
      <c r="AH196" s="62">
        <v>52.667014999999999</v>
      </c>
      <c r="AI196" s="62">
        <v>56.270657999999997</v>
      </c>
      <c r="AJ196" s="62">
        <v>72.930538999999996</v>
      </c>
      <c r="AK196" s="62">
        <v>226.25538900000001</v>
      </c>
      <c r="AL196" s="62">
        <v>0</v>
      </c>
      <c r="AM196" s="63">
        <v>0</v>
      </c>
      <c r="AN196" s="63">
        <v>149.93546599999999</v>
      </c>
      <c r="AO196" s="62">
        <v>37.385260000000002</v>
      </c>
      <c r="AP196" s="62">
        <v>40.434649</v>
      </c>
      <c r="AQ196" s="62">
        <v>59.070442999999997</v>
      </c>
      <c r="AR196" s="62">
        <v>211.29544000000001</v>
      </c>
      <c r="AS196" s="62">
        <v>0</v>
      </c>
      <c r="AT196" s="63">
        <v>0</v>
      </c>
      <c r="AU196" s="63">
        <v>263.76590599999997</v>
      </c>
      <c r="AV196" s="62">
        <v>66.535366999999994</v>
      </c>
      <c r="AW196" s="62">
        <v>67.734168999999994</v>
      </c>
      <c r="AX196" s="62">
        <v>84.896497999999994</v>
      </c>
      <c r="AY196" s="62">
        <v>67.734168999999994</v>
      </c>
      <c r="AZ196" s="62">
        <v>84.896497999999994</v>
      </c>
      <c r="BA196" s="63">
        <v>0</v>
      </c>
      <c r="BB196" s="63">
        <v>14.988967000000001</v>
      </c>
      <c r="BC196" s="62">
        <v>-46.76258</v>
      </c>
      <c r="BD196" s="62">
        <v>-19.917947000000002</v>
      </c>
      <c r="BE196" s="62">
        <v>-19.917947000000002</v>
      </c>
      <c r="BF196" s="62">
        <v>-19.917947000000002</v>
      </c>
      <c r="BG196" s="62">
        <v>-161.71717100000001</v>
      </c>
      <c r="BH196" s="62">
        <v>960.66745300000002</v>
      </c>
      <c r="BI196" s="62">
        <v>960.66745300000002</v>
      </c>
      <c r="BJ196" s="62">
        <v>841.55970200000002</v>
      </c>
      <c r="BK196" s="62">
        <v>1538.978243</v>
      </c>
      <c r="BL196" s="62">
        <v>1838.749937</v>
      </c>
      <c r="BM196" s="62">
        <v>0</v>
      </c>
      <c r="BN196" s="62">
        <v>647.90388399999995</v>
      </c>
      <c r="BO196" s="62">
        <v>647.90388399999995</v>
      </c>
      <c r="BP196" s="62">
        <v>627.20775800000001</v>
      </c>
      <c r="BQ196" s="62">
        <v>462.29767800000002</v>
      </c>
      <c r="BR196" s="62">
        <v>32.019519000000003</v>
      </c>
      <c r="BS196" s="62">
        <v>0</v>
      </c>
    </row>
    <row r="197" spans="2:77" s="1" customFormat="1" ht="15" x14ac:dyDescent="0.25">
      <c r="B197" s="73" t="s">
        <v>194</v>
      </c>
      <c r="C197" s="81">
        <v>43529.25</v>
      </c>
      <c r="D197" s="58" t="s">
        <v>0</v>
      </c>
      <c r="E197" s="83" t="s">
        <v>27</v>
      </c>
      <c r="F197" s="83" t="s">
        <v>27</v>
      </c>
      <c r="G197" s="59">
        <v>468.59505999999999</v>
      </c>
      <c r="H197" s="59">
        <v>358.22657299999997</v>
      </c>
      <c r="I197" s="60" t="s">
        <v>27</v>
      </c>
      <c r="J197" s="69" t="s">
        <v>27</v>
      </c>
      <c r="K197" s="59" t="s">
        <v>27</v>
      </c>
      <c r="L197" s="83" t="s">
        <v>27</v>
      </c>
      <c r="M197" s="59">
        <v>129.45665499999998</v>
      </c>
      <c r="N197" s="59">
        <v>33.535198999999999</v>
      </c>
      <c r="O197" s="60" t="s">
        <v>27</v>
      </c>
      <c r="P197" s="69" t="s">
        <v>27</v>
      </c>
      <c r="Q197" s="59" t="s">
        <v>27</v>
      </c>
      <c r="R197" s="85">
        <v>0</v>
      </c>
      <c r="S197" s="59">
        <v>-0.204323</v>
      </c>
      <c r="T197" s="59">
        <v>10.995240000000001</v>
      </c>
      <c r="U197" s="60" t="s">
        <v>27</v>
      </c>
      <c r="V197" s="69" t="s">
        <v>27</v>
      </c>
      <c r="W197" s="61"/>
      <c r="X197" s="61"/>
      <c r="Y197" s="61"/>
      <c r="Z197" s="61"/>
      <c r="AA197" s="62">
        <v>870</v>
      </c>
      <c r="AB197" s="62">
        <v>0</v>
      </c>
      <c r="AC197" s="62">
        <v>1151.831944</v>
      </c>
      <c r="AD197" s="62">
        <v>441.23193300000003</v>
      </c>
      <c r="AE197" s="62">
        <v>379.68441799999999</v>
      </c>
      <c r="AF197" s="63">
        <v>0</v>
      </c>
      <c r="AG197" s="63">
        <v>143.738001</v>
      </c>
      <c r="AH197" s="62">
        <v>49.754511000000001</v>
      </c>
      <c r="AI197" s="62">
        <v>41.050350999999999</v>
      </c>
      <c r="AJ197" s="62">
        <v>72.107793000000001</v>
      </c>
      <c r="AK197" s="62">
        <v>155.40472299999999</v>
      </c>
      <c r="AL197" s="62">
        <v>0</v>
      </c>
      <c r="AM197" s="63">
        <v>0</v>
      </c>
      <c r="AN197" s="63">
        <v>57.305981000000003</v>
      </c>
      <c r="AO197" s="62">
        <v>18.029257999999999</v>
      </c>
      <c r="AP197" s="62">
        <v>17.78772</v>
      </c>
      <c r="AQ197" s="62">
        <v>36.680903999999998</v>
      </c>
      <c r="AR197" s="62">
        <v>115.93915699999999</v>
      </c>
      <c r="AS197" s="62">
        <v>0</v>
      </c>
      <c r="AT197" s="63">
        <v>0</v>
      </c>
      <c r="AU197" s="63">
        <v>108.66024899999999</v>
      </c>
      <c r="AV197" s="62">
        <v>33.535198999999999</v>
      </c>
      <c r="AW197" s="62">
        <v>31.54684</v>
      </c>
      <c r="AX197" s="62">
        <v>50.324793999999997</v>
      </c>
      <c r="AY197" s="62">
        <v>31.54684</v>
      </c>
      <c r="AZ197" s="62">
        <v>50.324793999999997</v>
      </c>
      <c r="BA197" s="63">
        <v>0</v>
      </c>
      <c r="BB197" s="63">
        <v>6.9068649999999998</v>
      </c>
      <c r="BC197" s="62">
        <v>10.995240000000001</v>
      </c>
      <c r="BD197" s="62">
        <v>-12.914418</v>
      </c>
      <c r="BE197" s="62">
        <v>-12.914418</v>
      </c>
      <c r="BF197" s="62">
        <v>-12.914418</v>
      </c>
      <c r="BG197" s="62">
        <v>-6.9920629999999999</v>
      </c>
      <c r="BH197" s="62">
        <v>1139.4730050000001</v>
      </c>
      <c r="BI197" s="62">
        <v>1139.4730050000001</v>
      </c>
      <c r="BJ197" s="62">
        <v>1249.632744</v>
      </c>
      <c r="BK197" s="62">
        <v>1370.3990470000001</v>
      </c>
      <c r="BL197" s="62">
        <v>1733.092621</v>
      </c>
      <c r="BM197" s="62">
        <v>0</v>
      </c>
      <c r="BN197" s="62">
        <v>355.004434</v>
      </c>
      <c r="BO197" s="62">
        <v>355.004434</v>
      </c>
      <c r="BP197" s="62">
        <v>333.20737000000003</v>
      </c>
      <c r="BQ197" s="62">
        <v>307.33880099999999</v>
      </c>
      <c r="BR197" s="62">
        <v>290.511593</v>
      </c>
      <c r="BS197" s="62">
        <v>0</v>
      </c>
    </row>
    <row r="198" spans="2:77" s="1" customFormat="1" ht="15" x14ac:dyDescent="0.25">
      <c r="B198" s="73" t="s">
        <v>201</v>
      </c>
      <c r="C198" s="81">
        <v>43529.25</v>
      </c>
      <c r="D198" s="58" t="s">
        <v>0</v>
      </c>
      <c r="E198" s="83" t="s">
        <v>27</v>
      </c>
      <c r="F198" s="83" t="s">
        <v>27</v>
      </c>
      <c r="G198" s="59">
        <v>114.717215</v>
      </c>
      <c r="H198" s="59">
        <v>94.266424000000001</v>
      </c>
      <c r="I198" s="60" t="s">
        <v>27</v>
      </c>
      <c r="J198" s="69" t="s">
        <v>27</v>
      </c>
      <c r="K198" s="59" t="s">
        <v>27</v>
      </c>
      <c r="L198" s="83" t="s">
        <v>27</v>
      </c>
      <c r="M198" s="59">
        <v>14.205741</v>
      </c>
      <c r="N198" s="59">
        <v>9.5321490000000004</v>
      </c>
      <c r="O198" s="60" t="s">
        <v>27</v>
      </c>
      <c r="P198" s="69" t="s">
        <v>27</v>
      </c>
      <c r="Q198" s="59" t="s">
        <v>27</v>
      </c>
      <c r="R198" s="85">
        <v>0</v>
      </c>
      <c r="S198" s="59">
        <v>14.06691</v>
      </c>
      <c r="T198" s="59">
        <v>4.1303219999999996</v>
      </c>
      <c r="U198" s="60" t="s">
        <v>27</v>
      </c>
      <c r="V198" s="69" t="s">
        <v>27</v>
      </c>
      <c r="W198" s="61"/>
      <c r="X198" s="61"/>
      <c r="Y198" s="61"/>
      <c r="Z198" s="61"/>
      <c r="AA198" s="62">
        <v>229.68</v>
      </c>
      <c r="AB198" s="62">
        <v>0</v>
      </c>
      <c r="AC198" s="62">
        <v>426.70558999999997</v>
      </c>
      <c r="AD198" s="62">
        <v>183.61520100000001</v>
      </c>
      <c r="AE198" s="62">
        <v>219.47457299999999</v>
      </c>
      <c r="AF198" s="63">
        <v>0</v>
      </c>
      <c r="AG198" s="63">
        <v>83.921434000000005</v>
      </c>
      <c r="AH198" s="62">
        <v>21.374969</v>
      </c>
      <c r="AI198" s="62">
        <v>36.394838999999997</v>
      </c>
      <c r="AJ198" s="62">
        <v>49.079923999999998</v>
      </c>
      <c r="AK198" s="62">
        <v>30.415244000000001</v>
      </c>
      <c r="AL198" s="62">
        <v>0</v>
      </c>
      <c r="AM198" s="63">
        <v>0</v>
      </c>
      <c r="AN198" s="63">
        <v>30.799182999999999</v>
      </c>
      <c r="AO198" s="62">
        <v>6.6135390000000003</v>
      </c>
      <c r="AP198" s="62">
        <v>18.269362999999998</v>
      </c>
      <c r="AQ198" s="62">
        <v>29.536377999999999</v>
      </c>
      <c r="AR198" s="62">
        <v>9.5941130000000001</v>
      </c>
      <c r="AS198" s="62">
        <v>0</v>
      </c>
      <c r="AT198" s="63">
        <v>0</v>
      </c>
      <c r="AU198" s="63">
        <v>41.888455</v>
      </c>
      <c r="AV198" s="62">
        <v>9.5321490000000004</v>
      </c>
      <c r="AW198" s="62">
        <v>22.110163</v>
      </c>
      <c r="AX198" s="62">
        <v>33.968063999999998</v>
      </c>
      <c r="AY198" s="62">
        <v>22.110163</v>
      </c>
      <c r="AZ198" s="62">
        <v>33.968063999999998</v>
      </c>
      <c r="BA198" s="63">
        <v>0</v>
      </c>
      <c r="BB198" s="63">
        <v>14.696757</v>
      </c>
      <c r="BC198" s="62">
        <v>4.1303219999999996</v>
      </c>
      <c r="BD198" s="62">
        <v>-0.413661</v>
      </c>
      <c r="BE198" s="62">
        <v>-0.413661</v>
      </c>
      <c r="BF198" s="62">
        <v>-0.413661</v>
      </c>
      <c r="BG198" s="62">
        <v>4.3219130000000003</v>
      </c>
      <c r="BH198" s="62">
        <v>40.373454000000002</v>
      </c>
      <c r="BI198" s="62">
        <v>40.373454000000002</v>
      </c>
      <c r="BJ198" s="62">
        <v>213.498345</v>
      </c>
      <c r="BK198" s="62">
        <v>202.136641</v>
      </c>
      <c r="BL198" s="62">
        <v>208.37941000000001</v>
      </c>
      <c r="BM198" s="62">
        <v>0</v>
      </c>
      <c r="BN198" s="62">
        <v>146.70826700000001</v>
      </c>
      <c r="BO198" s="62">
        <v>146.70826700000001</v>
      </c>
      <c r="BP198" s="62">
        <v>146.326728</v>
      </c>
      <c r="BQ198" s="62">
        <v>151.79275200000001</v>
      </c>
      <c r="BR198" s="62">
        <v>172.35584600000001</v>
      </c>
      <c r="BS198" s="62">
        <v>0</v>
      </c>
    </row>
    <row r="199" spans="2:77" s="1" customFormat="1" ht="15" x14ac:dyDescent="0.25">
      <c r="B199" s="73" t="s">
        <v>226</v>
      </c>
      <c r="C199" s="81">
        <v>43529.25</v>
      </c>
      <c r="D199" s="58" t="s">
        <v>0</v>
      </c>
      <c r="E199" s="83">
        <v>4956.7692307692305</v>
      </c>
      <c r="F199" s="83" t="s">
        <v>27</v>
      </c>
      <c r="G199" s="59">
        <v>5330.549</v>
      </c>
      <c r="H199" s="59">
        <v>4022.2220000000002</v>
      </c>
      <c r="I199" s="60" t="s">
        <v>27</v>
      </c>
      <c r="J199" s="69" t="s">
        <v>27</v>
      </c>
      <c r="K199" s="59">
        <v>285.46153846153845</v>
      </c>
      <c r="L199" s="83" t="s">
        <v>27</v>
      </c>
      <c r="M199" s="59">
        <v>378.03799999999995</v>
      </c>
      <c r="N199" s="59">
        <v>217.14100000000002</v>
      </c>
      <c r="O199" s="60" t="s">
        <v>27</v>
      </c>
      <c r="P199" s="69" t="s">
        <v>27</v>
      </c>
      <c r="Q199" s="59">
        <v>482.38461538461536</v>
      </c>
      <c r="R199" s="85">
        <v>0</v>
      </c>
      <c r="S199" s="59">
        <v>-666.59799999999996</v>
      </c>
      <c r="T199" s="59">
        <v>-206.29900000000001</v>
      </c>
      <c r="U199" s="60" t="s">
        <v>27</v>
      </c>
      <c r="V199" s="69" t="s">
        <v>27</v>
      </c>
      <c r="W199" s="61"/>
      <c r="X199" s="61"/>
      <c r="Y199" s="61"/>
      <c r="Z199" s="61"/>
      <c r="AA199" s="62">
        <v>2820.8249501400001</v>
      </c>
      <c r="AB199" s="62">
        <v>0</v>
      </c>
      <c r="AC199" s="62">
        <v>15344.047</v>
      </c>
      <c r="AD199" s="62">
        <v>3940.136</v>
      </c>
      <c r="AE199" s="62">
        <v>4523.2460000000001</v>
      </c>
      <c r="AF199" s="63">
        <v>0</v>
      </c>
      <c r="AG199" s="63">
        <v>4081.9659999999999</v>
      </c>
      <c r="AH199" s="62">
        <v>1079.866</v>
      </c>
      <c r="AI199" s="62">
        <v>1077.0840000000001</v>
      </c>
      <c r="AJ199" s="62">
        <v>1260.925</v>
      </c>
      <c r="AK199" s="62">
        <v>1488.88</v>
      </c>
      <c r="AL199" s="62">
        <v>0</v>
      </c>
      <c r="AM199" s="63">
        <v>0</v>
      </c>
      <c r="AN199" s="63">
        <v>527.95000000000005</v>
      </c>
      <c r="AO199" s="62">
        <v>141.923</v>
      </c>
      <c r="AP199" s="62">
        <v>114.541</v>
      </c>
      <c r="AQ199" s="62">
        <v>168.73</v>
      </c>
      <c r="AR199" s="62">
        <v>300.01799999999997</v>
      </c>
      <c r="AS199" s="62">
        <v>0</v>
      </c>
      <c r="AT199" s="63">
        <v>0</v>
      </c>
      <c r="AU199" s="63">
        <v>797.90599999999995</v>
      </c>
      <c r="AV199" s="62">
        <v>217.14099999999999</v>
      </c>
      <c r="AW199" s="62">
        <v>184.126</v>
      </c>
      <c r="AX199" s="62">
        <v>240.98099999999999</v>
      </c>
      <c r="AY199" s="62">
        <v>184.126</v>
      </c>
      <c r="AZ199" s="62">
        <v>240.98099999999999</v>
      </c>
      <c r="BA199" s="63">
        <v>0</v>
      </c>
      <c r="BB199" s="63">
        <v>512.70600000000002</v>
      </c>
      <c r="BC199" s="62">
        <v>-206.29900000000001</v>
      </c>
      <c r="BD199" s="62">
        <v>-238.42400000000001</v>
      </c>
      <c r="BE199" s="62">
        <v>-238.42400000000001</v>
      </c>
      <c r="BF199" s="62">
        <v>-238.42400000000001</v>
      </c>
      <c r="BG199" s="62">
        <v>-289.77499999999998</v>
      </c>
      <c r="BH199" s="62">
        <v>2284.498</v>
      </c>
      <c r="BI199" s="62">
        <v>2284.498</v>
      </c>
      <c r="BJ199" s="62">
        <v>2738.1979999999999</v>
      </c>
      <c r="BK199" s="62">
        <v>2718.681</v>
      </c>
      <c r="BL199" s="62">
        <v>3319.7429999999999</v>
      </c>
      <c r="BM199" s="62">
        <v>0</v>
      </c>
      <c r="BN199" s="62">
        <v>1470.4939999999999</v>
      </c>
      <c r="BO199" s="62">
        <v>1470.4939999999999</v>
      </c>
      <c r="BP199" s="62">
        <v>1234.079</v>
      </c>
      <c r="BQ199" s="62">
        <v>963.19</v>
      </c>
      <c r="BR199" s="62">
        <v>256.36200000000002</v>
      </c>
      <c r="BS199" s="62">
        <v>0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259</v>
      </c>
      <c r="C200" s="81">
        <v>43529.25</v>
      </c>
      <c r="D200" s="58" t="s">
        <v>0</v>
      </c>
      <c r="E200" s="83" t="s">
        <v>27</v>
      </c>
      <c r="F200" s="83" t="s">
        <v>27</v>
      </c>
      <c r="G200" s="59">
        <v>325.79954600000002</v>
      </c>
      <c r="H200" s="59">
        <v>192.14645200000001</v>
      </c>
      <c r="I200" s="60" t="s">
        <v>27</v>
      </c>
      <c r="J200" s="69" t="s">
        <v>27</v>
      </c>
      <c r="K200" s="59" t="s">
        <v>27</v>
      </c>
      <c r="L200" s="83" t="s">
        <v>27</v>
      </c>
      <c r="M200" s="59">
        <v>66.450736000000006</v>
      </c>
      <c r="N200" s="59">
        <v>30.917760999999999</v>
      </c>
      <c r="O200" s="60" t="s">
        <v>27</v>
      </c>
      <c r="P200" s="69" t="s">
        <v>27</v>
      </c>
      <c r="Q200" s="59" t="s">
        <v>27</v>
      </c>
      <c r="R200" s="85">
        <v>0</v>
      </c>
      <c r="S200" s="59">
        <v>-11.465472</v>
      </c>
      <c r="T200" s="59">
        <v>40.993127999999999</v>
      </c>
      <c r="U200" s="60" t="s">
        <v>27</v>
      </c>
      <c r="V200" s="69" t="s">
        <v>27</v>
      </c>
      <c r="W200" s="61"/>
      <c r="X200" s="61"/>
      <c r="Y200" s="61"/>
      <c r="Z200" s="61"/>
      <c r="AA200" s="62">
        <v>2430.9</v>
      </c>
      <c r="AB200" s="62">
        <v>0</v>
      </c>
      <c r="AC200" s="62">
        <v>749.62170800000001</v>
      </c>
      <c r="AD200" s="62">
        <v>228.83837600000001</v>
      </c>
      <c r="AE200" s="62">
        <v>270.64818100000002</v>
      </c>
      <c r="AF200" s="63">
        <v>0</v>
      </c>
      <c r="AG200" s="63">
        <v>118.17365599999999</v>
      </c>
      <c r="AH200" s="62">
        <v>13.264729000000001</v>
      </c>
      <c r="AI200" s="62">
        <v>34.818069000000001</v>
      </c>
      <c r="AJ200" s="62">
        <v>62.380488</v>
      </c>
      <c r="AK200" s="62">
        <v>85.131692000000001</v>
      </c>
      <c r="AL200" s="62">
        <v>0</v>
      </c>
      <c r="AM200" s="63">
        <v>0</v>
      </c>
      <c r="AN200" s="63">
        <v>62.697892000000003</v>
      </c>
      <c r="AO200" s="62">
        <v>22.153472000000001</v>
      </c>
      <c r="AP200" s="62">
        <v>17.099171999999999</v>
      </c>
      <c r="AQ200" s="62">
        <v>35.505946999999999</v>
      </c>
      <c r="AR200" s="62">
        <v>56.679848</v>
      </c>
      <c r="AS200" s="62">
        <v>0</v>
      </c>
      <c r="AT200" s="63">
        <v>0</v>
      </c>
      <c r="AU200" s="63">
        <v>108.568764</v>
      </c>
      <c r="AV200" s="62">
        <v>30.917760999999999</v>
      </c>
      <c r="AW200" s="62">
        <v>28.326893999999999</v>
      </c>
      <c r="AX200" s="62">
        <v>46.018954999999998</v>
      </c>
      <c r="AY200" s="62">
        <v>28.326893999999999</v>
      </c>
      <c r="AZ200" s="62">
        <v>46.018954999999998</v>
      </c>
      <c r="BA200" s="63">
        <v>0</v>
      </c>
      <c r="BB200" s="63">
        <v>98.631271999999996</v>
      </c>
      <c r="BC200" s="62">
        <v>40.993127999999999</v>
      </c>
      <c r="BD200" s="62">
        <v>18.726576000000001</v>
      </c>
      <c r="BE200" s="62">
        <v>18.726576000000001</v>
      </c>
      <c r="BF200" s="62">
        <v>18.726576000000001</v>
      </c>
      <c r="BG200" s="62">
        <v>24.250776999999999</v>
      </c>
      <c r="BH200" s="62">
        <v>220.62591399999999</v>
      </c>
      <c r="BI200" s="62">
        <v>220.62591399999999</v>
      </c>
      <c r="BJ200" s="62">
        <v>231.70597900000001</v>
      </c>
      <c r="BK200" s="62">
        <v>230.76432399999999</v>
      </c>
      <c r="BL200" s="62">
        <v>245.75350299999999</v>
      </c>
      <c r="BM200" s="62">
        <v>0</v>
      </c>
      <c r="BN200" s="62">
        <v>1458.3133889999999</v>
      </c>
      <c r="BO200" s="62">
        <v>1458.3133889999999</v>
      </c>
      <c r="BP200" s="62">
        <v>1473.6833240000001</v>
      </c>
      <c r="BQ200" s="62">
        <v>1474.5662520000001</v>
      </c>
      <c r="BR200" s="62">
        <v>1456.0980930000001</v>
      </c>
      <c r="BS200" s="62">
        <v>0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324</v>
      </c>
      <c r="C201" s="81">
        <v>43529.25</v>
      </c>
      <c r="D201" s="58" t="s">
        <v>0</v>
      </c>
      <c r="E201" s="83" t="s">
        <v>27</v>
      </c>
      <c r="F201" s="83" t="s">
        <v>27</v>
      </c>
      <c r="G201" s="59">
        <v>1463.183</v>
      </c>
      <c r="H201" s="59">
        <v>1287.5225250000001</v>
      </c>
      <c r="I201" s="60" t="s">
        <v>27</v>
      </c>
      <c r="J201" s="69" t="s">
        <v>27</v>
      </c>
      <c r="K201" s="59" t="s">
        <v>27</v>
      </c>
      <c r="L201" s="83" t="s">
        <v>27</v>
      </c>
      <c r="M201" s="59">
        <v>235.364</v>
      </c>
      <c r="N201" s="59">
        <v>170.198961</v>
      </c>
      <c r="O201" s="60" t="s">
        <v>27</v>
      </c>
      <c r="P201" s="69" t="s">
        <v>27</v>
      </c>
      <c r="Q201" s="59" t="s">
        <v>27</v>
      </c>
      <c r="R201" s="85">
        <v>0</v>
      </c>
      <c r="S201" s="59">
        <v>221.85499999999999</v>
      </c>
      <c r="T201" s="59">
        <v>92.824136999999993</v>
      </c>
      <c r="U201" s="60" t="s">
        <v>27</v>
      </c>
      <c r="V201" s="69" t="s">
        <v>27</v>
      </c>
      <c r="W201" s="61"/>
      <c r="X201" s="61"/>
      <c r="Y201" s="61"/>
      <c r="Z201" s="61"/>
      <c r="AA201" s="62">
        <v>6501.420000000001</v>
      </c>
      <c r="AB201" s="62">
        <v>0</v>
      </c>
      <c r="AC201" s="62">
        <v>4811.0325249999996</v>
      </c>
      <c r="AD201" s="62">
        <v>1404.8219999999999</v>
      </c>
      <c r="AE201" s="62">
        <v>1352.7739999999999</v>
      </c>
      <c r="AF201" s="63">
        <v>0</v>
      </c>
      <c r="AG201" s="63">
        <v>1276.935898</v>
      </c>
      <c r="AH201" s="62">
        <v>335.14189800000003</v>
      </c>
      <c r="AI201" s="62">
        <v>379.767</v>
      </c>
      <c r="AJ201" s="62">
        <v>344.52100000000002</v>
      </c>
      <c r="AK201" s="62">
        <v>410.58600000000001</v>
      </c>
      <c r="AL201" s="62">
        <v>0</v>
      </c>
      <c r="AM201" s="63">
        <v>0</v>
      </c>
      <c r="AN201" s="63">
        <v>596.068445</v>
      </c>
      <c r="AO201" s="62">
        <v>150.694445</v>
      </c>
      <c r="AP201" s="62">
        <v>181.23699999999999</v>
      </c>
      <c r="AQ201" s="62">
        <v>165.97399999999999</v>
      </c>
      <c r="AR201" s="62">
        <v>196.69900000000001</v>
      </c>
      <c r="AS201" s="62">
        <v>0</v>
      </c>
      <c r="AT201" s="63">
        <v>0</v>
      </c>
      <c r="AU201" s="63">
        <v>701.36996099999999</v>
      </c>
      <c r="AV201" s="62">
        <v>170.198961</v>
      </c>
      <c r="AW201" s="62">
        <v>212.858</v>
      </c>
      <c r="AX201" s="62">
        <v>212.458</v>
      </c>
      <c r="AY201" s="62">
        <v>212.858</v>
      </c>
      <c r="AZ201" s="62">
        <v>212.458</v>
      </c>
      <c r="BA201" s="63">
        <v>0</v>
      </c>
      <c r="BB201" s="63">
        <v>383.15313700000002</v>
      </c>
      <c r="BC201" s="62">
        <v>92.824136999999993</v>
      </c>
      <c r="BD201" s="62">
        <v>121.824</v>
      </c>
      <c r="BE201" s="62">
        <v>121.824</v>
      </c>
      <c r="BF201" s="62">
        <v>121.824</v>
      </c>
      <c r="BG201" s="62">
        <v>241.74</v>
      </c>
      <c r="BH201" s="62">
        <v>1119.9190000000001</v>
      </c>
      <c r="BI201" s="62">
        <v>1119.9190000000001</v>
      </c>
      <c r="BJ201" s="62">
        <v>1223.08</v>
      </c>
      <c r="BK201" s="62">
        <v>1707.2809999999999</v>
      </c>
      <c r="BL201" s="62">
        <v>2137.835</v>
      </c>
      <c r="BM201" s="62">
        <v>0</v>
      </c>
      <c r="BN201" s="62">
        <v>2294.9940000000001</v>
      </c>
      <c r="BO201" s="62">
        <v>2294.9940000000001</v>
      </c>
      <c r="BP201" s="62">
        <v>2562.5749999999998</v>
      </c>
      <c r="BQ201" s="62">
        <v>2573.9690000000001</v>
      </c>
      <c r="BR201" s="62">
        <v>2841.5050000000001</v>
      </c>
      <c r="BS201" s="62">
        <v>0</v>
      </c>
    </row>
    <row r="202" spans="2:77" s="1" customFormat="1" ht="15" x14ac:dyDescent="0.25">
      <c r="B202" s="73" t="s">
        <v>289</v>
      </c>
      <c r="C202" s="81">
        <v>43530</v>
      </c>
      <c r="D202" s="58" t="s">
        <v>0</v>
      </c>
      <c r="E202" s="83">
        <v>3815</v>
      </c>
      <c r="F202" s="83" t="s">
        <v>27</v>
      </c>
      <c r="G202" s="59">
        <v>3256.8241410000001</v>
      </c>
      <c r="H202" s="59">
        <v>3066.4368420000001</v>
      </c>
      <c r="I202" s="60" t="s">
        <v>27</v>
      </c>
      <c r="J202" s="69" t="s">
        <v>27</v>
      </c>
      <c r="K202" s="59">
        <v>194</v>
      </c>
      <c r="L202" s="83" t="s">
        <v>27</v>
      </c>
      <c r="M202" s="59">
        <v>228.12383199999999</v>
      </c>
      <c r="N202" s="59">
        <v>88.269678999999996</v>
      </c>
      <c r="O202" s="60" t="s">
        <v>27</v>
      </c>
      <c r="P202" s="69" t="s">
        <v>27</v>
      </c>
      <c r="Q202" s="59">
        <v>26.166666666666668</v>
      </c>
      <c r="R202" s="85">
        <v>0</v>
      </c>
      <c r="S202" s="59">
        <v>11.549555</v>
      </c>
      <c r="T202" s="59">
        <v>-104.747367</v>
      </c>
      <c r="U202" s="60" t="s">
        <v>27</v>
      </c>
      <c r="V202" s="69" t="s">
        <v>27</v>
      </c>
      <c r="W202" s="61"/>
      <c r="X202" s="61"/>
      <c r="Y202" s="61"/>
      <c r="Z202" s="61"/>
      <c r="AA202" s="62">
        <v>6284.5064241700002</v>
      </c>
      <c r="AB202" s="62">
        <v>0</v>
      </c>
      <c r="AC202" s="62">
        <v>9512.2540420000005</v>
      </c>
      <c r="AD202" s="62">
        <v>2687.9294570000002</v>
      </c>
      <c r="AE202" s="62">
        <v>2765.495097</v>
      </c>
      <c r="AF202" s="63">
        <v>0</v>
      </c>
      <c r="AG202" s="63">
        <v>2033.5909220000001</v>
      </c>
      <c r="AH202" s="62">
        <v>556.19173699999999</v>
      </c>
      <c r="AI202" s="62">
        <v>600.48941200000002</v>
      </c>
      <c r="AJ202" s="62">
        <v>683.00370199999998</v>
      </c>
      <c r="AK202" s="62">
        <v>828.02616599999999</v>
      </c>
      <c r="AL202" s="62">
        <v>0</v>
      </c>
      <c r="AM202" s="63">
        <v>0</v>
      </c>
      <c r="AN202" s="63">
        <v>156.987449</v>
      </c>
      <c r="AO202" s="62">
        <v>46.257694000000001</v>
      </c>
      <c r="AP202" s="62">
        <v>45.064796000000001</v>
      </c>
      <c r="AQ202" s="62">
        <v>87.561019000000002</v>
      </c>
      <c r="AR202" s="62">
        <v>176.36584199999999</v>
      </c>
      <c r="AS202" s="62">
        <v>0</v>
      </c>
      <c r="AT202" s="63">
        <v>0</v>
      </c>
      <c r="AU202" s="63">
        <v>321.99833599999999</v>
      </c>
      <c r="AV202" s="62">
        <v>88.269678999999996</v>
      </c>
      <c r="AW202" s="62">
        <v>91.330641999999997</v>
      </c>
      <c r="AX202" s="62">
        <v>136.07610500000001</v>
      </c>
      <c r="AY202" s="62">
        <v>91.330641999999997</v>
      </c>
      <c r="AZ202" s="62">
        <v>136.07610500000001</v>
      </c>
      <c r="BA202" s="63">
        <v>0</v>
      </c>
      <c r="BB202" s="63">
        <v>-389.84335299999998</v>
      </c>
      <c r="BC202" s="62">
        <v>-104.747367</v>
      </c>
      <c r="BD202" s="62">
        <v>-119.497281</v>
      </c>
      <c r="BE202" s="62">
        <v>-119.497281</v>
      </c>
      <c r="BF202" s="62">
        <v>-119.497281</v>
      </c>
      <c r="BG202" s="62">
        <v>229.484925</v>
      </c>
      <c r="BH202" s="62">
        <v>1616.919345</v>
      </c>
      <c r="BI202" s="62">
        <v>1616.919345</v>
      </c>
      <c r="BJ202" s="62">
        <v>1510.513514</v>
      </c>
      <c r="BK202" s="62">
        <v>100.445633</v>
      </c>
      <c r="BL202" s="62">
        <v>105.939289</v>
      </c>
      <c r="BM202" s="62">
        <v>0</v>
      </c>
      <c r="BN202" s="62">
        <v>-2022.5212079999999</v>
      </c>
      <c r="BO202" s="62">
        <v>-2022.5212079999999</v>
      </c>
      <c r="BP202" s="62">
        <v>-2308.39752</v>
      </c>
      <c r="BQ202" s="62">
        <v>301.190765</v>
      </c>
      <c r="BR202" s="62">
        <v>311.18991399999999</v>
      </c>
      <c r="BS202" s="62">
        <v>0</v>
      </c>
    </row>
    <row r="203" spans="2:77" s="1" customFormat="1" ht="15" x14ac:dyDescent="0.25">
      <c r="B203" s="73" t="s">
        <v>103</v>
      </c>
      <c r="C203" s="81">
        <v>43530.25</v>
      </c>
      <c r="D203" s="58" t="s">
        <v>0</v>
      </c>
      <c r="E203" s="83" t="s">
        <v>27</v>
      </c>
      <c r="F203" s="83" t="s">
        <v>27</v>
      </c>
      <c r="G203" s="59">
        <v>65.198091000000005</v>
      </c>
      <c r="H203" s="59">
        <v>59.682966999999998</v>
      </c>
      <c r="I203" s="60" t="s">
        <v>27</v>
      </c>
      <c r="J203" s="69" t="s">
        <v>27</v>
      </c>
      <c r="K203" s="59" t="s">
        <v>27</v>
      </c>
      <c r="L203" s="83" t="s">
        <v>27</v>
      </c>
      <c r="M203" s="59">
        <v>-1.478059</v>
      </c>
      <c r="N203" s="59">
        <v>-2.5175080000000003</v>
      </c>
      <c r="O203" s="60" t="s">
        <v>27</v>
      </c>
      <c r="P203" s="69" t="s">
        <v>27</v>
      </c>
      <c r="Q203" s="59" t="s">
        <v>27</v>
      </c>
      <c r="R203" s="85">
        <v>0</v>
      </c>
      <c r="S203" s="59">
        <v>-1.880036</v>
      </c>
      <c r="T203" s="59">
        <v>-0.70828100000000005</v>
      </c>
      <c r="U203" s="60" t="s">
        <v>27</v>
      </c>
      <c r="V203" s="69" t="s">
        <v>27</v>
      </c>
      <c r="W203" s="61"/>
      <c r="X203" s="61"/>
      <c r="Y203" s="61"/>
      <c r="Z203" s="61"/>
      <c r="AA203" s="62">
        <v>51.790199999999999</v>
      </c>
      <c r="AB203" s="62">
        <v>0</v>
      </c>
      <c r="AC203" s="62">
        <v>187.724581</v>
      </c>
      <c r="AD203" s="62">
        <v>63.574956</v>
      </c>
      <c r="AE203" s="62">
        <v>69.863445999999996</v>
      </c>
      <c r="AF203" s="63">
        <v>0</v>
      </c>
      <c r="AG203" s="63">
        <v>7.4146640000000001</v>
      </c>
      <c r="AH203" s="62">
        <v>0.61288500000000001</v>
      </c>
      <c r="AI203" s="62">
        <v>0.63007199999999997</v>
      </c>
      <c r="AJ203" s="62">
        <v>2.6501109999999999</v>
      </c>
      <c r="AK203" s="62">
        <v>3.1422810000000001</v>
      </c>
      <c r="AL203" s="62">
        <v>0</v>
      </c>
      <c r="AM203" s="63">
        <v>0</v>
      </c>
      <c r="AN203" s="63">
        <v>-6.6436919999999997</v>
      </c>
      <c r="AO203" s="62">
        <v>-3.1401050000000001</v>
      </c>
      <c r="AP203" s="62">
        <v>-3.7719330000000002</v>
      </c>
      <c r="AQ203" s="62">
        <v>-1.822381</v>
      </c>
      <c r="AR203" s="62">
        <v>-2.1183339999999999</v>
      </c>
      <c r="AS203" s="62">
        <v>0</v>
      </c>
      <c r="AT203" s="63">
        <v>0</v>
      </c>
      <c r="AU203" s="63">
        <v>-4.2477679999999998</v>
      </c>
      <c r="AV203" s="62">
        <v>-2.5175079999999999</v>
      </c>
      <c r="AW203" s="62">
        <v>-3.1499459999999999</v>
      </c>
      <c r="AX203" s="62">
        <v>-1.1970909999999999</v>
      </c>
      <c r="AY203" s="62">
        <v>-3.1499459999999999</v>
      </c>
      <c r="AZ203" s="62">
        <v>-1.1970909999999999</v>
      </c>
      <c r="BA203" s="63">
        <v>0</v>
      </c>
      <c r="BB203" s="63">
        <v>0.80807799999999996</v>
      </c>
      <c r="BC203" s="62">
        <v>-0.70828100000000005</v>
      </c>
      <c r="BD203" s="62">
        <v>-3.1548240000000001</v>
      </c>
      <c r="BE203" s="62">
        <v>-3.1548240000000001</v>
      </c>
      <c r="BF203" s="62">
        <v>-3.1548240000000001</v>
      </c>
      <c r="BG203" s="62">
        <v>-1.8028249999999999</v>
      </c>
      <c r="BH203" s="62">
        <v>-12.320164</v>
      </c>
      <c r="BI203" s="62">
        <v>-12.320164</v>
      </c>
      <c r="BJ203" s="62">
        <v>-2.4588329999999998</v>
      </c>
      <c r="BK203" s="62">
        <v>-3.2395890000000001</v>
      </c>
      <c r="BL203" s="62">
        <v>-8.2415900000000004</v>
      </c>
      <c r="BM203" s="62">
        <v>0</v>
      </c>
      <c r="BN203" s="62">
        <v>38.641860000000001</v>
      </c>
      <c r="BO203" s="62">
        <v>38.641860000000001</v>
      </c>
      <c r="BP203" s="62">
        <v>35.487036000000003</v>
      </c>
      <c r="BQ203" s="62">
        <v>33.684210999999998</v>
      </c>
      <c r="BR203" s="62">
        <v>31.804175000000001</v>
      </c>
      <c r="BS203" s="62">
        <v>0</v>
      </c>
    </row>
    <row r="204" spans="2:77" s="1" customFormat="1" ht="15" x14ac:dyDescent="0.25">
      <c r="B204" s="73" t="s">
        <v>104</v>
      </c>
      <c r="C204" s="81">
        <v>43530.25</v>
      </c>
      <c r="D204" s="58" t="s">
        <v>0</v>
      </c>
      <c r="E204" s="83" t="s">
        <v>27</v>
      </c>
      <c r="F204" s="83" t="s">
        <v>27</v>
      </c>
      <c r="G204" s="59">
        <v>266.065</v>
      </c>
      <c r="H204" s="59">
        <v>248.499</v>
      </c>
      <c r="I204" s="60" t="s">
        <v>27</v>
      </c>
      <c r="J204" s="69" t="s">
        <v>27</v>
      </c>
      <c r="K204" s="59" t="s">
        <v>27</v>
      </c>
      <c r="L204" s="83" t="s">
        <v>27</v>
      </c>
      <c r="M204" s="59">
        <v>5.9420000000000002</v>
      </c>
      <c r="N204" s="59">
        <v>31.506999999999998</v>
      </c>
      <c r="O204" s="60" t="s">
        <v>27</v>
      </c>
      <c r="P204" s="69" t="s">
        <v>27</v>
      </c>
      <c r="Q204" s="59" t="s">
        <v>27</v>
      </c>
      <c r="R204" s="85">
        <v>0</v>
      </c>
      <c r="S204" s="59">
        <v>-49.54</v>
      </c>
      <c r="T204" s="59">
        <v>26.138999999999999</v>
      </c>
      <c r="U204" s="60" t="s">
        <v>27</v>
      </c>
      <c r="V204" s="69" t="s">
        <v>27</v>
      </c>
      <c r="W204" s="61"/>
      <c r="X204" s="61"/>
      <c r="Y204" s="61"/>
      <c r="Z204" s="61"/>
      <c r="AA204" s="62">
        <v>1036.6383120800001</v>
      </c>
      <c r="AB204" s="62">
        <v>0</v>
      </c>
      <c r="AC204" s="62">
        <v>868.94500000000005</v>
      </c>
      <c r="AD204" s="62">
        <v>223.251</v>
      </c>
      <c r="AE204" s="62">
        <v>277.56700000000001</v>
      </c>
      <c r="AF204" s="63">
        <v>0</v>
      </c>
      <c r="AG204" s="63">
        <v>143.839</v>
      </c>
      <c r="AH204" s="62">
        <v>47.872</v>
      </c>
      <c r="AI204" s="62">
        <v>35.167999999999999</v>
      </c>
      <c r="AJ204" s="62">
        <v>51.725999999999999</v>
      </c>
      <c r="AK204" s="62">
        <v>34.658000000000001</v>
      </c>
      <c r="AL204" s="62">
        <v>0</v>
      </c>
      <c r="AM204" s="63">
        <v>0</v>
      </c>
      <c r="AN204" s="63">
        <v>18.233000000000001</v>
      </c>
      <c r="AO204" s="62">
        <v>16.052</v>
      </c>
      <c r="AP204" s="62">
        <v>-1.792</v>
      </c>
      <c r="AQ204" s="62">
        <v>15.663</v>
      </c>
      <c r="AR204" s="62">
        <v>-8.5570000000000004</v>
      </c>
      <c r="AS204" s="62">
        <v>0</v>
      </c>
      <c r="AT204" s="63">
        <v>0</v>
      </c>
      <c r="AU204" s="63">
        <v>77.867999999999995</v>
      </c>
      <c r="AV204" s="62">
        <v>31.507000000000001</v>
      </c>
      <c r="AW204" s="62">
        <v>10.420999999999999</v>
      </c>
      <c r="AX204" s="62">
        <v>30.945</v>
      </c>
      <c r="AY204" s="62">
        <v>10.420999999999999</v>
      </c>
      <c r="AZ204" s="62">
        <v>30.945</v>
      </c>
      <c r="BA204" s="63">
        <v>0</v>
      </c>
      <c r="BB204" s="63">
        <v>31.64</v>
      </c>
      <c r="BC204" s="62">
        <v>26.138999999999999</v>
      </c>
      <c r="BD204" s="62">
        <v>3.5000000000000003E-2</v>
      </c>
      <c r="BE204" s="62">
        <v>3.5000000000000003E-2</v>
      </c>
      <c r="BF204" s="62">
        <v>3.5000000000000003E-2</v>
      </c>
      <c r="BG204" s="62">
        <v>0.76900000000000002</v>
      </c>
      <c r="BH204" s="62">
        <v>-35.997</v>
      </c>
      <c r="BI204" s="62">
        <v>-35.997</v>
      </c>
      <c r="BJ204" s="62">
        <v>34.448999999999998</v>
      </c>
      <c r="BK204" s="62">
        <v>56.548000000000002</v>
      </c>
      <c r="BL204" s="62">
        <v>29.672000000000001</v>
      </c>
      <c r="BM204" s="62">
        <v>0</v>
      </c>
      <c r="BN204" s="62">
        <v>1021.404</v>
      </c>
      <c r="BO204" s="62">
        <v>1021.404</v>
      </c>
      <c r="BP204" s="62">
        <v>1010.602</v>
      </c>
      <c r="BQ204" s="62">
        <v>1017.83</v>
      </c>
      <c r="BR204" s="62">
        <v>982.029</v>
      </c>
      <c r="BS204" s="62">
        <v>0</v>
      </c>
    </row>
    <row r="205" spans="2:77" s="1" customFormat="1" ht="15" x14ac:dyDescent="0.25">
      <c r="B205" s="73" t="s">
        <v>130</v>
      </c>
      <c r="C205" s="81">
        <v>43530.25</v>
      </c>
      <c r="D205" s="58" t="s">
        <v>0</v>
      </c>
      <c r="E205" s="83" t="s">
        <v>27</v>
      </c>
      <c r="F205" s="83" t="s">
        <v>27</v>
      </c>
      <c r="G205" s="59">
        <v>18.148958</v>
      </c>
      <c r="H205" s="59">
        <v>14.43615</v>
      </c>
      <c r="I205" s="60" t="s">
        <v>27</v>
      </c>
      <c r="J205" s="69" t="s">
        <v>27</v>
      </c>
      <c r="K205" s="59" t="s">
        <v>27</v>
      </c>
      <c r="L205" s="83" t="s">
        <v>27</v>
      </c>
      <c r="M205" s="59">
        <v>10.417881000000001</v>
      </c>
      <c r="N205" s="59">
        <v>8.3439800000000002</v>
      </c>
      <c r="O205" s="60" t="s">
        <v>27</v>
      </c>
      <c r="P205" s="69" t="s">
        <v>27</v>
      </c>
      <c r="Q205" s="59" t="s">
        <v>27</v>
      </c>
      <c r="R205" s="85">
        <v>0</v>
      </c>
      <c r="S205" s="59">
        <v>-99.581329999999994</v>
      </c>
      <c r="T205" s="59">
        <v>4.3888369999999997</v>
      </c>
      <c r="U205" s="60" t="s">
        <v>27</v>
      </c>
      <c r="V205" s="69" t="s">
        <v>27</v>
      </c>
      <c r="W205" s="61"/>
      <c r="X205" s="61"/>
      <c r="Y205" s="61"/>
      <c r="Z205" s="61"/>
      <c r="AA205" s="62">
        <v>42.9</v>
      </c>
      <c r="AB205" s="62">
        <v>0</v>
      </c>
      <c r="AC205" s="62">
        <v>73.339270999999997</v>
      </c>
      <c r="AD205" s="62">
        <v>14.652314000000001</v>
      </c>
      <c r="AE205" s="62">
        <v>14.977188</v>
      </c>
      <c r="AF205" s="63">
        <v>0</v>
      </c>
      <c r="AG205" s="63">
        <v>48.451785000000001</v>
      </c>
      <c r="AH205" s="62">
        <v>9.2436910000000001</v>
      </c>
      <c r="AI205" s="62">
        <v>8.5226799999999994</v>
      </c>
      <c r="AJ205" s="62">
        <v>8.6312840000000008</v>
      </c>
      <c r="AK205" s="62">
        <v>11.501778</v>
      </c>
      <c r="AL205" s="62">
        <v>0</v>
      </c>
      <c r="AM205" s="63">
        <v>0</v>
      </c>
      <c r="AN205" s="63">
        <v>43.880465999999998</v>
      </c>
      <c r="AO205" s="62">
        <v>8.2115670000000005</v>
      </c>
      <c r="AP205" s="62">
        <v>7.3261599999999998</v>
      </c>
      <c r="AQ205" s="62">
        <v>7.214054</v>
      </c>
      <c r="AR205" s="62">
        <v>10.342280000000001</v>
      </c>
      <c r="AS205" s="62">
        <v>0</v>
      </c>
      <c r="AT205" s="63">
        <v>0</v>
      </c>
      <c r="AU205" s="63">
        <v>44.575879999999998</v>
      </c>
      <c r="AV205" s="62">
        <v>8.3439800000000002</v>
      </c>
      <c r="AW205" s="62">
        <v>7.4453699999999996</v>
      </c>
      <c r="AX205" s="62">
        <v>7.3032680000000001</v>
      </c>
      <c r="AY205" s="62">
        <v>7.4453699999999996</v>
      </c>
      <c r="AZ205" s="62">
        <v>7.3032680000000001</v>
      </c>
      <c r="BA205" s="63">
        <v>0</v>
      </c>
      <c r="BB205" s="63">
        <v>-11.976967</v>
      </c>
      <c r="BC205" s="62">
        <v>4.3888369999999997</v>
      </c>
      <c r="BD205" s="62">
        <v>-20.316680999999999</v>
      </c>
      <c r="BE205" s="62">
        <v>-20.316680999999999</v>
      </c>
      <c r="BF205" s="62">
        <v>-20.316680999999999</v>
      </c>
      <c r="BG205" s="62">
        <v>-26.728406</v>
      </c>
      <c r="BH205" s="62">
        <v>325.37188200000003</v>
      </c>
      <c r="BI205" s="62">
        <v>325.37188200000003</v>
      </c>
      <c r="BJ205" s="62">
        <v>347.83922100000001</v>
      </c>
      <c r="BK205" s="62">
        <v>379.11718500000001</v>
      </c>
      <c r="BL205" s="62">
        <v>495.27765599999998</v>
      </c>
      <c r="BM205" s="62">
        <v>0</v>
      </c>
      <c r="BN205" s="62">
        <v>229.511653</v>
      </c>
      <c r="BO205" s="62">
        <v>229.511653</v>
      </c>
      <c r="BP205" s="62">
        <v>209.14773299999999</v>
      </c>
      <c r="BQ205" s="62">
        <v>182.32472899999999</v>
      </c>
      <c r="BR205" s="62">
        <v>82.753305999999995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153</v>
      </c>
      <c r="C206" s="81">
        <v>43530.25</v>
      </c>
      <c r="D206" s="58" t="s">
        <v>0</v>
      </c>
      <c r="E206" s="83" t="s">
        <v>27</v>
      </c>
      <c r="F206" s="83" t="s">
        <v>27</v>
      </c>
      <c r="G206" s="59">
        <v>21.363890000000001</v>
      </c>
      <c r="H206" s="59">
        <v>11.053919</v>
      </c>
      <c r="I206" s="60" t="s">
        <v>27</v>
      </c>
      <c r="J206" s="69" t="s">
        <v>27</v>
      </c>
      <c r="K206" s="59" t="s">
        <v>27</v>
      </c>
      <c r="L206" s="83" t="s">
        <v>27</v>
      </c>
      <c r="M206" s="59">
        <v>5.7703790000000001</v>
      </c>
      <c r="N206" s="59">
        <v>2.31996</v>
      </c>
      <c r="O206" s="60" t="s">
        <v>27</v>
      </c>
      <c r="P206" s="69" t="s">
        <v>27</v>
      </c>
      <c r="Q206" s="59" t="s">
        <v>27</v>
      </c>
      <c r="R206" s="85">
        <v>0</v>
      </c>
      <c r="S206" s="59">
        <v>4.9247189999999996</v>
      </c>
      <c r="T206" s="59">
        <v>1.5426979999999999</v>
      </c>
      <c r="U206" s="60" t="s">
        <v>27</v>
      </c>
      <c r="V206" s="69" t="s">
        <v>27</v>
      </c>
      <c r="W206" s="61"/>
      <c r="X206" s="61"/>
      <c r="Y206" s="61"/>
      <c r="Z206" s="61"/>
      <c r="AA206" s="62">
        <v>48.522239999999996</v>
      </c>
      <c r="AB206" s="62">
        <v>0</v>
      </c>
      <c r="AC206" s="62">
        <v>42.508626999999997</v>
      </c>
      <c r="AD206" s="62">
        <v>13.515029999999999</v>
      </c>
      <c r="AE206" s="62">
        <v>16.106144</v>
      </c>
      <c r="AF206" s="63">
        <v>0</v>
      </c>
      <c r="AG206" s="63">
        <v>9.0449800000000007</v>
      </c>
      <c r="AH206" s="62">
        <v>2.52291</v>
      </c>
      <c r="AI206" s="62">
        <v>3.4775900000000002</v>
      </c>
      <c r="AJ206" s="62">
        <v>4.4863869999999997</v>
      </c>
      <c r="AK206" s="62">
        <v>6.2618479999999996</v>
      </c>
      <c r="AL206" s="62">
        <v>0</v>
      </c>
      <c r="AM206" s="63">
        <v>0</v>
      </c>
      <c r="AN206" s="63">
        <v>5.1176640000000004</v>
      </c>
      <c r="AO206" s="62">
        <v>1.440652</v>
      </c>
      <c r="AP206" s="62">
        <v>2.4287920000000001</v>
      </c>
      <c r="AQ206" s="62">
        <v>3.332287</v>
      </c>
      <c r="AR206" s="62">
        <v>5.0225270000000002</v>
      </c>
      <c r="AS206" s="62">
        <v>0</v>
      </c>
      <c r="AT206" s="63">
        <v>0</v>
      </c>
      <c r="AU206" s="63">
        <v>7.9140740000000003</v>
      </c>
      <c r="AV206" s="62">
        <v>2.31996</v>
      </c>
      <c r="AW206" s="62">
        <v>3.13036</v>
      </c>
      <c r="AX206" s="62">
        <v>4.063618</v>
      </c>
      <c r="AY206" s="62">
        <v>3.13036</v>
      </c>
      <c r="AZ206" s="62">
        <v>4.063618</v>
      </c>
      <c r="BA206" s="63">
        <v>0</v>
      </c>
      <c r="BB206" s="63">
        <v>5.7685700000000004</v>
      </c>
      <c r="BC206" s="62">
        <v>1.5426979999999999</v>
      </c>
      <c r="BD206" s="62">
        <v>1.2785470000000001</v>
      </c>
      <c r="BE206" s="62">
        <v>1.2785470000000001</v>
      </c>
      <c r="BF206" s="62">
        <v>1.2785470000000001</v>
      </c>
      <c r="BG206" s="62">
        <v>3.9305560000000002</v>
      </c>
      <c r="BH206" s="62">
        <v>-10.041032</v>
      </c>
      <c r="BI206" s="62">
        <v>-10.041032</v>
      </c>
      <c r="BJ206" s="62">
        <v>-6.5772969999999997</v>
      </c>
      <c r="BK206" s="62">
        <v>-7.3520329999999996</v>
      </c>
      <c r="BL206" s="62">
        <v>-5.7716440000000002</v>
      </c>
      <c r="BM206" s="62">
        <v>0</v>
      </c>
      <c r="BN206" s="62">
        <v>42.289171000000003</v>
      </c>
      <c r="BO206" s="62">
        <v>42.289171000000003</v>
      </c>
      <c r="BP206" s="62">
        <v>45.268487</v>
      </c>
      <c r="BQ206" s="62">
        <v>48.939509000000001</v>
      </c>
      <c r="BR206" s="62">
        <v>53.262687</v>
      </c>
      <c r="BS206" s="62">
        <v>0</v>
      </c>
    </row>
    <row r="207" spans="2:77" s="1" customFormat="1" ht="15" x14ac:dyDescent="0.25">
      <c r="B207" s="73" t="s">
        <v>208</v>
      </c>
      <c r="C207" s="81">
        <v>43530.25</v>
      </c>
      <c r="D207" s="58" t="s">
        <v>0</v>
      </c>
      <c r="E207" s="83" t="s">
        <v>27</v>
      </c>
      <c r="F207" s="83" t="s">
        <v>27</v>
      </c>
      <c r="G207" s="59">
        <v>2.1467559999999999</v>
      </c>
      <c r="H207" s="59">
        <v>13.995984</v>
      </c>
      <c r="I207" s="60" t="s">
        <v>27</v>
      </c>
      <c r="J207" s="69" t="s">
        <v>27</v>
      </c>
      <c r="K207" s="59" t="s">
        <v>27</v>
      </c>
      <c r="L207" s="83" t="s">
        <v>27</v>
      </c>
      <c r="M207" s="59">
        <v>-0.78982600000000003</v>
      </c>
      <c r="N207" s="59">
        <v>-0.18280800000000003</v>
      </c>
      <c r="O207" s="60" t="s">
        <v>27</v>
      </c>
      <c r="P207" s="69" t="s">
        <v>27</v>
      </c>
      <c r="Q207" s="59" t="s">
        <v>27</v>
      </c>
      <c r="R207" s="85">
        <v>0</v>
      </c>
      <c r="S207" s="59">
        <v>-2.5965389999999999</v>
      </c>
      <c r="T207" s="59">
        <v>-6.4966090000000003</v>
      </c>
      <c r="U207" s="60" t="s">
        <v>27</v>
      </c>
      <c r="V207" s="69" t="s">
        <v>27</v>
      </c>
      <c r="W207" s="61"/>
      <c r="X207" s="61"/>
      <c r="Y207" s="61"/>
      <c r="Z207" s="61"/>
      <c r="AA207" s="62">
        <v>72.402003105600002</v>
      </c>
      <c r="AB207" s="62">
        <v>0</v>
      </c>
      <c r="AC207" s="62">
        <v>34.139184999999998</v>
      </c>
      <c r="AD207" s="62">
        <v>21.731864999999999</v>
      </c>
      <c r="AE207" s="62">
        <v>5.1605420000000004</v>
      </c>
      <c r="AF207" s="63">
        <v>0</v>
      </c>
      <c r="AG207" s="63">
        <v>9.3249870000000001</v>
      </c>
      <c r="AH207" s="62">
        <v>2.6001370000000001</v>
      </c>
      <c r="AI207" s="62">
        <v>14.348191999999999</v>
      </c>
      <c r="AJ207" s="62">
        <v>3.8084549999999999</v>
      </c>
      <c r="AK207" s="62">
        <v>1.408228</v>
      </c>
      <c r="AL207" s="62">
        <v>0</v>
      </c>
      <c r="AM207" s="63">
        <v>0</v>
      </c>
      <c r="AN207" s="63">
        <v>-1.3710519999999999</v>
      </c>
      <c r="AO207" s="62">
        <v>-0.28006700000000001</v>
      </c>
      <c r="AP207" s="62">
        <v>10.636053</v>
      </c>
      <c r="AQ207" s="62">
        <v>0.35533300000000001</v>
      </c>
      <c r="AR207" s="62">
        <v>-0.89705699999999999</v>
      </c>
      <c r="AS207" s="62">
        <v>0</v>
      </c>
      <c r="AT207" s="63">
        <v>0</v>
      </c>
      <c r="AU207" s="63">
        <v>-0.97691099999999997</v>
      </c>
      <c r="AV207" s="62">
        <v>-0.182808</v>
      </c>
      <c r="AW207" s="62">
        <v>10.733461</v>
      </c>
      <c r="AX207" s="62">
        <v>0.46451700000000001</v>
      </c>
      <c r="AY207" s="62">
        <v>10.733461</v>
      </c>
      <c r="AZ207" s="62">
        <v>0.46451700000000001</v>
      </c>
      <c r="BA207" s="63">
        <v>0</v>
      </c>
      <c r="BB207" s="63">
        <v>-14.427879000000001</v>
      </c>
      <c r="BC207" s="62">
        <v>-6.4966090000000003</v>
      </c>
      <c r="BD207" s="62">
        <v>5.8651489999999997</v>
      </c>
      <c r="BE207" s="62">
        <v>5.8651489999999997</v>
      </c>
      <c r="BF207" s="62">
        <v>5.8651489999999997</v>
      </c>
      <c r="BG207" s="62">
        <v>-6.3036209999999997</v>
      </c>
      <c r="BH207" s="62">
        <v>116.577016</v>
      </c>
      <c r="BI207" s="62">
        <v>116.577016</v>
      </c>
      <c r="BJ207" s="62">
        <v>103.987144</v>
      </c>
      <c r="BK207" s="62">
        <v>112.05992500000001</v>
      </c>
      <c r="BL207" s="62">
        <v>109.377291</v>
      </c>
      <c r="BM207" s="62">
        <v>0</v>
      </c>
      <c r="BN207" s="62">
        <v>75.311460999999994</v>
      </c>
      <c r="BO207" s="62">
        <v>75.311460999999994</v>
      </c>
      <c r="BP207" s="62">
        <v>81.175658999999996</v>
      </c>
      <c r="BQ207" s="62">
        <v>73.799357999999998</v>
      </c>
      <c r="BR207" s="62">
        <v>71.194586000000001</v>
      </c>
      <c r="BS207" s="62">
        <v>0</v>
      </c>
    </row>
    <row r="208" spans="2:77" s="1" customFormat="1" ht="15" x14ac:dyDescent="0.25">
      <c r="B208" s="73" t="s">
        <v>229</v>
      </c>
      <c r="C208" s="81">
        <v>43530.25</v>
      </c>
      <c r="D208" s="58" t="s">
        <v>0</v>
      </c>
      <c r="E208" s="83">
        <v>855.5</v>
      </c>
      <c r="F208" s="83" t="s">
        <v>27</v>
      </c>
      <c r="G208" s="59">
        <v>781.61800000000005</v>
      </c>
      <c r="H208" s="59">
        <v>702.72</v>
      </c>
      <c r="I208" s="60" t="s">
        <v>27</v>
      </c>
      <c r="J208" s="69" t="s">
        <v>27</v>
      </c>
      <c r="K208" s="59">
        <v>131.16666666666666</v>
      </c>
      <c r="L208" s="83" t="s">
        <v>27</v>
      </c>
      <c r="M208" s="59">
        <v>94.841000000000008</v>
      </c>
      <c r="N208" s="59">
        <v>92.682000000000002</v>
      </c>
      <c r="O208" s="60" t="s">
        <v>27</v>
      </c>
      <c r="P208" s="69" t="s">
        <v>27</v>
      </c>
      <c r="Q208" s="59">
        <v>54.833333333333336</v>
      </c>
      <c r="R208" s="85">
        <v>0</v>
      </c>
      <c r="S208" s="59">
        <v>-135.06100000000001</v>
      </c>
      <c r="T208" s="59">
        <v>-54.764000000000003</v>
      </c>
      <c r="U208" s="60" t="s">
        <v>27</v>
      </c>
      <c r="V208" s="69" t="s">
        <v>27</v>
      </c>
      <c r="W208" s="61"/>
      <c r="X208" s="61"/>
      <c r="Y208" s="61"/>
      <c r="Z208" s="61"/>
      <c r="AA208" s="62">
        <v>2579.6613048000004</v>
      </c>
      <c r="AB208" s="62">
        <v>0</v>
      </c>
      <c r="AC208" s="62">
        <v>2576.076</v>
      </c>
      <c r="AD208" s="62">
        <v>749.30700000000002</v>
      </c>
      <c r="AE208" s="62">
        <v>720.40700000000004</v>
      </c>
      <c r="AF208" s="63">
        <v>0</v>
      </c>
      <c r="AG208" s="63">
        <v>405.48700000000002</v>
      </c>
      <c r="AH208" s="62">
        <v>124.67</v>
      </c>
      <c r="AI208" s="62">
        <v>138.036</v>
      </c>
      <c r="AJ208" s="62">
        <v>101.01300000000001</v>
      </c>
      <c r="AK208" s="62">
        <v>110.303</v>
      </c>
      <c r="AL208" s="62">
        <v>0</v>
      </c>
      <c r="AM208" s="63">
        <v>0</v>
      </c>
      <c r="AN208" s="63">
        <v>190.339</v>
      </c>
      <c r="AO208" s="62">
        <v>45.945</v>
      </c>
      <c r="AP208" s="62">
        <v>78.343000000000004</v>
      </c>
      <c r="AQ208" s="62">
        <v>37.557000000000002</v>
      </c>
      <c r="AR208" s="62">
        <v>43.953000000000003</v>
      </c>
      <c r="AS208" s="62">
        <v>0</v>
      </c>
      <c r="AT208" s="63">
        <v>0</v>
      </c>
      <c r="AU208" s="63">
        <v>365.43900000000002</v>
      </c>
      <c r="AV208" s="62">
        <v>92.682000000000002</v>
      </c>
      <c r="AW208" s="62">
        <v>122.26</v>
      </c>
      <c r="AX208" s="62">
        <v>83.718999999999994</v>
      </c>
      <c r="AY208" s="62">
        <v>122.26</v>
      </c>
      <c r="AZ208" s="62">
        <v>83.718999999999994</v>
      </c>
      <c r="BA208" s="63">
        <v>0</v>
      </c>
      <c r="BB208" s="63">
        <v>-122.77200000000001</v>
      </c>
      <c r="BC208" s="62">
        <v>-54.764000000000003</v>
      </c>
      <c r="BD208" s="62">
        <v>9.99</v>
      </c>
      <c r="BE208" s="62">
        <v>9.99</v>
      </c>
      <c r="BF208" s="62">
        <v>9.99</v>
      </c>
      <c r="BG208" s="62">
        <v>-15.19</v>
      </c>
      <c r="BH208" s="62">
        <v>1381.402</v>
      </c>
      <c r="BI208" s="62">
        <v>1381.402</v>
      </c>
      <c r="BJ208" s="62">
        <v>929.125</v>
      </c>
      <c r="BK208" s="62">
        <v>957.08600000000001</v>
      </c>
      <c r="BL208" s="62">
        <v>1330.7840000000001</v>
      </c>
      <c r="BM208" s="62">
        <v>0</v>
      </c>
      <c r="BN208" s="62">
        <v>16.297999999999998</v>
      </c>
      <c r="BO208" s="62">
        <v>16.297999999999998</v>
      </c>
      <c r="BP208" s="62">
        <v>614.05200000000002</v>
      </c>
      <c r="BQ208" s="62">
        <v>578.95600000000002</v>
      </c>
      <c r="BR208" s="62">
        <v>442.28699999999998</v>
      </c>
      <c r="BS208" s="62">
        <v>0</v>
      </c>
    </row>
    <row r="209" spans="2:71" s="1" customFormat="1" ht="15" x14ac:dyDescent="0.25">
      <c r="B209" s="73" t="s">
        <v>234</v>
      </c>
      <c r="C209" s="81">
        <v>43530.25</v>
      </c>
      <c r="D209" s="58" t="s">
        <v>0</v>
      </c>
      <c r="E209" s="83" t="s">
        <v>27</v>
      </c>
      <c r="F209" s="83" t="s">
        <v>27</v>
      </c>
      <c r="G209" s="59">
        <v>330.30980199999999</v>
      </c>
      <c r="H209" s="59">
        <v>265.01022499999999</v>
      </c>
      <c r="I209" s="60" t="s">
        <v>27</v>
      </c>
      <c r="J209" s="69" t="s">
        <v>27</v>
      </c>
      <c r="K209" s="59" t="s">
        <v>27</v>
      </c>
      <c r="L209" s="83" t="s">
        <v>27</v>
      </c>
      <c r="M209" s="59">
        <v>85.571095999999997</v>
      </c>
      <c r="N209" s="59">
        <v>54.513048999999995</v>
      </c>
      <c r="O209" s="60" t="s">
        <v>27</v>
      </c>
      <c r="P209" s="69" t="s">
        <v>27</v>
      </c>
      <c r="Q209" s="59" t="s">
        <v>27</v>
      </c>
      <c r="R209" s="85">
        <v>0</v>
      </c>
      <c r="S209" s="59">
        <v>50.575870000000002</v>
      </c>
      <c r="T209" s="59">
        <v>47.836750000000002</v>
      </c>
      <c r="U209" s="60" t="s">
        <v>27</v>
      </c>
      <c r="V209" s="69" t="s">
        <v>27</v>
      </c>
      <c r="W209" s="61"/>
      <c r="X209" s="61"/>
      <c r="Y209" s="61"/>
      <c r="Z209" s="61"/>
      <c r="AA209" s="62">
        <v>1096.5592799999999</v>
      </c>
      <c r="AB209" s="62">
        <v>0</v>
      </c>
      <c r="AC209" s="62">
        <v>1002.472078</v>
      </c>
      <c r="AD209" s="62">
        <v>265.92359399999998</v>
      </c>
      <c r="AE209" s="62">
        <v>307.17003899999997</v>
      </c>
      <c r="AF209" s="63">
        <v>0</v>
      </c>
      <c r="AG209" s="63">
        <v>241.16431600000001</v>
      </c>
      <c r="AH209" s="62">
        <v>59.594380000000001</v>
      </c>
      <c r="AI209" s="62">
        <v>75.595860000000002</v>
      </c>
      <c r="AJ209" s="62">
        <v>101.93575800000001</v>
      </c>
      <c r="AK209" s="62">
        <v>100.746217</v>
      </c>
      <c r="AL209" s="62">
        <v>0</v>
      </c>
      <c r="AM209" s="63">
        <v>0</v>
      </c>
      <c r="AN209" s="63">
        <v>138.01811599999999</v>
      </c>
      <c r="AO209" s="62">
        <v>36.962539</v>
      </c>
      <c r="AP209" s="62">
        <v>46.062399999999997</v>
      </c>
      <c r="AQ209" s="62">
        <v>75.407612</v>
      </c>
      <c r="AR209" s="62">
        <v>66.822824999999995</v>
      </c>
      <c r="AS209" s="62">
        <v>0</v>
      </c>
      <c r="AT209" s="63">
        <v>0</v>
      </c>
      <c r="AU209" s="63">
        <v>205.824972</v>
      </c>
      <c r="AV209" s="62">
        <v>54.513049000000002</v>
      </c>
      <c r="AW209" s="62">
        <v>64.930480000000003</v>
      </c>
      <c r="AX209" s="62">
        <v>93.925960000000003</v>
      </c>
      <c r="AY209" s="62">
        <v>64.930480000000003</v>
      </c>
      <c r="AZ209" s="62">
        <v>93.925960000000003</v>
      </c>
      <c r="BA209" s="63">
        <v>0</v>
      </c>
      <c r="BB209" s="63">
        <v>149.90799100000001</v>
      </c>
      <c r="BC209" s="62">
        <v>47.836750000000002</v>
      </c>
      <c r="BD209" s="62">
        <v>39.403903999999997</v>
      </c>
      <c r="BE209" s="62">
        <v>39.403903999999997</v>
      </c>
      <c r="BF209" s="62">
        <v>39.403903999999997</v>
      </c>
      <c r="BG209" s="62">
        <v>62.357731000000001</v>
      </c>
      <c r="BH209" s="62">
        <v>233.89288400000001</v>
      </c>
      <c r="BI209" s="62">
        <v>233.89288400000001</v>
      </c>
      <c r="BJ209" s="62">
        <v>256.84032400000001</v>
      </c>
      <c r="BK209" s="62">
        <v>362.25623100000001</v>
      </c>
      <c r="BL209" s="62">
        <v>386.017269</v>
      </c>
      <c r="BM209" s="62">
        <v>0</v>
      </c>
      <c r="BN209" s="62">
        <v>1126.0352969999999</v>
      </c>
      <c r="BO209" s="62">
        <v>1126.0352969999999</v>
      </c>
      <c r="BP209" s="62">
        <v>1165.5348369999999</v>
      </c>
      <c r="BQ209" s="62">
        <v>1091.0348019999999</v>
      </c>
      <c r="BR209" s="62">
        <v>1141.5901249999999</v>
      </c>
      <c r="BS209" s="62">
        <v>0</v>
      </c>
    </row>
    <row r="210" spans="2:71" s="1" customFormat="1" ht="15" x14ac:dyDescent="0.25">
      <c r="B210" s="73" t="s">
        <v>243</v>
      </c>
      <c r="C210" s="81">
        <v>43530.25</v>
      </c>
      <c r="D210" s="58" t="s">
        <v>0</v>
      </c>
      <c r="E210" s="83" t="s">
        <v>27</v>
      </c>
      <c r="F210" s="83" t="s">
        <v>27</v>
      </c>
      <c r="G210" s="59">
        <v>37.483716999999999</v>
      </c>
      <c r="H210" s="59">
        <v>20.821245999999999</v>
      </c>
      <c r="I210" s="60" t="s">
        <v>27</v>
      </c>
      <c r="J210" s="69" t="s">
        <v>27</v>
      </c>
      <c r="K210" s="59" t="s">
        <v>27</v>
      </c>
      <c r="L210" s="83" t="s">
        <v>27</v>
      </c>
      <c r="M210" s="59">
        <v>28.176026</v>
      </c>
      <c r="N210" s="59">
        <v>9.9768100000000004</v>
      </c>
      <c r="O210" s="60" t="s">
        <v>27</v>
      </c>
      <c r="P210" s="69" t="s">
        <v>27</v>
      </c>
      <c r="Q210" s="59" t="s">
        <v>27</v>
      </c>
      <c r="R210" s="85">
        <v>0</v>
      </c>
      <c r="S210" s="59">
        <v>-60.179194000000003</v>
      </c>
      <c r="T210" s="59">
        <v>291.77565199999998</v>
      </c>
      <c r="U210" s="60" t="s">
        <v>27</v>
      </c>
      <c r="V210" s="69" t="s">
        <v>27</v>
      </c>
      <c r="W210" s="61"/>
      <c r="X210" s="61"/>
      <c r="Y210" s="61"/>
      <c r="Z210" s="61"/>
      <c r="AA210" s="62">
        <v>570</v>
      </c>
      <c r="AB210" s="62">
        <v>0</v>
      </c>
      <c r="AC210" s="62">
        <v>83.091712000000001</v>
      </c>
      <c r="AD210" s="62">
        <v>17.831434999999999</v>
      </c>
      <c r="AE210" s="62">
        <v>27.798708000000001</v>
      </c>
      <c r="AF210" s="63">
        <v>0</v>
      </c>
      <c r="AG210" s="63">
        <v>71.464229000000003</v>
      </c>
      <c r="AH210" s="62">
        <v>18.149467999999999</v>
      </c>
      <c r="AI210" s="62">
        <v>14.303967</v>
      </c>
      <c r="AJ210" s="62">
        <v>19.564556</v>
      </c>
      <c r="AK210" s="62">
        <v>32.473359000000002</v>
      </c>
      <c r="AL210" s="62">
        <v>0</v>
      </c>
      <c r="AM210" s="63">
        <v>0</v>
      </c>
      <c r="AN210" s="63">
        <v>51.370013999999998</v>
      </c>
      <c r="AO210" s="62">
        <v>9.7315140000000007</v>
      </c>
      <c r="AP210" s="62">
        <v>8.4347189999999994</v>
      </c>
      <c r="AQ210" s="62">
        <v>13.371264999999999</v>
      </c>
      <c r="AR210" s="62">
        <v>27.669350000000001</v>
      </c>
      <c r="AS210" s="62">
        <v>0</v>
      </c>
      <c r="AT210" s="63">
        <v>0</v>
      </c>
      <c r="AU210" s="63">
        <v>53.150725000000001</v>
      </c>
      <c r="AV210" s="62">
        <v>9.9768100000000004</v>
      </c>
      <c r="AW210" s="62">
        <v>8.9925350000000002</v>
      </c>
      <c r="AX210" s="62">
        <v>13.885094</v>
      </c>
      <c r="AY210" s="62">
        <v>8.9925350000000002</v>
      </c>
      <c r="AZ210" s="62">
        <v>13.885094</v>
      </c>
      <c r="BA210" s="63">
        <v>0</v>
      </c>
      <c r="BB210" s="63">
        <v>357.782467</v>
      </c>
      <c r="BC210" s="62">
        <v>291.77565199999998</v>
      </c>
      <c r="BD210" s="62">
        <v>-6.6363770000000004</v>
      </c>
      <c r="BE210" s="62">
        <v>-6.6363770000000004</v>
      </c>
      <c r="BF210" s="62">
        <v>-6.6363770000000004</v>
      </c>
      <c r="BG210" s="62">
        <v>27.766233</v>
      </c>
      <c r="BH210" s="62">
        <v>332.98273899999998</v>
      </c>
      <c r="BI210" s="62">
        <v>332.98273899999998</v>
      </c>
      <c r="BJ210" s="62">
        <v>391.03083800000002</v>
      </c>
      <c r="BK210" s="62">
        <v>400.15625699999998</v>
      </c>
      <c r="BL210" s="62">
        <v>350.64272899999997</v>
      </c>
      <c r="BM210" s="62">
        <v>0</v>
      </c>
      <c r="BN210" s="62">
        <v>1658.073537</v>
      </c>
      <c r="BO210" s="62">
        <v>1658.073537</v>
      </c>
      <c r="BP210" s="62">
        <v>1651.4371599999999</v>
      </c>
      <c r="BQ210" s="62">
        <v>1679.203393</v>
      </c>
      <c r="BR210" s="62">
        <v>1620.3742420000001</v>
      </c>
      <c r="BS210" s="62">
        <v>0</v>
      </c>
    </row>
    <row r="211" spans="2:71" s="1" customFormat="1" ht="15" x14ac:dyDescent="0.25">
      <c r="B211" s="73" t="s">
        <v>314</v>
      </c>
      <c r="C211" s="81">
        <v>43530.25</v>
      </c>
      <c r="D211" s="58" t="s">
        <v>0</v>
      </c>
      <c r="E211" s="83">
        <v>16209.070461538462</v>
      </c>
      <c r="F211" s="83" t="s">
        <v>27</v>
      </c>
      <c r="G211" s="59">
        <v>21992</v>
      </c>
      <c r="H211" s="59">
        <v>10447</v>
      </c>
      <c r="I211" s="60" t="s">
        <v>27</v>
      </c>
      <c r="J211" s="69" t="s">
        <v>27</v>
      </c>
      <c r="K211" s="59">
        <v>1635.6153846153845</v>
      </c>
      <c r="L211" s="83" t="s">
        <v>27</v>
      </c>
      <c r="M211" s="59">
        <v>6482</v>
      </c>
      <c r="N211" s="59">
        <v>1053</v>
      </c>
      <c r="O211" s="60" t="s">
        <v>27</v>
      </c>
      <c r="P211" s="69" t="s">
        <v>27</v>
      </c>
      <c r="Q211" s="59">
        <v>162.38461538461539</v>
      </c>
      <c r="R211" s="85">
        <v>0</v>
      </c>
      <c r="S211" s="59">
        <v>3956</v>
      </c>
      <c r="T211" s="59">
        <v>-184</v>
      </c>
      <c r="U211" s="60" t="s">
        <v>27</v>
      </c>
      <c r="V211" s="69" t="s">
        <v>27</v>
      </c>
      <c r="W211" s="61"/>
      <c r="X211" s="61"/>
      <c r="Y211" s="61"/>
      <c r="Z211" s="61"/>
      <c r="AA211" s="62">
        <v>18533.400000000001</v>
      </c>
      <c r="AB211" s="62">
        <v>0</v>
      </c>
      <c r="AC211" s="62">
        <v>39779</v>
      </c>
      <c r="AD211" s="62">
        <v>10532</v>
      </c>
      <c r="AE211" s="62">
        <v>13843</v>
      </c>
      <c r="AF211" s="63">
        <v>0</v>
      </c>
      <c r="AG211" s="63">
        <v>7836</v>
      </c>
      <c r="AH211" s="62">
        <v>1197</v>
      </c>
      <c r="AI211" s="62">
        <v>1588</v>
      </c>
      <c r="AJ211" s="62">
        <v>2900</v>
      </c>
      <c r="AK211" s="62">
        <v>7115</v>
      </c>
      <c r="AL211" s="62">
        <v>0</v>
      </c>
      <c r="AM211" s="63">
        <v>0</v>
      </c>
      <c r="AN211" s="63">
        <v>2733</v>
      </c>
      <c r="AO211" s="62">
        <v>-115</v>
      </c>
      <c r="AP211" s="62">
        <v>12</v>
      </c>
      <c r="AQ211" s="62">
        <v>1146</v>
      </c>
      <c r="AR211" s="62">
        <v>4958</v>
      </c>
      <c r="AS211" s="62">
        <v>0</v>
      </c>
      <c r="AT211" s="63">
        <v>0</v>
      </c>
      <c r="AU211" s="63">
        <v>6626</v>
      </c>
      <c r="AV211" s="62">
        <v>1053</v>
      </c>
      <c r="AW211" s="62">
        <v>1037</v>
      </c>
      <c r="AX211" s="62">
        <v>2310</v>
      </c>
      <c r="AY211" s="62">
        <v>1037</v>
      </c>
      <c r="AZ211" s="62">
        <v>2310</v>
      </c>
      <c r="BA211" s="63">
        <v>0</v>
      </c>
      <c r="BB211" s="63">
        <v>639</v>
      </c>
      <c r="BC211" s="62">
        <v>-184</v>
      </c>
      <c r="BD211" s="62">
        <v>-314</v>
      </c>
      <c r="BE211" s="62">
        <v>-314</v>
      </c>
      <c r="BF211" s="62">
        <v>-314</v>
      </c>
      <c r="BG211" s="62">
        <v>441</v>
      </c>
      <c r="BH211" s="62">
        <v>26330</v>
      </c>
      <c r="BI211" s="62">
        <v>26330</v>
      </c>
      <c r="BJ211" s="62">
        <v>28879</v>
      </c>
      <c r="BK211" s="62">
        <v>32668</v>
      </c>
      <c r="BL211" s="62">
        <v>44889</v>
      </c>
      <c r="BM211" s="62">
        <v>0</v>
      </c>
      <c r="BN211" s="62">
        <v>20171</v>
      </c>
      <c r="BO211" s="62">
        <v>20171</v>
      </c>
      <c r="BP211" s="62">
        <v>20074</v>
      </c>
      <c r="BQ211" s="62">
        <v>24943</v>
      </c>
      <c r="BR211" s="62">
        <v>36639</v>
      </c>
      <c r="BS211" s="62">
        <v>0</v>
      </c>
    </row>
    <row r="212" spans="2:71" s="1" customFormat="1" ht="15" x14ac:dyDescent="0.25">
      <c r="B212" s="73" t="s">
        <v>315</v>
      </c>
      <c r="C212" s="81">
        <v>43530.25</v>
      </c>
      <c r="D212" s="58" t="s">
        <v>0</v>
      </c>
      <c r="E212" s="83" t="s">
        <v>27</v>
      </c>
      <c r="F212" s="83" t="s">
        <v>27</v>
      </c>
      <c r="G212" s="59">
        <v>347.50263200000001</v>
      </c>
      <c r="H212" s="59">
        <v>351.34812199999999</v>
      </c>
      <c r="I212" s="60" t="s">
        <v>27</v>
      </c>
      <c r="J212" s="69" t="s">
        <v>27</v>
      </c>
      <c r="K212" s="59" t="s">
        <v>27</v>
      </c>
      <c r="L212" s="83" t="s">
        <v>27</v>
      </c>
      <c r="M212" s="59">
        <v>19.611462</v>
      </c>
      <c r="N212" s="59">
        <v>8.9960240000000002</v>
      </c>
      <c r="O212" s="60" t="s">
        <v>27</v>
      </c>
      <c r="P212" s="69" t="s">
        <v>27</v>
      </c>
      <c r="Q212" s="59" t="s">
        <v>27</v>
      </c>
      <c r="R212" s="85">
        <v>0</v>
      </c>
      <c r="S212" s="59">
        <v>1.8734999999999999</v>
      </c>
      <c r="T212" s="59">
        <v>3.4649390000000002</v>
      </c>
      <c r="U212" s="60" t="s">
        <v>27</v>
      </c>
      <c r="V212" s="69" t="s">
        <v>27</v>
      </c>
      <c r="W212" s="61"/>
      <c r="X212" s="61"/>
      <c r="Y212" s="61"/>
      <c r="Z212" s="61"/>
      <c r="AA212" s="62">
        <v>276.3806214</v>
      </c>
      <c r="AB212" s="62">
        <v>0</v>
      </c>
      <c r="AC212" s="62">
        <v>1176.3498729999999</v>
      </c>
      <c r="AD212" s="62">
        <v>317.98173300000002</v>
      </c>
      <c r="AE212" s="62">
        <v>355.66897</v>
      </c>
      <c r="AF212" s="63">
        <v>0</v>
      </c>
      <c r="AG212" s="63">
        <v>118.892622</v>
      </c>
      <c r="AH212" s="62">
        <v>40.616571999999998</v>
      </c>
      <c r="AI212" s="62">
        <v>33.019753000000001</v>
      </c>
      <c r="AJ212" s="62">
        <v>32.909122000000004</v>
      </c>
      <c r="AK212" s="62">
        <v>42.111240000000002</v>
      </c>
      <c r="AL212" s="62">
        <v>0</v>
      </c>
      <c r="AM212" s="63">
        <v>0</v>
      </c>
      <c r="AN212" s="63">
        <v>20.454024</v>
      </c>
      <c r="AO212" s="62">
        <v>7.5254079999999997</v>
      </c>
      <c r="AP212" s="62">
        <v>5.0830500000000001</v>
      </c>
      <c r="AQ212" s="62">
        <v>14.016226</v>
      </c>
      <c r="AR212" s="62">
        <v>18.018207</v>
      </c>
      <c r="AS212" s="62">
        <v>0</v>
      </c>
      <c r="AT212" s="63">
        <v>0</v>
      </c>
      <c r="AU212" s="63">
        <v>26.214413</v>
      </c>
      <c r="AV212" s="62">
        <v>8.9960240000000002</v>
      </c>
      <c r="AW212" s="62">
        <v>6.666474</v>
      </c>
      <c r="AX212" s="62">
        <v>15.573886</v>
      </c>
      <c r="AY212" s="62">
        <v>6.666474</v>
      </c>
      <c r="AZ212" s="62">
        <v>15.573886</v>
      </c>
      <c r="BA212" s="63">
        <v>0</v>
      </c>
      <c r="BB212" s="63">
        <v>8.1418210000000002</v>
      </c>
      <c r="BC212" s="62">
        <v>3.4649390000000002</v>
      </c>
      <c r="BD212" s="62">
        <v>0.27712799999999999</v>
      </c>
      <c r="BE212" s="62">
        <v>0.27712799999999999</v>
      </c>
      <c r="BF212" s="62">
        <v>0.27712799999999999</v>
      </c>
      <c r="BG212" s="62">
        <v>4.3326269999999996</v>
      </c>
      <c r="BH212" s="62">
        <v>-160.79200900000001</v>
      </c>
      <c r="BI212" s="62">
        <v>-160.79200900000001</v>
      </c>
      <c r="BJ212" s="62">
        <v>-33.698794999999997</v>
      </c>
      <c r="BK212" s="62">
        <v>-73.314770999999993</v>
      </c>
      <c r="BL212" s="62">
        <v>-64.120233999999996</v>
      </c>
      <c r="BM212" s="62">
        <v>0</v>
      </c>
      <c r="BN212" s="62">
        <v>234.96594200000001</v>
      </c>
      <c r="BO212" s="62">
        <v>234.96594200000001</v>
      </c>
      <c r="BP212" s="62">
        <v>235.24306999999999</v>
      </c>
      <c r="BQ212" s="62">
        <v>235.29421199999999</v>
      </c>
      <c r="BR212" s="62">
        <v>237.16771299999999</v>
      </c>
      <c r="BS212" s="62">
        <v>0</v>
      </c>
    </row>
    <row r="213" spans="2:71" s="1" customFormat="1" ht="15" x14ac:dyDescent="0.25">
      <c r="B213" s="73" t="s">
        <v>37</v>
      </c>
      <c r="C213" s="81">
        <v>43531.25</v>
      </c>
      <c r="D213" s="58" t="s">
        <v>0</v>
      </c>
      <c r="E213" s="83" t="s">
        <v>27</v>
      </c>
      <c r="F213" s="83" t="s">
        <v>27</v>
      </c>
      <c r="G213" s="59">
        <v>11.962044000000001</v>
      </c>
      <c r="H213" s="59">
        <v>4.932868</v>
      </c>
      <c r="I213" s="60" t="s">
        <v>27</v>
      </c>
      <c r="J213" s="69" t="s">
        <v>27</v>
      </c>
      <c r="K213" s="59" t="s">
        <v>27</v>
      </c>
      <c r="L213" s="83" t="s">
        <v>27</v>
      </c>
      <c r="M213" s="59">
        <v>8.6525040000000004</v>
      </c>
      <c r="N213" s="59">
        <v>0.92513800000000002</v>
      </c>
      <c r="O213" s="60" t="s">
        <v>27</v>
      </c>
      <c r="P213" s="69" t="s">
        <v>27</v>
      </c>
      <c r="Q213" s="59" t="s">
        <v>27</v>
      </c>
      <c r="R213" s="85">
        <v>0</v>
      </c>
      <c r="S213" s="59">
        <v>-157.03879599999999</v>
      </c>
      <c r="T213" s="59">
        <v>31.271362</v>
      </c>
      <c r="U213" s="60" t="s">
        <v>27</v>
      </c>
      <c r="V213" s="69" t="s">
        <v>27</v>
      </c>
      <c r="W213" s="61"/>
      <c r="X213" s="61"/>
      <c r="Y213" s="61"/>
      <c r="Z213" s="61"/>
      <c r="AA213" s="62">
        <v>322</v>
      </c>
      <c r="AB213" s="62">
        <v>0</v>
      </c>
      <c r="AC213" s="62">
        <v>22.423915000000001</v>
      </c>
      <c r="AD213" s="62">
        <v>5.8639460000000003</v>
      </c>
      <c r="AE213" s="62">
        <v>6.4398929999999996</v>
      </c>
      <c r="AF213" s="63">
        <v>0</v>
      </c>
      <c r="AG213" s="63">
        <v>18.340408</v>
      </c>
      <c r="AH213" s="62">
        <v>3.9575629999999999</v>
      </c>
      <c r="AI213" s="62">
        <v>4.8129609999999996</v>
      </c>
      <c r="AJ213" s="62">
        <v>5.1735150000000001</v>
      </c>
      <c r="AK213" s="62">
        <v>10.327800999999999</v>
      </c>
      <c r="AL213" s="62">
        <v>0</v>
      </c>
      <c r="AM213" s="63">
        <v>0</v>
      </c>
      <c r="AN213" s="63">
        <v>13.452030000000001</v>
      </c>
      <c r="AO213" s="62">
        <v>0.91852299999999998</v>
      </c>
      <c r="AP213" s="62">
        <v>2.8089499999999998</v>
      </c>
      <c r="AQ213" s="62">
        <v>2.4631189999999998</v>
      </c>
      <c r="AR213" s="62">
        <v>8.6451890000000002</v>
      </c>
      <c r="AS213" s="62">
        <v>0</v>
      </c>
      <c r="AT213" s="63">
        <v>0</v>
      </c>
      <c r="AU213" s="63">
        <v>13.476099</v>
      </c>
      <c r="AV213" s="62">
        <v>0.92513800000000002</v>
      </c>
      <c r="AW213" s="62">
        <v>2.81548</v>
      </c>
      <c r="AX213" s="62">
        <v>2.4699179999999998</v>
      </c>
      <c r="AY213" s="62">
        <v>2.81548</v>
      </c>
      <c r="AZ213" s="62">
        <v>2.4699179999999998</v>
      </c>
      <c r="BA213" s="63">
        <v>0</v>
      </c>
      <c r="BB213" s="63">
        <v>8.2516639999999999</v>
      </c>
      <c r="BC213" s="62">
        <v>31.271362</v>
      </c>
      <c r="BD213" s="62">
        <v>-44.115687999999999</v>
      </c>
      <c r="BE213" s="62">
        <v>-44.115687999999999</v>
      </c>
      <c r="BF213" s="62">
        <v>-44.115687999999999</v>
      </c>
      <c r="BG213" s="62">
        <v>-51.885483000000001</v>
      </c>
      <c r="BH213" s="62">
        <v>547.17744600000003</v>
      </c>
      <c r="BI213" s="62">
        <v>547.17744600000003</v>
      </c>
      <c r="BJ213" s="62">
        <v>651.882969</v>
      </c>
      <c r="BK213" s="62">
        <v>675.90981799999997</v>
      </c>
      <c r="BL213" s="62">
        <v>879.08141000000001</v>
      </c>
      <c r="BM213" s="62">
        <v>0</v>
      </c>
      <c r="BN213" s="62">
        <v>365.92374899999999</v>
      </c>
      <c r="BO213" s="62">
        <v>365.92374899999999</v>
      </c>
      <c r="BP213" s="62">
        <v>342.57179000000002</v>
      </c>
      <c r="BQ213" s="62">
        <v>290.686307</v>
      </c>
      <c r="BR213" s="62">
        <v>133.64751100000001</v>
      </c>
      <c r="BS213" s="62">
        <v>0</v>
      </c>
    </row>
    <row r="214" spans="2:71" s="1" customFormat="1" ht="15" x14ac:dyDescent="0.25">
      <c r="B214" s="73" t="s">
        <v>55</v>
      </c>
      <c r="C214" s="81">
        <v>43531.25</v>
      </c>
      <c r="D214" s="58" t="s">
        <v>0</v>
      </c>
      <c r="E214" s="83" t="s">
        <v>27</v>
      </c>
      <c r="F214" s="83" t="s">
        <v>27</v>
      </c>
      <c r="G214" s="59">
        <v>7810.393</v>
      </c>
      <c r="H214" s="59">
        <v>4158.0720000000001</v>
      </c>
      <c r="I214" s="60" t="s">
        <v>27</v>
      </c>
      <c r="J214" s="69" t="s">
        <v>27</v>
      </c>
      <c r="K214" s="59" t="s">
        <v>27</v>
      </c>
      <c r="L214" s="83" t="s">
        <v>27</v>
      </c>
      <c r="M214" s="59">
        <v>1396.7909999999999</v>
      </c>
      <c r="N214" s="59">
        <v>437.52099999999996</v>
      </c>
      <c r="O214" s="60" t="s">
        <v>27</v>
      </c>
      <c r="P214" s="69" t="s">
        <v>27</v>
      </c>
      <c r="Q214" s="59" t="s">
        <v>27</v>
      </c>
      <c r="R214" s="85">
        <v>0</v>
      </c>
      <c r="S214" s="59">
        <v>-763.596</v>
      </c>
      <c r="T214" s="59">
        <v>-437.51400000000001</v>
      </c>
      <c r="U214" s="60" t="s">
        <v>27</v>
      </c>
      <c r="V214" s="69" t="s">
        <v>27</v>
      </c>
      <c r="W214" s="61"/>
      <c r="X214" s="61"/>
      <c r="Y214" s="61"/>
      <c r="Z214" s="61"/>
      <c r="AA214" s="62">
        <v>3061.2288907572001</v>
      </c>
      <c r="AB214" s="62">
        <v>0</v>
      </c>
      <c r="AC214" s="62">
        <v>17378.245999999999</v>
      </c>
      <c r="AD214" s="62">
        <v>3923.654</v>
      </c>
      <c r="AE214" s="62">
        <v>6683.8419999999996</v>
      </c>
      <c r="AF214" s="63">
        <v>0</v>
      </c>
      <c r="AG214" s="63">
        <v>5800.9579999999996</v>
      </c>
      <c r="AH214" s="62">
        <v>1281.4269999999999</v>
      </c>
      <c r="AI214" s="62">
        <v>1236.8320000000001</v>
      </c>
      <c r="AJ214" s="62">
        <v>2442.3910000000001</v>
      </c>
      <c r="AK214" s="62">
        <v>2827.2869999999998</v>
      </c>
      <c r="AL214" s="62">
        <v>0</v>
      </c>
      <c r="AM214" s="63">
        <v>0</v>
      </c>
      <c r="AN214" s="63">
        <v>1464.508</v>
      </c>
      <c r="AO214" s="62">
        <v>157.51300000000001</v>
      </c>
      <c r="AP214" s="62">
        <v>162.77500000000001</v>
      </c>
      <c r="AQ214" s="62">
        <v>722.96799999999996</v>
      </c>
      <c r="AR214" s="62">
        <v>982.61500000000001</v>
      </c>
      <c r="AS214" s="62">
        <v>0</v>
      </c>
      <c r="AT214" s="63">
        <v>0</v>
      </c>
      <c r="AU214" s="63">
        <v>2552.3449999999998</v>
      </c>
      <c r="AV214" s="62">
        <v>437.52100000000002</v>
      </c>
      <c r="AW214" s="62">
        <v>442.74799999999999</v>
      </c>
      <c r="AX214" s="62">
        <v>1086.758</v>
      </c>
      <c r="AY214" s="62">
        <v>442.74799999999999</v>
      </c>
      <c r="AZ214" s="62">
        <v>1086.758</v>
      </c>
      <c r="BA214" s="63">
        <v>0</v>
      </c>
      <c r="BB214" s="63">
        <v>-130.05000000000001</v>
      </c>
      <c r="BC214" s="62">
        <v>-437.51400000000001</v>
      </c>
      <c r="BD214" s="62">
        <v>-359.726</v>
      </c>
      <c r="BE214" s="62">
        <v>-359.726</v>
      </c>
      <c r="BF214" s="62">
        <v>-359.726</v>
      </c>
      <c r="BG214" s="62">
        <v>-273.49599999999998</v>
      </c>
      <c r="BH214" s="62">
        <v>8204.259</v>
      </c>
      <c r="BI214" s="62">
        <v>8204.259</v>
      </c>
      <c r="BJ214" s="62">
        <v>9593.2489999999998</v>
      </c>
      <c r="BK214" s="62">
        <v>10962.477000000001</v>
      </c>
      <c r="BL214" s="62">
        <v>12071.65</v>
      </c>
      <c r="BM214" s="62">
        <v>0</v>
      </c>
      <c r="BN214" s="62">
        <v>5751.1480000000001</v>
      </c>
      <c r="BO214" s="62">
        <v>5751.1480000000001</v>
      </c>
      <c r="BP214" s="62">
        <v>5915.3860000000004</v>
      </c>
      <c r="BQ214" s="62">
        <v>6141.5619999999999</v>
      </c>
      <c r="BR214" s="62">
        <v>5891.9639999999999</v>
      </c>
      <c r="BS214" s="62">
        <v>0</v>
      </c>
    </row>
    <row r="215" spans="2:71" s="1" customFormat="1" ht="15" x14ac:dyDescent="0.25">
      <c r="B215" s="73" t="s">
        <v>84</v>
      </c>
      <c r="C215" s="81">
        <v>43531.25</v>
      </c>
      <c r="D215" s="58" t="s">
        <v>0</v>
      </c>
      <c r="E215" s="83">
        <v>8845.3076923076915</v>
      </c>
      <c r="F215" s="83" t="s">
        <v>27</v>
      </c>
      <c r="G215" s="59">
        <v>8460.3009999999995</v>
      </c>
      <c r="H215" s="59">
        <v>6597.1130000000003</v>
      </c>
      <c r="I215" s="60" t="s">
        <v>27</v>
      </c>
      <c r="J215" s="69" t="s">
        <v>27</v>
      </c>
      <c r="K215" s="59">
        <v>462.30769230769232</v>
      </c>
      <c r="L215" s="83" t="s">
        <v>27</v>
      </c>
      <c r="M215" s="59">
        <v>562.26099999999997</v>
      </c>
      <c r="N215" s="59">
        <v>323.77599999999995</v>
      </c>
      <c r="O215" s="60" t="s">
        <v>27</v>
      </c>
      <c r="P215" s="69" t="s">
        <v>27</v>
      </c>
      <c r="Q215" s="59">
        <v>300.76923076923077</v>
      </c>
      <c r="R215" s="85">
        <v>0</v>
      </c>
      <c r="S215" s="59">
        <v>363.78</v>
      </c>
      <c r="T215" s="59">
        <v>221.69300000000001</v>
      </c>
      <c r="U215" s="60" t="s">
        <v>27</v>
      </c>
      <c r="V215" s="69" t="s">
        <v>27</v>
      </c>
      <c r="W215" s="61"/>
      <c r="X215" s="61"/>
      <c r="Y215" s="61"/>
      <c r="Z215" s="61"/>
      <c r="AA215" s="62">
        <v>28022.28</v>
      </c>
      <c r="AB215" s="62">
        <v>0</v>
      </c>
      <c r="AC215" s="62">
        <v>24779.407999999999</v>
      </c>
      <c r="AD215" s="62">
        <v>6969.9359999999997</v>
      </c>
      <c r="AE215" s="62">
        <v>7798.866</v>
      </c>
      <c r="AF215" s="63">
        <v>0</v>
      </c>
      <c r="AG215" s="63">
        <v>4225.4139999999998</v>
      </c>
      <c r="AH215" s="62">
        <v>1099.5830000000001</v>
      </c>
      <c r="AI215" s="62">
        <v>1217.9760000000001</v>
      </c>
      <c r="AJ215" s="62">
        <v>1376.3119999999999</v>
      </c>
      <c r="AK215" s="62">
        <v>1583.9960000000001</v>
      </c>
      <c r="AL215" s="62">
        <v>0</v>
      </c>
      <c r="AM215" s="63">
        <v>0</v>
      </c>
      <c r="AN215" s="63">
        <v>1038.979</v>
      </c>
      <c r="AO215" s="62">
        <v>257.60199999999998</v>
      </c>
      <c r="AP215" s="62">
        <v>286.32600000000002</v>
      </c>
      <c r="AQ215" s="62">
        <v>358.12400000000002</v>
      </c>
      <c r="AR215" s="62">
        <v>472.065</v>
      </c>
      <c r="AS215" s="62">
        <v>0</v>
      </c>
      <c r="AT215" s="63">
        <v>0</v>
      </c>
      <c r="AU215" s="63">
        <v>1295.5260000000001</v>
      </c>
      <c r="AV215" s="62">
        <v>323.77600000000001</v>
      </c>
      <c r="AW215" s="62">
        <v>363.84300000000002</v>
      </c>
      <c r="AX215" s="62">
        <v>441.834</v>
      </c>
      <c r="AY215" s="62">
        <v>363.84300000000002</v>
      </c>
      <c r="AZ215" s="62">
        <v>441.834</v>
      </c>
      <c r="BA215" s="63">
        <v>0</v>
      </c>
      <c r="BB215" s="63">
        <v>863.00099999999998</v>
      </c>
      <c r="BC215" s="62">
        <v>221.69300000000001</v>
      </c>
      <c r="BD215" s="62">
        <v>234.27</v>
      </c>
      <c r="BE215" s="62">
        <v>234.27</v>
      </c>
      <c r="BF215" s="62">
        <v>234.27</v>
      </c>
      <c r="BG215" s="62">
        <v>293.25900000000001</v>
      </c>
      <c r="BH215" s="62">
        <v>-980.37800000000004</v>
      </c>
      <c r="BI215" s="62">
        <v>-980.37800000000004</v>
      </c>
      <c r="BJ215" s="62">
        <v>-1034.4469999999999</v>
      </c>
      <c r="BK215" s="62">
        <v>-807.89099999999996</v>
      </c>
      <c r="BL215" s="62">
        <v>-1123.04</v>
      </c>
      <c r="BM215" s="62">
        <v>0</v>
      </c>
      <c r="BN215" s="62">
        <v>2957.88</v>
      </c>
      <c r="BO215" s="62">
        <v>2957.88</v>
      </c>
      <c r="BP215" s="62">
        <v>3200.5819999999999</v>
      </c>
      <c r="BQ215" s="62">
        <v>2773.424</v>
      </c>
      <c r="BR215" s="62">
        <v>3167.1979999999999</v>
      </c>
      <c r="BS215" s="62">
        <v>0</v>
      </c>
    </row>
    <row r="216" spans="2:71" s="1" customFormat="1" ht="15" x14ac:dyDescent="0.25">
      <c r="B216" s="73" t="s">
        <v>178</v>
      </c>
      <c r="C216" s="81">
        <v>43531.25</v>
      </c>
      <c r="D216" s="58" t="s">
        <v>0</v>
      </c>
      <c r="E216" s="83" t="s">
        <v>27</v>
      </c>
      <c r="F216" s="83" t="s">
        <v>27</v>
      </c>
      <c r="G216" s="59">
        <v>203.70115699999999</v>
      </c>
      <c r="H216" s="59">
        <v>192.98648399999999</v>
      </c>
      <c r="I216" s="60" t="s">
        <v>27</v>
      </c>
      <c r="J216" s="69" t="s">
        <v>27</v>
      </c>
      <c r="K216" s="59" t="s">
        <v>27</v>
      </c>
      <c r="L216" s="83" t="s">
        <v>27</v>
      </c>
      <c r="M216" s="59">
        <v>-1.2292669999999997</v>
      </c>
      <c r="N216" s="59">
        <v>-12.082881</v>
      </c>
      <c r="O216" s="60" t="s">
        <v>27</v>
      </c>
      <c r="P216" s="69" t="s">
        <v>27</v>
      </c>
      <c r="Q216" s="59" t="s">
        <v>27</v>
      </c>
      <c r="R216" s="85">
        <v>0</v>
      </c>
      <c r="S216" s="59">
        <v>-3.8891849999999999</v>
      </c>
      <c r="T216" s="59">
        <v>-15.738986000000001</v>
      </c>
      <c r="U216" s="60" t="s">
        <v>27</v>
      </c>
      <c r="V216" s="69" t="s">
        <v>27</v>
      </c>
      <c r="W216" s="61"/>
      <c r="X216" s="61"/>
      <c r="Y216" s="61"/>
      <c r="Z216" s="61"/>
      <c r="AA216" s="62">
        <v>178.84800000000001</v>
      </c>
      <c r="AB216" s="62">
        <v>0</v>
      </c>
      <c r="AC216" s="62">
        <v>824.60966699999994</v>
      </c>
      <c r="AD216" s="62">
        <v>219.01027099999999</v>
      </c>
      <c r="AE216" s="62">
        <v>219.70871099999999</v>
      </c>
      <c r="AF216" s="63">
        <v>0</v>
      </c>
      <c r="AG216" s="63">
        <v>72.838866999999993</v>
      </c>
      <c r="AH216" s="62">
        <v>15.728047999999999</v>
      </c>
      <c r="AI216" s="62">
        <v>17.999969</v>
      </c>
      <c r="AJ216" s="62">
        <v>21.246663999999999</v>
      </c>
      <c r="AK216" s="62">
        <v>20.734286999999998</v>
      </c>
      <c r="AL216" s="62">
        <v>0</v>
      </c>
      <c r="AM216" s="63">
        <v>0</v>
      </c>
      <c r="AN216" s="63">
        <v>-25.687056999999999</v>
      </c>
      <c r="AO216" s="62">
        <v>-14.129405</v>
      </c>
      <c r="AP216" s="62">
        <v>-7.8430569999999999</v>
      </c>
      <c r="AQ216" s="62">
        <v>-6.4172669999999998</v>
      </c>
      <c r="AR216" s="62">
        <v>-4.0070249999999996</v>
      </c>
      <c r="AS216" s="62">
        <v>0</v>
      </c>
      <c r="AT216" s="63">
        <v>0</v>
      </c>
      <c r="AU216" s="63">
        <v>-18.796430999999998</v>
      </c>
      <c r="AV216" s="62">
        <v>-12.082881</v>
      </c>
      <c r="AW216" s="62">
        <v>-5.5354419999999998</v>
      </c>
      <c r="AX216" s="62">
        <v>-4.1918670000000002</v>
      </c>
      <c r="AY216" s="62">
        <v>-5.5354419999999998</v>
      </c>
      <c r="AZ216" s="62">
        <v>-4.1918670000000002</v>
      </c>
      <c r="BA216" s="63">
        <v>0</v>
      </c>
      <c r="BB216" s="63">
        <v>-24.965450000000001</v>
      </c>
      <c r="BC216" s="62">
        <v>-15.738986000000001</v>
      </c>
      <c r="BD216" s="62">
        <v>-7.265523</v>
      </c>
      <c r="BE216" s="62">
        <v>-7.265523</v>
      </c>
      <c r="BF216" s="62">
        <v>-7.265523</v>
      </c>
      <c r="BG216" s="62">
        <v>-9.1227119999999999</v>
      </c>
      <c r="BH216" s="62">
        <v>39.010458999999997</v>
      </c>
      <c r="BI216" s="62">
        <v>39.010458999999997</v>
      </c>
      <c r="BJ216" s="62">
        <v>46.962434999999999</v>
      </c>
      <c r="BK216" s="62">
        <v>-2.0556459999999999</v>
      </c>
      <c r="BL216" s="62">
        <v>-0.89932299999999998</v>
      </c>
      <c r="BM216" s="62">
        <v>0</v>
      </c>
      <c r="BN216" s="62">
        <v>9.9621580000000005</v>
      </c>
      <c r="BO216" s="62">
        <v>9.9621580000000005</v>
      </c>
      <c r="BP216" s="62">
        <v>2.6966350000000001</v>
      </c>
      <c r="BQ216" s="62">
        <v>4.1732089999999999</v>
      </c>
      <c r="BR216" s="62">
        <v>0.284024</v>
      </c>
      <c r="BS216" s="62">
        <v>0</v>
      </c>
    </row>
    <row r="217" spans="2:71" s="1" customFormat="1" ht="15" x14ac:dyDescent="0.25">
      <c r="B217" s="73" t="s">
        <v>49</v>
      </c>
      <c r="C217" s="81">
        <v>43532.25</v>
      </c>
      <c r="D217" s="58" t="s">
        <v>0</v>
      </c>
      <c r="E217" s="83" t="s">
        <v>27</v>
      </c>
      <c r="F217" s="83" t="s">
        <v>27</v>
      </c>
      <c r="G217" s="59">
        <v>217.130008</v>
      </c>
      <c r="H217" s="59">
        <v>194.37628699999999</v>
      </c>
      <c r="I217" s="60" t="s">
        <v>27</v>
      </c>
      <c r="J217" s="69" t="s">
        <v>27</v>
      </c>
      <c r="K217" s="59" t="s">
        <v>27</v>
      </c>
      <c r="L217" s="83" t="s">
        <v>27</v>
      </c>
      <c r="M217" s="59">
        <v>18.245153000000002</v>
      </c>
      <c r="N217" s="59">
        <v>14.626075</v>
      </c>
      <c r="O217" s="60" t="s">
        <v>27</v>
      </c>
      <c r="P217" s="69" t="s">
        <v>27</v>
      </c>
      <c r="Q217" s="59" t="s">
        <v>27</v>
      </c>
      <c r="R217" s="85">
        <v>0</v>
      </c>
      <c r="S217" s="59">
        <v>-2.1380340000000002</v>
      </c>
      <c r="T217" s="59">
        <v>29.577162000000001</v>
      </c>
      <c r="U217" s="60" t="s">
        <v>27</v>
      </c>
      <c r="V217" s="69" t="s">
        <v>27</v>
      </c>
      <c r="W217" s="61"/>
      <c r="X217" s="61"/>
      <c r="Y217" s="61"/>
      <c r="Z217" s="61"/>
      <c r="AA217" s="62">
        <v>272.84044259999996</v>
      </c>
      <c r="AB217" s="62">
        <v>0</v>
      </c>
      <c r="AC217" s="62">
        <v>494.92378600000001</v>
      </c>
      <c r="AD217" s="62">
        <v>77.206484000000003</v>
      </c>
      <c r="AE217" s="62">
        <v>148.87574699999999</v>
      </c>
      <c r="AF217" s="63">
        <v>0</v>
      </c>
      <c r="AG217" s="63">
        <v>71.172849999999997</v>
      </c>
      <c r="AH217" s="62">
        <v>27.128468000000002</v>
      </c>
      <c r="AI217" s="62">
        <v>4.724424</v>
      </c>
      <c r="AJ217" s="62">
        <v>43.302155999999997</v>
      </c>
      <c r="AK217" s="62">
        <v>34.587074999999999</v>
      </c>
      <c r="AL217" s="62">
        <v>0</v>
      </c>
      <c r="AM217" s="63">
        <v>0</v>
      </c>
      <c r="AN217" s="63">
        <v>29.021471999999999</v>
      </c>
      <c r="AO217" s="62">
        <v>12.284720999999999</v>
      </c>
      <c r="AP217" s="62">
        <v>-4.1308299999999996</v>
      </c>
      <c r="AQ217" s="62">
        <v>30.440384999999999</v>
      </c>
      <c r="AR217" s="62">
        <v>17.595776000000001</v>
      </c>
      <c r="AS217" s="62">
        <v>0</v>
      </c>
      <c r="AT217" s="63">
        <v>0</v>
      </c>
      <c r="AU217" s="63">
        <v>33.981648</v>
      </c>
      <c r="AV217" s="62">
        <v>14.626075</v>
      </c>
      <c r="AW217" s="62">
        <v>-3.6764790000000001</v>
      </c>
      <c r="AX217" s="62">
        <v>32.538798</v>
      </c>
      <c r="AY217" s="62">
        <v>-3.6764790000000001</v>
      </c>
      <c r="AZ217" s="62">
        <v>32.538798</v>
      </c>
      <c r="BA217" s="63">
        <v>0</v>
      </c>
      <c r="BB217" s="63">
        <v>23.209311</v>
      </c>
      <c r="BC217" s="62">
        <v>29.577162000000001</v>
      </c>
      <c r="BD217" s="62">
        <v>-7.6653229999999999</v>
      </c>
      <c r="BE217" s="62">
        <v>-7.6653229999999999</v>
      </c>
      <c r="BF217" s="62">
        <v>-7.6653229999999999</v>
      </c>
      <c r="BG217" s="62">
        <v>21.213225000000001</v>
      </c>
      <c r="BH217" s="62">
        <v>-64.757945000000007</v>
      </c>
      <c r="BI217" s="62">
        <v>-64.757945000000007</v>
      </c>
      <c r="BJ217" s="62">
        <v>-142.07419400000001</v>
      </c>
      <c r="BK217" s="62">
        <v>-49.149425999999998</v>
      </c>
      <c r="BL217" s="62">
        <v>-10.732983000000001</v>
      </c>
      <c r="BM217" s="62">
        <v>0</v>
      </c>
      <c r="BN217" s="62">
        <v>191.74768900000001</v>
      </c>
      <c r="BO217" s="62">
        <v>191.74768900000001</v>
      </c>
      <c r="BP217" s="62">
        <v>181.78657999999999</v>
      </c>
      <c r="BQ217" s="62">
        <v>239.11686499999999</v>
      </c>
      <c r="BR217" s="62">
        <v>307.08553999999998</v>
      </c>
      <c r="BS217" s="62">
        <v>0</v>
      </c>
    </row>
    <row r="218" spans="2:71" s="1" customFormat="1" ht="15" x14ac:dyDescent="0.25">
      <c r="B218" s="73" t="s">
        <v>117</v>
      </c>
      <c r="C218" s="81">
        <v>43532.25</v>
      </c>
      <c r="D218" s="58" t="s">
        <v>0</v>
      </c>
      <c r="E218" s="83" t="s">
        <v>27</v>
      </c>
      <c r="F218" s="83" t="s">
        <v>27</v>
      </c>
      <c r="G218" s="59">
        <v>230.151307</v>
      </c>
      <c r="H218" s="59">
        <v>202.573082</v>
      </c>
      <c r="I218" s="60" t="s">
        <v>27</v>
      </c>
      <c r="J218" s="69" t="s">
        <v>27</v>
      </c>
      <c r="K218" s="59" t="s">
        <v>27</v>
      </c>
      <c r="L218" s="83" t="s">
        <v>27</v>
      </c>
      <c r="M218" s="59">
        <v>51.870360999999995</v>
      </c>
      <c r="N218" s="59">
        <v>39.688966000000001</v>
      </c>
      <c r="O218" s="60" t="s">
        <v>27</v>
      </c>
      <c r="P218" s="69" t="s">
        <v>27</v>
      </c>
      <c r="Q218" s="59" t="s">
        <v>27</v>
      </c>
      <c r="R218" s="85">
        <v>0</v>
      </c>
      <c r="S218" s="59">
        <v>27.730509000000001</v>
      </c>
      <c r="T218" s="59">
        <v>32.545606999999997</v>
      </c>
      <c r="U218" s="60" t="s">
        <v>27</v>
      </c>
      <c r="V218" s="69" t="s">
        <v>27</v>
      </c>
      <c r="W218" s="61"/>
      <c r="X218" s="61"/>
      <c r="Y218" s="61"/>
      <c r="Z218" s="61"/>
      <c r="AA218" s="62">
        <v>720.06943600800003</v>
      </c>
      <c r="AB218" s="62">
        <v>0</v>
      </c>
      <c r="AC218" s="62">
        <v>800.29511200000002</v>
      </c>
      <c r="AD218" s="62">
        <v>254.696414</v>
      </c>
      <c r="AE218" s="62">
        <v>249.87451799999999</v>
      </c>
      <c r="AF218" s="63">
        <v>0</v>
      </c>
      <c r="AG218" s="63">
        <v>345.20177999999999</v>
      </c>
      <c r="AH218" s="62">
        <v>90.462757999999994</v>
      </c>
      <c r="AI218" s="62">
        <v>123.41268700000001</v>
      </c>
      <c r="AJ218" s="62">
        <v>129.77746400000001</v>
      </c>
      <c r="AK218" s="62">
        <v>113.791433</v>
      </c>
      <c r="AL218" s="62">
        <v>0</v>
      </c>
      <c r="AM218" s="63">
        <v>0</v>
      </c>
      <c r="AN218" s="63">
        <v>129.74726699999999</v>
      </c>
      <c r="AO218" s="62">
        <v>30.798681999999999</v>
      </c>
      <c r="AP218" s="62">
        <v>57.19285</v>
      </c>
      <c r="AQ218" s="62">
        <v>60.148806</v>
      </c>
      <c r="AR218" s="62">
        <v>42.260264999999997</v>
      </c>
      <c r="AS218" s="62">
        <v>0</v>
      </c>
      <c r="AT218" s="63">
        <v>0</v>
      </c>
      <c r="AU218" s="63">
        <v>160.635164</v>
      </c>
      <c r="AV218" s="62">
        <v>39.688966000000001</v>
      </c>
      <c r="AW218" s="62">
        <v>63.762079</v>
      </c>
      <c r="AX218" s="62">
        <v>68.516841999999997</v>
      </c>
      <c r="AY218" s="62">
        <v>63.762079</v>
      </c>
      <c r="AZ218" s="62">
        <v>68.516841999999997</v>
      </c>
      <c r="BA218" s="63">
        <v>0</v>
      </c>
      <c r="BB218" s="63">
        <v>92.542675000000003</v>
      </c>
      <c r="BC218" s="62">
        <v>32.545606999999997</v>
      </c>
      <c r="BD218" s="62">
        <v>34.361092999999997</v>
      </c>
      <c r="BE218" s="62">
        <v>34.361092999999997</v>
      </c>
      <c r="BF218" s="62">
        <v>34.361092999999997</v>
      </c>
      <c r="BG218" s="62">
        <v>28.884558999999999</v>
      </c>
      <c r="BH218" s="62">
        <v>410.42355700000002</v>
      </c>
      <c r="BI218" s="62">
        <v>410.42355700000002</v>
      </c>
      <c r="BJ218" s="62">
        <v>442.37795799999998</v>
      </c>
      <c r="BK218" s="62">
        <v>565.406927</v>
      </c>
      <c r="BL218" s="62">
        <v>567.69858599999998</v>
      </c>
      <c r="BM218" s="62">
        <v>0</v>
      </c>
      <c r="BN218" s="62">
        <v>605.090102</v>
      </c>
      <c r="BO218" s="62">
        <v>605.090102</v>
      </c>
      <c r="BP218" s="62">
        <v>639.27631299999996</v>
      </c>
      <c r="BQ218" s="62">
        <v>668.09513200000004</v>
      </c>
      <c r="BR218" s="62">
        <v>695.00429699999995</v>
      </c>
      <c r="BS218" s="62">
        <v>0</v>
      </c>
    </row>
    <row r="219" spans="2:71" s="1" customFormat="1" ht="15" x14ac:dyDescent="0.25">
      <c r="B219" s="73" t="s">
        <v>121</v>
      </c>
      <c r="C219" s="81">
        <v>43532.25</v>
      </c>
      <c r="D219" s="58" t="s">
        <v>0</v>
      </c>
      <c r="E219" s="83" t="s">
        <v>27</v>
      </c>
      <c r="F219" s="83" t="s">
        <v>27</v>
      </c>
      <c r="G219" s="59">
        <v>161.82546500000001</v>
      </c>
      <c r="H219" s="59">
        <v>140.89038099999999</v>
      </c>
      <c r="I219" s="60" t="s">
        <v>27</v>
      </c>
      <c r="J219" s="69" t="s">
        <v>27</v>
      </c>
      <c r="K219" s="59" t="s">
        <v>27</v>
      </c>
      <c r="L219" s="83" t="s">
        <v>27</v>
      </c>
      <c r="M219" s="59">
        <v>11.009637999999999</v>
      </c>
      <c r="N219" s="59">
        <v>15.853448</v>
      </c>
      <c r="O219" s="60" t="s">
        <v>27</v>
      </c>
      <c r="P219" s="69" t="s">
        <v>27</v>
      </c>
      <c r="Q219" s="59" t="s">
        <v>27</v>
      </c>
      <c r="R219" s="85">
        <v>0</v>
      </c>
      <c r="S219" s="59">
        <v>-56.092084999999997</v>
      </c>
      <c r="T219" s="59">
        <v>-5.4549390000000004</v>
      </c>
      <c r="U219" s="60" t="s">
        <v>27</v>
      </c>
      <c r="V219" s="69" t="s">
        <v>27</v>
      </c>
      <c r="W219" s="61"/>
      <c r="X219" s="61"/>
      <c r="Y219" s="61"/>
      <c r="Z219" s="61"/>
      <c r="AA219" s="62">
        <v>250.88372039999999</v>
      </c>
      <c r="AB219" s="62">
        <v>0</v>
      </c>
      <c r="AC219" s="62">
        <v>600.16534799999999</v>
      </c>
      <c r="AD219" s="62">
        <v>122.609317</v>
      </c>
      <c r="AE219" s="62">
        <v>151.40583000000001</v>
      </c>
      <c r="AF219" s="63">
        <v>0</v>
      </c>
      <c r="AG219" s="63">
        <v>223.629569</v>
      </c>
      <c r="AH219" s="62">
        <v>51.917259000000001</v>
      </c>
      <c r="AI219" s="62">
        <v>39.937745</v>
      </c>
      <c r="AJ219" s="62">
        <v>41.699618999999998</v>
      </c>
      <c r="AK219" s="62">
        <v>44.418170000000003</v>
      </c>
      <c r="AL219" s="62">
        <v>0</v>
      </c>
      <c r="AM219" s="63">
        <v>0</v>
      </c>
      <c r="AN219" s="63">
        <v>87.094477999999995</v>
      </c>
      <c r="AO219" s="62">
        <v>10.232357</v>
      </c>
      <c r="AP219" s="62">
        <v>3.9809739999999998</v>
      </c>
      <c r="AQ219" s="62">
        <v>-2.0571290000000002</v>
      </c>
      <c r="AR219" s="62">
        <v>4.3887890000000001</v>
      </c>
      <c r="AS219" s="62">
        <v>0</v>
      </c>
      <c r="AT219" s="63">
        <v>0</v>
      </c>
      <c r="AU219" s="63">
        <v>105.991288</v>
      </c>
      <c r="AV219" s="62">
        <v>15.853448</v>
      </c>
      <c r="AW219" s="62">
        <v>8.9764630000000007</v>
      </c>
      <c r="AX219" s="62">
        <v>3.5417580000000002</v>
      </c>
      <c r="AY219" s="62">
        <v>8.9764630000000007</v>
      </c>
      <c r="AZ219" s="62">
        <v>3.5417580000000002</v>
      </c>
      <c r="BA219" s="63">
        <v>0</v>
      </c>
      <c r="BB219" s="63">
        <v>15.256413999999999</v>
      </c>
      <c r="BC219" s="62">
        <v>-5.4549390000000004</v>
      </c>
      <c r="BD219" s="62">
        <v>-13.952031</v>
      </c>
      <c r="BE219" s="62">
        <v>-13.952031</v>
      </c>
      <c r="BF219" s="62">
        <v>-13.952031</v>
      </c>
      <c r="BG219" s="62">
        <v>-20.754442999999998</v>
      </c>
      <c r="BH219" s="62">
        <v>251.731831</v>
      </c>
      <c r="BI219" s="62">
        <v>251.731831</v>
      </c>
      <c r="BJ219" s="62">
        <v>288.21039300000001</v>
      </c>
      <c r="BK219" s="62">
        <v>322.73269800000003</v>
      </c>
      <c r="BL219" s="62">
        <v>389.04293200000001</v>
      </c>
      <c r="BM219" s="62">
        <v>0</v>
      </c>
      <c r="BN219" s="62">
        <v>89.190222000000006</v>
      </c>
      <c r="BO219" s="62">
        <v>89.190222000000006</v>
      </c>
      <c r="BP219" s="62">
        <v>74.904004999999998</v>
      </c>
      <c r="BQ219" s="62">
        <v>51.160043999999999</v>
      </c>
      <c r="BR219" s="62">
        <v>-6.4720890000000004</v>
      </c>
      <c r="BS219" s="62">
        <v>0</v>
      </c>
    </row>
    <row r="220" spans="2:71" s="1" customFormat="1" ht="15" x14ac:dyDescent="0.25">
      <c r="B220" s="73" t="s">
        <v>154</v>
      </c>
      <c r="C220" s="81">
        <v>43532.25</v>
      </c>
      <c r="D220" s="58" t="s">
        <v>0</v>
      </c>
      <c r="E220" s="83" t="s">
        <v>27</v>
      </c>
      <c r="F220" s="83" t="s">
        <v>27</v>
      </c>
      <c r="G220" s="59">
        <v>117.168312</v>
      </c>
      <c r="H220" s="59">
        <v>83.337232</v>
      </c>
      <c r="I220" s="60" t="s">
        <v>27</v>
      </c>
      <c r="J220" s="69" t="s">
        <v>27</v>
      </c>
      <c r="K220" s="59" t="s">
        <v>27</v>
      </c>
      <c r="L220" s="83" t="s">
        <v>27</v>
      </c>
      <c r="M220" s="59">
        <v>21.846768000000001</v>
      </c>
      <c r="N220" s="59">
        <v>6.4237869999999999</v>
      </c>
      <c r="O220" s="60" t="s">
        <v>27</v>
      </c>
      <c r="P220" s="69" t="s">
        <v>27</v>
      </c>
      <c r="Q220" s="59" t="s">
        <v>27</v>
      </c>
      <c r="R220" s="85">
        <v>0</v>
      </c>
      <c r="S220" s="59">
        <v>8.0649949999999997</v>
      </c>
      <c r="T220" s="59">
        <v>4.1247129999999999</v>
      </c>
      <c r="U220" s="60" t="s">
        <v>27</v>
      </c>
      <c r="V220" s="69" t="s">
        <v>27</v>
      </c>
      <c r="W220" s="61"/>
      <c r="X220" s="61"/>
      <c r="Y220" s="61"/>
      <c r="Z220" s="61"/>
      <c r="AA220" s="62">
        <v>225.72</v>
      </c>
      <c r="AB220" s="62">
        <v>0</v>
      </c>
      <c r="AC220" s="62">
        <v>318.36746299999999</v>
      </c>
      <c r="AD220" s="62">
        <v>105.22806300000001</v>
      </c>
      <c r="AE220" s="62">
        <v>116.50425300000001</v>
      </c>
      <c r="AF220" s="63">
        <v>0</v>
      </c>
      <c r="AG220" s="63">
        <v>67.223382000000001</v>
      </c>
      <c r="AH220" s="62">
        <v>14.647068000000001</v>
      </c>
      <c r="AI220" s="62">
        <v>28.963681000000001</v>
      </c>
      <c r="AJ220" s="62">
        <v>37.183216999999999</v>
      </c>
      <c r="AK220" s="62">
        <v>32.054253000000003</v>
      </c>
      <c r="AL220" s="62">
        <v>0</v>
      </c>
      <c r="AM220" s="63">
        <v>0</v>
      </c>
      <c r="AN220" s="63">
        <v>30.761218</v>
      </c>
      <c r="AO220" s="62">
        <v>4.1707989999999997</v>
      </c>
      <c r="AP220" s="62">
        <v>18.726769999999998</v>
      </c>
      <c r="AQ220" s="62">
        <v>25.655107000000001</v>
      </c>
      <c r="AR220" s="62">
        <v>19.763574999999999</v>
      </c>
      <c r="AS220" s="62">
        <v>0</v>
      </c>
      <c r="AT220" s="63">
        <v>0</v>
      </c>
      <c r="AU220" s="63">
        <v>39.341743999999998</v>
      </c>
      <c r="AV220" s="62">
        <v>6.4237869999999999</v>
      </c>
      <c r="AW220" s="62">
        <v>20.876118999999999</v>
      </c>
      <c r="AX220" s="62">
        <v>27.560417000000001</v>
      </c>
      <c r="AY220" s="62">
        <v>20.876118999999999</v>
      </c>
      <c r="AZ220" s="62">
        <v>27.560417000000001</v>
      </c>
      <c r="BA220" s="63">
        <v>0</v>
      </c>
      <c r="BB220" s="63">
        <v>31.242377000000001</v>
      </c>
      <c r="BC220" s="62">
        <v>4.1247129999999999</v>
      </c>
      <c r="BD220" s="62">
        <v>16.755127999999999</v>
      </c>
      <c r="BE220" s="62">
        <v>16.755127999999999</v>
      </c>
      <c r="BF220" s="62">
        <v>16.755127999999999</v>
      </c>
      <c r="BG220" s="62">
        <v>13.657325999999999</v>
      </c>
      <c r="BH220" s="62">
        <v>38.950327000000001</v>
      </c>
      <c r="BI220" s="62">
        <v>38.950327000000001</v>
      </c>
      <c r="BJ220" s="62">
        <v>35.804575999999997</v>
      </c>
      <c r="BK220" s="62">
        <v>41.830756000000001</v>
      </c>
      <c r="BL220" s="62">
        <v>47.590648999999999</v>
      </c>
      <c r="BM220" s="62">
        <v>0</v>
      </c>
      <c r="BN220" s="62">
        <v>202.24003400000001</v>
      </c>
      <c r="BO220" s="62">
        <v>202.24003400000001</v>
      </c>
      <c r="BP220" s="62">
        <v>218.68468200000001</v>
      </c>
      <c r="BQ220" s="62">
        <v>225.688411</v>
      </c>
      <c r="BR220" s="62">
        <v>234.05410599999999</v>
      </c>
      <c r="BS220" s="62">
        <v>0</v>
      </c>
    </row>
    <row r="221" spans="2:71" s="1" customFormat="1" ht="15" x14ac:dyDescent="0.25">
      <c r="B221" s="73" t="s">
        <v>155</v>
      </c>
      <c r="C221" s="81">
        <v>43532.25</v>
      </c>
      <c r="D221" s="58" t="s">
        <v>0</v>
      </c>
      <c r="E221" s="83" t="s">
        <v>27</v>
      </c>
      <c r="F221" s="83" t="s">
        <v>27</v>
      </c>
      <c r="G221" s="59">
        <v>74.264758999999998</v>
      </c>
      <c r="H221" s="59">
        <v>49.129947000000001</v>
      </c>
      <c r="I221" s="60" t="s">
        <v>27</v>
      </c>
      <c r="J221" s="69" t="s">
        <v>27</v>
      </c>
      <c r="K221" s="59" t="s">
        <v>27</v>
      </c>
      <c r="L221" s="83" t="s">
        <v>27</v>
      </c>
      <c r="M221" s="59">
        <v>10.290165</v>
      </c>
      <c r="N221" s="59">
        <v>1.1844919999999999</v>
      </c>
      <c r="O221" s="60" t="s">
        <v>27</v>
      </c>
      <c r="P221" s="69" t="s">
        <v>27</v>
      </c>
      <c r="Q221" s="59" t="s">
        <v>27</v>
      </c>
      <c r="R221" s="85">
        <v>0</v>
      </c>
      <c r="S221" s="59">
        <v>8.8560160000000003</v>
      </c>
      <c r="T221" s="59">
        <v>10.25573</v>
      </c>
      <c r="U221" s="60" t="s">
        <v>27</v>
      </c>
      <c r="V221" s="69" t="s">
        <v>27</v>
      </c>
      <c r="W221" s="61"/>
      <c r="X221" s="61"/>
      <c r="Y221" s="61"/>
      <c r="Z221" s="61"/>
      <c r="AA221" s="62">
        <v>198.4</v>
      </c>
      <c r="AB221" s="62">
        <v>0</v>
      </c>
      <c r="AC221" s="62">
        <v>192.807255</v>
      </c>
      <c r="AD221" s="62">
        <v>47.147984999999998</v>
      </c>
      <c r="AE221" s="62">
        <v>54.088237999999997</v>
      </c>
      <c r="AF221" s="63">
        <v>0</v>
      </c>
      <c r="AG221" s="63">
        <v>31.921413000000001</v>
      </c>
      <c r="AH221" s="62">
        <v>8.5107730000000004</v>
      </c>
      <c r="AI221" s="62">
        <v>5.680466</v>
      </c>
      <c r="AJ221" s="62">
        <v>6.4397909999999996</v>
      </c>
      <c r="AK221" s="62">
        <v>19.732575000000001</v>
      </c>
      <c r="AL221" s="62">
        <v>0</v>
      </c>
      <c r="AM221" s="63">
        <v>0</v>
      </c>
      <c r="AN221" s="63">
        <v>4.314921</v>
      </c>
      <c r="AO221" s="62">
        <v>2.2251189999999998</v>
      </c>
      <c r="AP221" s="62">
        <v>-0.92985200000000001</v>
      </c>
      <c r="AQ221" s="62">
        <v>9.4886999999999999E-2</v>
      </c>
      <c r="AR221" s="62">
        <v>9.6241079999999997</v>
      </c>
      <c r="AS221" s="62">
        <v>0</v>
      </c>
      <c r="AT221" s="63">
        <v>0</v>
      </c>
      <c r="AU221" s="63">
        <v>6.8357070000000002</v>
      </c>
      <c r="AV221" s="62">
        <v>1.1844920000000001</v>
      </c>
      <c r="AW221" s="62">
        <v>0.48530600000000002</v>
      </c>
      <c r="AX221" s="62">
        <v>0.37516699999999997</v>
      </c>
      <c r="AY221" s="62">
        <v>0.48530600000000002</v>
      </c>
      <c r="AZ221" s="62">
        <v>0.37516699999999997</v>
      </c>
      <c r="BA221" s="63">
        <v>0</v>
      </c>
      <c r="BB221" s="63">
        <v>14.129606000000001</v>
      </c>
      <c r="BC221" s="62">
        <v>10.25573</v>
      </c>
      <c r="BD221" s="62">
        <v>0.72869899999999999</v>
      </c>
      <c r="BE221" s="62">
        <v>0.72869899999999999</v>
      </c>
      <c r="BF221" s="62">
        <v>0.72869899999999999</v>
      </c>
      <c r="BG221" s="62">
        <v>5.4868779999999999</v>
      </c>
      <c r="BH221" s="62">
        <v>61.055776000000002</v>
      </c>
      <c r="BI221" s="62">
        <v>61.055776000000002</v>
      </c>
      <c r="BJ221" s="62">
        <v>71.320374999999999</v>
      </c>
      <c r="BK221" s="62">
        <v>59.316631000000001</v>
      </c>
      <c r="BL221" s="62">
        <v>83.516137999999998</v>
      </c>
      <c r="BM221" s="62">
        <v>0</v>
      </c>
      <c r="BN221" s="62">
        <v>116.147268</v>
      </c>
      <c r="BO221" s="62">
        <v>116.147268</v>
      </c>
      <c r="BP221" s="62">
        <v>113.436713</v>
      </c>
      <c r="BQ221" s="62">
        <v>120.15709200000001</v>
      </c>
      <c r="BR221" s="62">
        <v>141.52663899999999</v>
      </c>
      <c r="BS221" s="62">
        <v>0</v>
      </c>
    </row>
    <row r="222" spans="2:71" s="1" customFormat="1" ht="15" x14ac:dyDescent="0.25">
      <c r="B222" s="73" t="s">
        <v>166</v>
      </c>
      <c r="C222" s="81">
        <v>43532.25</v>
      </c>
      <c r="D222" s="58" t="s">
        <v>0</v>
      </c>
      <c r="E222" s="83" t="s">
        <v>27</v>
      </c>
      <c r="F222" s="83" t="s">
        <v>27</v>
      </c>
      <c r="G222" s="59">
        <v>77.262276999999997</v>
      </c>
      <c r="H222" s="59">
        <v>53.666189000000003</v>
      </c>
      <c r="I222" s="60" t="s">
        <v>27</v>
      </c>
      <c r="J222" s="69" t="s">
        <v>27</v>
      </c>
      <c r="K222" s="59" t="s">
        <v>27</v>
      </c>
      <c r="L222" s="83" t="s">
        <v>27</v>
      </c>
      <c r="M222" s="59">
        <v>17.357241999999999</v>
      </c>
      <c r="N222" s="59">
        <v>2.7885870000000001</v>
      </c>
      <c r="O222" s="60" t="s">
        <v>27</v>
      </c>
      <c r="P222" s="69" t="s">
        <v>27</v>
      </c>
      <c r="Q222" s="59" t="s">
        <v>27</v>
      </c>
      <c r="R222" s="85">
        <v>0</v>
      </c>
      <c r="S222" s="59">
        <v>-0.53943300000000005</v>
      </c>
      <c r="T222" s="59">
        <v>-3.3890579999999999</v>
      </c>
      <c r="U222" s="60" t="s">
        <v>27</v>
      </c>
      <c r="V222" s="69" t="s">
        <v>27</v>
      </c>
      <c r="W222" s="61"/>
      <c r="X222" s="61"/>
      <c r="Y222" s="61"/>
      <c r="Z222" s="61"/>
      <c r="AA222" s="62">
        <v>87.36</v>
      </c>
      <c r="AB222" s="62">
        <v>0</v>
      </c>
      <c r="AC222" s="62">
        <v>200.31290000000001</v>
      </c>
      <c r="AD222" s="62">
        <v>43.868436000000003</v>
      </c>
      <c r="AE222" s="62">
        <v>71.978594000000001</v>
      </c>
      <c r="AF222" s="63">
        <v>0</v>
      </c>
      <c r="AG222" s="63">
        <v>16.918209999999998</v>
      </c>
      <c r="AH222" s="62">
        <v>5.5154779999999999</v>
      </c>
      <c r="AI222" s="62">
        <v>3.7823820000000001</v>
      </c>
      <c r="AJ222" s="62">
        <v>14.331714</v>
      </c>
      <c r="AK222" s="62">
        <v>20.844899999999999</v>
      </c>
      <c r="AL222" s="62">
        <v>0</v>
      </c>
      <c r="AM222" s="63">
        <v>0</v>
      </c>
      <c r="AN222" s="63">
        <v>-7.1324360000000002</v>
      </c>
      <c r="AO222" s="62">
        <v>0.18413499999999999</v>
      </c>
      <c r="AP222" s="62">
        <v>-1.2006079999999999</v>
      </c>
      <c r="AQ222" s="62">
        <v>7.013477</v>
      </c>
      <c r="AR222" s="62">
        <v>14.063176</v>
      </c>
      <c r="AS222" s="62">
        <v>0</v>
      </c>
      <c r="AT222" s="63">
        <v>0</v>
      </c>
      <c r="AU222" s="63">
        <v>3.3438729999999999</v>
      </c>
      <c r="AV222" s="62">
        <v>2.7885870000000001</v>
      </c>
      <c r="AW222" s="62">
        <v>1.243323</v>
      </c>
      <c r="AX222" s="62">
        <v>9.5770730000000004</v>
      </c>
      <c r="AY222" s="62">
        <v>1.243323</v>
      </c>
      <c r="AZ222" s="62">
        <v>9.5770730000000004</v>
      </c>
      <c r="BA222" s="63">
        <v>0</v>
      </c>
      <c r="BB222" s="63">
        <v>-10.731377999999999</v>
      </c>
      <c r="BC222" s="62">
        <v>-3.3890579999999999</v>
      </c>
      <c r="BD222" s="62">
        <v>-2.5907170000000002</v>
      </c>
      <c r="BE222" s="62">
        <v>-2.5907170000000002</v>
      </c>
      <c r="BF222" s="62">
        <v>-2.5907170000000002</v>
      </c>
      <c r="BG222" s="62">
        <v>1.113936</v>
      </c>
      <c r="BH222" s="62">
        <v>48.198075000000003</v>
      </c>
      <c r="BI222" s="62">
        <v>48.198075000000003</v>
      </c>
      <c r="BJ222" s="62">
        <v>45.880628999999999</v>
      </c>
      <c r="BK222" s="62">
        <v>50.449137999999998</v>
      </c>
      <c r="BL222" s="62">
        <v>73.877594000000002</v>
      </c>
      <c r="BM222" s="62">
        <v>0</v>
      </c>
      <c r="BN222" s="62">
        <v>204.22801200000001</v>
      </c>
      <c r="BO222" s="62">
        <v>204.22801200000001</v>
      </c>
      <c r="BP222" s="62">
        <v>202.22568799999999</v>
      </c>
      <c r="BQ222" s="62">
        <v>211.246624</v>
      </c>
      <c r="BR222" s="62">
        <v>212.27712399999999</v>
      </c>
      <c r="BS222" s="62">
        <v>0</v>
      </c>
    </row>
    <row r="223" spans="2:71" s="1" customFormat="1" ht="15" x14ac:dyDescent="0.25">
      <c r="B223" s="73" t="s">
        <v>199</v>
      </c>
      <c r="C223" s="81">
        <v>43532.25</v>
      </c>
      <c r="D223" s="58" t="s">
        <v>0</v>
      </c>
      <c r="E223" s="83" t="s">
        <v>27</v>
      </c>
      <c r="F223" s="83" t="s">
        <v>27</v>
      </c>
      <c r="G223" s="59">
        <v>538.85418500000003</v>
      </c>
      <c r="H223" s="59">
        <v>784.655889</v>
      </c>
      <c r="I223" s="60" t="s">
        <v>27</v>
      </c>
      <c r="J223" s="69" t="s">
        <v>27</v>
      </c>
      <c r="K223" s="59" t="s">
        <v>27</v>
      </c>
      <c r="L223" s="83" t="s">
        <v>27</v>
      </c>
      <c r="M223" s="59">
        <v>109.469627</v>
      </c>
      <c r="N223" s="59">
        <v>55.428871999999998</v>
      </c>
      <c r="O223" s="60" t="s">
        <v>27</v>
      </c>
      <c r="P223" s="69" t="s">
        <v>27</v>
      </c>
      <c r="Q223" s="59" t="s">
        <v>27</v>
      </c>
      <c r="R223" s="85">
        <v>0</v>
      </c>
      <c r="S223" s="59">
        <v>-73.631675000000001</v>
      </c>
      <c r="T223" s="59">
        <v>59.762630999999999</v>
      </c>
      <c r="U223" s="60" t="s">
        <v>27</v>
      </c>
      <c r="V223" s="69" t="s">
        <v>27</v>
      </c>
      <c r="W223" s="61"/>
      <c r="X223" s="61"/>
      <c r="Y223" s="61"/>
      <c r="Z223" s="61"/>
      <c r="AA223" s="62">
        <v>1145.26</v>
      </c>
      <c r="AB223" s="62">
        <v>0</v>
      </c>
      <c r="AC223" s="62">
        <v>2420.7082650000002</v>
      </c>
      <c r="AD223" s="62">
        <v>655.554573</v>
      </c>
      <c r="AE223" s="62">
        <v>608.53064900000004</v>
      </c>
      <c r="AF223" s="63">
        <v>0</v>
      </c>
      <c r="AG223" s="63">
        <v>428.19226600000002</v>
      </c>
      <c r="AH223" s="62">
        <v>120.982004</v>
      </c>
      <c r="AI223" s="62">
        <v>133.793004</v>
      </c>
      <c r="AJ223" s="62">
        <v>123.702061</v>
      </c>
      <c r="AK223" s="62">
        <v>158.99365800000001</v>
      </c>
      <c r="AL223" s="62">
        <v>0</v>
      </c>
      <c r="AM223" s="63">
        <v>0</v>
      </c>
      <c r="AN223" s="63">
        <v>146.84661399999999</v>
      </c>
      <c r="AO223" s="62">
        <v>45.193221999999999</v>
      </c>
      <c r="AP223" s="62">
        <v>54.950062000000003</v>
      </c>
      <c r="AQ223" s="62">
        <v>57.704853</v>
      </c>
      <c r="AR223" s="62">
        <v>98.069925999999995</v>
      </c>
      <c r="AS223" s="62">
        <v>0</v>
      </c>
      <c r="AT223" s="63">
        <v>0</v>
      </c>
      <c r="AU223" s="63">
        <v>185.52886100000001</v>
      </c>
      <c r="AV223" s="62">
        <v>55.428871999999998</v>
      </c>
      <c r="AW223" s="62">
        <v>65.193099000000004</v>
      </c>
      <c r="AX223" s="62">
        <v>69.575450000000004</v>
      </c>
      <c r="AY223" s="62">
        <v>65.193099000000004</v>
      </c>
      <c r="AZ223" s="62">
        <v>69.575450000000004</v>
      </c>
      <c r="BA223" s="63">
        <v>0</v>
      </c>
      <c r="BB223" s="63">
        <v>53.861652999999997</v>
      </c>
      <c r="BC223" s="62">
        <v>59.762630999999999</v>
      </c>
      <c r="BD223" s="62">
        <v>-12.984336000000001</v>
      </c>
      <c r="BE223" s="62">
        <v>-12.984336000000001</v>
      </c>
      <c r="BF223" s="62">
        <v>-12.984336000000001</v>
      </c>
      <c r="BG223" s="62">
        <v>-52.687671999999999</v>
      </c>
      <c r="BH223" s="62">
        <v>955.18005900000003</v>
      </c>
      <c r="BI223" s="62">
        <v>955.18005900000003</v>
      </c>
      <c r="BJ223" s="62">
        <v>1423.7341879999999</v>
      </c>
      <c r="BK223" s="62">
        <v>367.35434400000003</v>
      </c>
      <c r="BL223" s="62">
        <v>325.026477</v>
      </c>
      <c r="BM223" s="62">
        <v>0</v>
      </c>
      <c r="BN223" s="62">
        <v>593.17942700000003</v>
      </c>
      <c r="BO223" s="62">
        <v>593.17942700000003</v>
      </c>
      <c r="BP223" s="62">
        <v>591.69112600000005</v>
      </c>
      <c r="BQ223" s="62">
        <v>549.54273699999999</v>
      </c>
      <c r="BR223" s="62">
        <v>508.08521100000002</v>
      </c>
      <c r="BS223" s="62">
        <v>0</v>
      </c>
    </row>
    <row r="224" spans="2:71" s="1" customFormat="1" ht="15" x14ac:dyDescent="0.25">
      <c r="B224" s="73" t="s">
        <v>207</v>
      </c>
      <c r="C224" s="81">
        <v>43532.25</v>
      </c>
      <c r="D224" s="58" t="s">
        <v>0</v>
      </c>
      <c r="E224" s="83" t="s">
        <v>27</v>
      </c>
      <c r="F224" s="83" t="s">
        <v>27</v>
      </c>
      <c r="G224" s="59">
        <v>3.3492199999999999</v>
      </c>
      <c r="H224" s="59">
        <v>14.717351000000001</v>
      </c>
      <c r="I224" s="60" t="s">
        <v>27</v>
      </c>
      <c r="J224" s="69" t="s">
        <v>27</v>
      </c>
      <c r="K224" s="59" t="s">
        <v>27</v>
      </c>
      <c r="L224" s="83" t="s">
        <v>27</v>
      </c>
      <c r="M224" s="59">
        <v>-4.60893</v>
      </c>
      <c r="N224" s="59">
        <v>7.0265089999999999</v>
      </c>
      <c r="O224" s="60" t="s">
        <v>27</v>
      </c>
      <c r="P224" s="69" t="s">
        <v>27</v>
      </c>
      <c r="Q224" s="59" t="s">
        <v>27</v>
      </c>
      <c r="R224" s="85">
        <v>0</v>
      </c>
      <c r="S224" s="59">
        <v>2.4220030000000001</v>
      </c>
      <c r="T224" s="59">
        <v>6.6752820000000002</v>
      </c>
      <c r="U224" s="60" t="s">
        <v>27</v>
      </c>
      <c r="V224" s="69" t="s">
        <v>27</v>
      </c>
      <c r="W224" s="61"/>
      <c r="X224" s="61"/>
      <c r="Y224" s="61"/>
      <c r="Z224" s="61"/>
      <c r="AA224" s="62">
        <v>140.68753817999999</v>
      </c>
      <c r="AB224" s="62">
        <v>0</v>
      </c>
      <c r="AC224" s="62">
        <v>27.435039</v>
      </c>
      <c r="AD224" s="62">
        <v>3.9001350000000001</v>
      </c>
      <c r="AE224" s="62">
        <v>8.0906280000000006</v>
      </c>
      <c r="AF224" s="63">
        <v>0</v>
      </c>
      <c r="AG224" s="63">
        <v>22.161401999999999</v>
      </c>
      <c r="AH224" s="62">
        <v>12.501605</v>
      </c>
      <c r="AI224" s="62">
        <v>2.7314440000000002</v>
      </c>
      <c r="AJ224" s="62">
        <v>7.2815890000000003</v>
      </c>
      <c r="AK224" s="62">
        <v>2.0835270000000001</v>
      </c>
      <c r="AL224" s="62">
        <v>0</v>
      </c>
      <c r="AM224" s="63">
        <v>0</v>
      </c>
      <c r="AN224" s="63">
        <v>7.1269340000000003</v>
      </c>
      <c r="AO224" s="62">
        <v>6.2103580000000003</v>
      </c>
      <c r="AP224" s="62">
        <v>-3.104441</v>
      </c>
      <c r="AQ224" s="62">
        <v>1.3367629999999999</v>
      </c>
      <c r="AR224" s="62">
        <v>-5.5116779999999999</v>
      </c>
      <c r="AS224" s="62">
        <v>0</v>
      </c>
      <c r="AT224" s="63">
        <v>0</v>
      </c>
      <c r="AU224" s="63">
        <v>9.6664870000000001</v>
      </c>
      <c r="AV224" s="62">
        <v>7.0265089999999999</v>
      </c>
      <c r="AW224" s="62">
        <v>-2.0515080000000001</v>
      </c>
      <c r="AX224" s="62">
        <v>1.9714240000000001</v>
      </c>
      <c r="AY224" s="62">
        <v>-2.0515080000000001</v>
      </c>
      <c r="AZ224" s="62">
        <v>1.9714240000000001</v>
      </c>
      <c r="BA224" s="63">
        <v>0</v>
      </c>
      <c r="BB224" s="63">
        <v>8.2304639999999996</v>
      </c>
      <c r="BC224" s="62">
        <v>6.6752820000000002</v>
      </c>
      <c r="BD224" s="62">
        <v>-1.8200529999999999</v>
      </c>
      <c r="BE224" s="62">
        <v>-1.8200529999999999</v>
      </c>
      <c r="BF224" s="62">
        <v>-1.8200529999999999</v>
      </c>
      <c r="BG224" s="62">
        <v>3.7219920000000002</v>
      </c>
      <c r="BH224" s="62">
        <v>-0.54353099999999999</v>
      </c>
      <c r="BI224" s="62">
        <v>-0.54353099999999999</v>
      </c>
      <c r="BJ224" s="62">
        <v>-3.2049820000000002</v>
      </c>
      <c r="BK224" s="62">
        <v>1.3544339999999999</v>
      </c>
      <c r="BL224" s="62">
        <v>1.356527</v>
      </c>
      <c r="BM224" s="62">
        <v>0</v>
      </c>
      <c r="BN224" s="62">
        <v>37.916789999999999</v>
      </c>
      <c r="BO224" s="62">
        <v>37.916789999999999</v>
      </c>
      <c r="BP224" s="62">
        <v>36.393411999999998</v>
      </c>
      <c r="BQ224" s="62">
        <v>39.274470000000001</v>
      </c>
      <c r="BR224" s="62">
        <v>40.326338</v>
      </c>
      <c r="BS224" s="62">
        <v>0</v>
      </c>
    </row>
    <row r="225" spans="2:77" s="1" customFormat="1" ht="15" x14ac:dyDescent="0.25">
      <c r="B225" s="73" t="s">
        <v>223</v>
      </c>
      <c r="C225" s="81">
        <v>43532.25</v>
      </c>
      <c r="D225" s="58" t="s">
        <v>0</v>
      </c>
      <c r="E225" s="83" t="s">
        <v>27</v>
      </c>
      <c r="F225" s="83" t="s">
        <v>27</v>
      </c>
      <c r="G225" s="59">
        <v>1.8798729999999999</v>
      </c>
      <c r="H225" s="59" t="s">
        <v>27</v>
      </c>
      <c r="I225" s="60" t="s">
        <v>27</v>
      </c>
      <c r="J225" s="69" t="s">
        <v>27</v>
      </c>
      <c r="K225" s="59" t="s">
        <v>27</v>
      </c>
      <c r="L225" s="83" t="s">
        <v>27</v>
      </c>
      <c r="M225" s="59">
        <v>1.0600809999999998</v>
      </c>
      <c r="N225" s="59">
        <v>-0.34142099999999997</v>
      </c>
      <c r="O225" s="60" t="s">
        <v>27</v>
      </c>
      <c r="P225" s="69" t="s">
        <v>27</v>
      </c>
      <c r="Q225" s="59" t="s">
        <v>27</v>
      </c>
      <c r="R225" s="85">
        <v>0</v>
      </c>
      <c r="S225" s="59">
        <v>-7.6883840000000001</v>
      </c>
      <c r="T225" s="59">
        <v>-1.4587410000000001</v>
      </c>
      <c r="U225" s="60" t="s">
        <v>27</v>
      </c>
      <c r="V225" s="69" t="s">
        <v>27</v>
      </c>
      <c r="W225" s="61"/>
      <c r="X225" s="61"/>
      <c r="Y225" s="61"/>
      <c r="Z225" s="61"/>
      <c r="AA225" s="62">
        <v>22.32</v>
      </c>
      <c r="AB225" s="62">
        <v>0</v>
      </c>
      <c r="AC225" s="62">
        <v>3.7750499999999998</v>
      </c>
      <c r="AD225" s="62">
        <v>0.369919</v>
      </c>
      <c r="AE225" s="62">
        <v>1.3361940000000001</v>
      </c>
      <c r="AF225" s="63">
        <v>0</v>
      </c>
      <c r="AG225" s="63">
        <v>2.1642809999999999</v>
      </c>
      <c r="AH225" s="62">
        <v>0.11516700000000001</v>
      </c>
      <c r="AI225" s="62">
        <v>0.369919</v>
      </c>
      <c r="AJ225" s="62">
        <v>0.74449299999999996</v>
      </c>
      <c r="AK225" s="62">
        <v>1.29914</v>
      </c>
      <c r="AL225" s="62">
        <v>0</v>
      </c>
      <c r="AM225" s="63">
        <v>0</v>
      </c>
      <c r="AN225" s="63">
        <v>0.27309099999999997</v>
      </c>
      <c r="AO225" s="62">
        <v>-0.34291899999999997</v>
      </c>
      <c r="AP225" s="62">
        <v>-0.72239399999999998</v>
      </c>
      <c r="AQ225" s="62">
        <v>0.15914600000000001</v>
      </c>
      <c r="AR225" s="62">
        <v>0.47745199999999999</v>
      </c>
      <c r="AS225" s="62">
        <v>0</v>
      </c>
      <c r="AT225" s="63">
        <v>0</v>
      </c>
      <c r="AU225" s="63">
        <v>0.27874300000000002</v>
      </c>
      <c r="AV225" s="62">
        <v>-0.34142099999999997</v>
      </c>
      <c r="AW225" s="62">
        <v>-0.180753</v>
      </c>
      <c r="AX225" s="62">
        <v>0.75232900000000003</v>
      </c>
      <c r="AY225" s="62">
        <v>-0.180753</v>
      </c>
      <c r="AZ225" s="62">
        <v>0.75232900000000003</v>
      </c>
      <c r="BA225" s="63">
        <v>0</v>
      </c>
      <c r="BB225" s="63">
        <v>-1.8317129999999999</v>
      </c>
      <c r="BC225" s="62">
        <v>-1.4587410000000001</v>
      </c>
      <c r="BD225" s="62">
        <v>-2.1743260000000002</v>
      </c>
      <c r="BE225" s="62">
        <v>-2.1743260000000002</v>
      </c>
      <c r="BF225" s="62">
        <v>-2.1743260000000002</v>
      </c>
      <c r="BG225" s="62">
        <v>-3.6160570000000001</v>
      </c>
      <c r="BH225" s="62">
        <v>20.048736999999999</v>
      </c>
      <c r="BI225" s="62">
        <v>20.048736999999999</v>
      </c>
      <c r="BJ225" s="62">
        <v>21.774519999999999</v>
      </c>
      <c r="BK225" s="62">
        <v>24.768422999999999</v>
      </c>
      <c r="BL225" s="62">
        <v>31.89039</v>
      </c>
      <c r="BM225" s="62">
        <v>0</v>
      </c>
      <c r="BN225" s="62">
        <v>13.57701</v>
      </c>
      <c r="BO225" s="62">
        <v>13.57701</v>
      </c>
      <c r="BP225" s="62">
        <v>11.405593</v>
      </c>
      <c r="BQ225" s="62">
        <v>7.7872339999999998</v>
      </c>
      <c r="BR225" s="62">
        <v>0.101893</v>
      </c>
      <c r="BS225" s="62">
        <v>0</v>
      </c>
    </row>
    <row r="226" spans="2:77" s="1" customFormat="1" ht="15" x14ac:dyDescent="0.25">
      <c r="B226" s="73" t="s">
        <v>232</v>
      </c>
      <c r="C226" s="81">
        <v>43532.25</v>
      </c>
      <c r="D226" s="58" t="s">
        <v>0</v>
      </c>
      <c r="E226" s="83" t="s">
        <v>27</v>
      </c>
      <c r="F226" s="83" t="s">
        <v>27</v>
      </c>
      <c r="G226" s="59">
        <v>193.27932000000001</v>
      </c>
      <c r="H226" s="59">
        <v>433.96209099999999</v>
      </c>
      <c r="I226" s="60" t="s">
        <v>27</v>
      </c>
      <c r="J226" s="69" t="s">
        <v>27</v>
      </c>
      <c r="K226" s="59" t="s">
        <v>27</v>
      </c>
      <c r="L226" s="83" t="s">
        <v>27</v>
      </c>
      <c r="M226" s="59">
        <v>-13.857101999999999</v>
      </c>
      <c r="N226" s="59">
        <v>73.757345000000001</v>
      </c>
      <c r="O226" s="60" t="s">
        <v>27</v>
      </c>
      <c r="P226" s="69" t="s">
        <v>27</v>
      </c>
      <c r="Q226" s="59" t="s">
        <v>27</v>
      </c>
      <c r="R226" s="85">
        <v>0</v>
      </c>
      <c r="S226" s="59">
        <v>-22.995387999999998</v>
      </c>
      <c r="T226" s="59">
        <v>50.257962999999997</v>
      </c>
      <c r="U226" s="60" t="s">
        <v>27</v>
      </c>
      <c r="V226" s="69" t="s">
        <v>27</v>
      </c>
      <c r="W226" s="61"/>
      <c r="X226" s="61"/>
      <c r="Y226" s="61"/>
      <c r="Z226" s="61"/>
      <c r="AA226" s="62">
        <v>481.94546400000002</v>
      </c>
      <c r="AB226" s="62">
        <v>0</v>
      </c>
      <c r="AC226" s="62">
        <v>1122.265684</v>
      </c>
      <c r="AD226" s="62">
        <v>189.20878200000001</v>
      </c>
      <c r="AE226" s="62">
        <v>218.691981</v>
      </c>
      <c r="AF226" s="63">
        <v>0</v>
      </c>
      <c r="AG226" s="63">
        <v>172.539669</v>
      </c>
      <c r="AH226" s="62">
        <v>96.101729000000006</v>
      </c>
      <c r="AI226" s="62">
        <v>20.291684</v>
      </c>
      <c r="AJ226" s="62">
        <v>16.581600000000002</v>
      </c>
      <c r="AK226" s="62">
        <v>11.012912999999999</v>
      </c>
      <c r="AL226" s="62">
        <v>0</v>
      </c>
      <c r="AM226" s="63">
        <v>0</v>
      </c>
      <c r="AN226" s="63">
        <v>79.724898999999994</v>
      </c>
      <c r="AO226" s="62">
        <v>67.155805999999998</v>
      </c>
      <c r="AP226" s="62">
        <v>-7.3218350000000001</v>
      </c>
      <c r="AQ226" s="62">
        <v>-6.8469990000000003</v>
      </c>
      <c r="AR226" s="62">
        <v>-22.919495999999999</v>
      </c>
      <c r="AS226" s="62">
        <v>0</v>
      </c>
      <c r="AT226" s="63">
        <v>0</v>
      </c>
      <c r="AU226" s="63">
        <v>105.72490000000001</v>
      </c>
      <c r="AV226" s="62">
        <v>73.757345000000001</v>
      </c>
      <c r="AW226" s="62">
        <v>-0.834368</v>
      </c>
      <c r="AX226" s="62">
        <v>0.49983</v>
      </c>
      <c r="AY226" s="62">
        <v>-0.834368</v>
      </c>
      <c r="AZ226" s="62">
        <v>0.49983</v>
      </c>
      <c r="BA226" s="63">
        <v>0</v>
      </c>
      <c r="BB226" s="63">
        <v>53.518202000000002</v>
      </c>
      <c r="BC226" s="62">
        <v>50.257962999999997</v>
      </c>
      <c r="BD226" s="62">
        <v>-2.710693</v>
      </c>
      <c r="BE226" s="62">
        <v>-2.710693</v>
      </c>
      <c r="BF226" s="62">
        <v>-2.710693</v>
      </c>
      <c r="BG226" s="62">
        <v>-20.308743</v>
      </c>
      <c r="BH226" s="62">
        <v>138.90576999999999</v>
      </c>
      <c r="BI226" s="62">
        <v>138.90576999999999</v>
      </c>
      <c r="BJ226" s="62">
        <v>282.612866</v>
      </c>
      <c r="BK226" s="62">
        <v>405.54235799999998</v>
      </c>
      <c r="BL226" s="62">
        <v>293.12698899999998</v>
      </c>
      <c r="BM226" s="62">
        <v>0</v>
      </c>
      <c r="BN226" s="62">
        <v>644.60662400000001</v>
      </c>
      <c r="BO226" s="62">
        <v>644.60662400000001</v>
      </c>
      <c r="BP226" s="62">
        <v>628.64730199999997</v>
      </c>
      <c r="BQ226" s="62">
        <v>700.20780300000001</v>
      </c>
      <c r="BR226" s="62">
        <v>865.20503099999996</v>
      </c>
      <c r="BS226" s="62">
        <v>0</v>
      </c>
    </row>
    <row r="227" spans="2:77" s="1" customFormat="1" ht="15" x14ac:dyDescent="0.25">
      <c r="B227" s="73" t="s">
        <v>247</v>
      </c>
      <c r="C227" s="81">
        <v>43532.25</v>
      </c>
      <c r="D227" s="58" t="s">
        <v>0</v>
      </c>
      <c r="E227" s="83" t="s">
        <v>27</v>
      </c>
      <c r="F227" s="83" t="s">
        <v>27</v>
      </c>
      <c r="G227" s="59">
        <v>0.14244100000000001</v>
      </c>
      <c r="H227" s="59">
        <v>8.9334999999999998E-2</v>
      </c>
      <c r="I227" s="60" t="s">
        <v>27</v>
      </c>
      <c r="J227" s="69" t="s">
        <v>27</v>
      </c>
      <c r="K227" s="59" t="s">
        <v>27</v>
      </c>
      <c r="L227" s="83" t="s">
        <v>27</v>
      </c>
      <c r="M227" s="59">
        <v>-2.6164770000000002</v>
      </c>
      <c r="N227" s="59">
        <v>-3.1045150000000001</v>
      </c>
      <c r="O227" s="60" t="s">
        <v>27</v>
      </c>
      <c r="P227" s="69" t="s">
        <v>27</v>
      </c>
      <c r="Q227" s="59" t="s">
        <v>27</v>
      </c>
      <c r="R227" s="85">
        <v>0</v>
      </c>
      <c r="S227" s="59">
        <v>54.755299000000001</v>
      </c>
      <c r="T227" s="59">
        <v>17.177567</v>
      </c>
      <c r="U227" s="60" t="s">
        <v>27</v>
      </c>
      <c r="V227" s="69" t="s">
        <v>27</v>
      </c>
      <c r="W227" s="61"/>
      <c r="X227" s="61"/>
      <c r="Y227" s="61"/>
      <c r="Z227" s="61"/>
      <c r="AA227" s="62">
        <v>391.52084908999996</v>
      </c>
      <c r="AB227" s="62">
        <v>0</v>
      </c>
      <c r="AC227" s="62">
        <v>8.9334999999999998E-2</v>
      </c>
      <c r="AD227" s="62">
        <v>9.2711000000000002E-2</v>
      </c>
      <c r="AE227" s="62">
        <v>0.16789499999999999</v>
      </c>
      <c r="AF227" s="63">
        <v>0</v>
      </c>
      <c r="AG227" s="63">
        <v>5.2430999999999998E-2</v>
      </c>
      <c r="AH227" s="62">
        <v>5.2430999999999998E-2</v>
      </c>
      <c r="AI227" s="62">
        <v>8.584E-2</v>
      </c>
      <c r="AJ227" s="62">
        <v>6.5364000000000005E-2</v>
      </c>
      <c r="AK227" s="62">
        <v>7.2998999999999994E-2</v>
      </c>
      <c r="AL227" s="62">
        <v>0</v>
      </c>
      <c r="AM227" s="63">
        <v>0</v>
      </c>
      <c r="AN227" s="63">
        <v>-15.180984</v>
      </c>
      <c r="AO227" s="62">
        <v>-3.5719910000000001</v>
      </c>
      <c r="AP227" s="62">
        <v>-2.8966959999999999</v>
      </c>
      <c r="AQ227" s="62">
        <v>-3.028966</v>
      </c>
      <c r="AR227" s="62">
        <v>-2.9718520000000002</v>
      </c>
      <c r="AS227" s="62">
        <v>0</v>
      </c>
      <c r="AT227" s="63">
        <v>0</v>
      </c>
      <c r="AU227" s="63">
        <v>-11.408198000000001</v>
      </c>
      <c r="AV227" s="62">
        <v>-3.1045150000000001</v>
      </c>
      <c r="AW227" s="62">
        <v>-2.4457040000000001</v>
      </c>
      <c r="AX227" s="62">
        <v>-2.5374530000000002</v>
      </c>
      <c r="AY227" s="62">
        <v>-2.4457040000000001</v>
      </c>
      <c r="AZ227" s="62">
        <v>-2.5374530000000002</v>
      </c>
      <c r="BA227" s="63">
        <v>0</v>
      </c>
      <c r="BB227" s="63">
        <v>487.36695300000002</v>
      </c>
      <c r="BC227" s="62">
        <v>17.177567</v>
      </c>
      <c r="BD227" s="62">
        <v>7.4264489999999999</v>
      </c>
      <c r="BE227" s="62">
        <v>7.4264489999999999</v>
      </c>
      <c r="BF227" s="62">
        <v>7.4264489999999999</v>
      </c>
      <c r="BG227" s="62">
        <v>23.407768999999998</v>
      </c>
      <c r="BH227" s="62">
        <v>1.387589</v>
      </c>
      <c r="BI227" s="62">
        <v>1.387589</v>
      </c>
      <c r="BJ227" s="62">
        <v>1.2794110000000001</v>
      </c>
      <c r="BK227" s="62">
        <v>1.237938</v>
      </c>
      <c r="BL227" s="62">
        <v>1.376541</v>
      </c>
      <c r="BM227" s="62">
        <v>0</v>
      </c>
      <c r="BN227" s="62">
        <v>442.58652499999999</v>
      </c>
      <c r="BO227" s="62">
        <v>442.58652499999999</v>
      </c>
      <c r="BP227" s="62">
        <v>456.781924</v>
      </c>
      <c r="BQ227" s="62">
        <v>480.23444499999999</v>
      </c>
      <c r="BR227" s="62">
        <v>534.98974399999997</v>
      </c>
      <c r="BS227" s="62">
        <v>0</v>
      </c>
    </row>
    <row r="228" spans="2:77" s="1" customFormat="1" ht="15" x14ac:dyDescent="0.25">
      <c r="B228" s="73" t="s">
        <v>248</v>
      </c>
      <c r="C228" s="81">
        <v>43532.25</v>
      </c>
      <c r="D228" s="58" t="s">
        <v>0</v>
      </c>
      <c r="E228" s="83" t="s">
        <v>27</v>
      </c>
      <c r="F228" s="83" t="s">
        <v>27</v>
      </c>
      <c r="G228" s="59">
        <v>132.10792000000001</v>
      </c>
      <c r="H228" s="59">
        <v>88.341609000000005</v>
      </c>
      <c r="I228" s="60" t="s">
        <v>27</v>
      </c>
      <c r="J228" s="69" t="s">
        <v>27</v>
      </c>
      <c r="K228" s="59" t="s">
        <v>27</v>
      </c>
      <c r="L228" s="83" t="s">
        <v>27</v>
      </c>
      <c r="M228" s="59">
        <v>55.329560000000001</v>
      </c>
      <c r="N228" s="59">
        <v>16.750866000000002</v>
      </c>
      <c r="O228" s="60" t="s">
        <v>27</v>
      </c>
      <c r="P228" s="69" t="s">
        <v>27</v>
      </c>
      <c r="Q228" s="59" t="s">
        <v>27</v>
      </c>
      <c r="R228" s="85">
        <v>0</v>
      </c>
      <c r="S228" s="59">
        <v>-131.361816</v>
      </c>
      <c r="T228" s="59">
        <v>-2.0108890000000001</v>
      </c>
      <c r="U228" s="60" t="s">
        <v>27</v>
      </c>
      <c r="V228" s="69" t="s">
        <v>27</v>
      </c>
      <c r="W228" s="61"/>
      <c r="X228" s="61"/>
      <c r="Y228" s="61"/>
      <c r="Z228" s="61"/>
      <c r="AA228" s="62">
        <v>808.90488000000005</v>
      </c>
      <c r="AB228" s="62">
        <v>0</v>
      </c>
      <c r="AC228" s="62">
        <v>311.941641</v>
      </c>
      <c r="AD228" s="62">
        <v>106.541639</v>
      </c>
      <c r="AE228" s="62">
        <v>119.56644</v>
      </c>
      <c r="AF228" s="63">
        <v>0</v>
      </c>
      <c r="AG228" s="63">
        <v>96.339788999999996</v>
      </c>
      <c r="AH228" s="62">
        <v>28.64395</v>
      </c>
      <c r="AI228" s="62">
        <v>30.212323999999999</v>
      </c>
      <c r="AJ228" s="62">
        <v>39.892162999999996</v>
      </c>
      <c r="AK228" s="62">
        <v>69.376997000000003</v>
      </c>
      <c r="AL228" s="62">
        <v>0</v>
      </c>
      <c r="AM228" s="63">
        <v>0</v>
      </c>
      <c r="AN228" s="63">
        <v>39.259478000000001</v>
      </c>
      <c r="AO228" s="62">
        <v>7.8880759999999999</v>
      </c>
      <c r="AP228" s="62">
        <v>13.774989</v>
      </c>
      <c r="AQ228" s="62">
        <v>22.691984999999999</v>
      </c>
      <c r="AR228" s="62">
        <v>43.923679999999997</v>
      </c>
      <c r="AS228" s="62">
        <v>0</v>
      </c>
      <c r="AT228" s="63">
        <v>0</v>
      </c>
      <c r="AU228" s="63">
        <v>70.482921000000005</v>
      </c>
      <c r="AV228" s="62">
        <v>16.750865999999998</v>
      </c>
      <c r="AW228" s="62">
        <v>25.040583000000002</v>
      </c>
      <c r="AX228" s="62">
        <v>35.048898000000001</v>
      </c>
      <c r="AY228" s="62">
        <v>25.040583000000002</v>
      </c>
      <c r="AZ228" s="62">
        <v>35.048898000000001</v>
      </c>
      <c r="BA228" s="63">
        <v>0</v>
      </c>
      <c r="BB228" s="63">
        <v>9.9987370000000002</v>
      </c>
      <c r="BC228" s="62">
        <v>-2.0108890000000001</v>
      </c>
      <c r="BD228" s="62">
        <v>-18.559055000000001</v>
      </c>
      <c r="BE228" s="62">
        <v>-18.559055000000001</v>
      </c>
      <c r="BF228" s="62">
        <v>-18.559055000000001</v>
      </c>
      <c r="BG228" s="62">
        <v>-15.051964</v>
      </c>
      <c r="BH228" s="62">
        <v>559.36970099999996</v>
      </c>
      <c r="BI228" s="62">
        <v>559.36970099999996</v>
      </c>
      <c r="BJ228" s="62">
        <v>631.64958799999999</v>
      </c>
      <c r="BK228" s="62">
        <v>688.02412600000002</v>
      </c>
      <c r="BL228" s="62">
        <v>911.93528400000002</v>
      </c>
      <c r="BM228" s="62">
        <v>0</v>
      </c>
      <c r="BN228" s="62">
        <v>525.19901800000002</v>
      </c>
      <c r="BO228" s="62">
        <v>525.19901800000002</v>
      </c>
      <c r="BP228" s="62">
        <v>503.78928100000002</v>
      </c>
      <c r="BQ228" s="62">
        <v>490.00781599999999</v>
      </c>
      <c r="BR228" s="62">
        <v>358.56951900000001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260</v>
      </c>
      <c r="C229" s="81">
        <v>43532.25</v>
      </c>
      <c r="D229" s="58" t="s">
        <v>0</v>
      </c>
      <c r="E229" s="83" t="s">
        <v>27</v>
      </c>
      <c r="F229" s="83" t="s">
        <v>27</v>
      </c>
      <c r="G229" s="59">
        <v>15.780619</v>
      </c>
      <c r="H229" s="59" t="s">
        <v>27</v>
      </c>
      <c r="I229" s="60" t="s">
        <v>27</v>
      </c>
      <c r="J229" s="69" t="s">
        <v>27</v>
      </c>
      <c r="K229" s="59" t="s">
        <v>27</v>
      </c>
      <c r="L229" s="83" t="s">
        <v>27</v>
      </c>
      <c r="M229" s="59">
        <v>3.5535999999999999</v>
      </c>
      <c r="N229" s="59">
        <v>0</v>
      </c>
      <c r="O229" s="60" t="s">
        <v>27</v>
      </c>
      <c r="P229" s="69" t="s">
        <v>27</v>
      </c>
      <c r="Q229" s="59" t="s">
        <v>27</v>
      </c>
      <c r="R229" s="85">
        <v>0</v>
      </c>
      <c r="S229" s="59">
        <v>2.855286</v>
      </c>
      <c r="T229" s="59">
        <v>0</v>
      </c>
      <c r="U229" s="60" t="s">
        <v>27</v>
      </c>
      <c r="V229" s="69" t="s">
        <v>27</v>
      </c>
      <c r="W229" s="61"/>
      <c r="X229" s="61"/>
      <c r="Y229" s="61"/>
      <c r="Z229" s="61"/>
      <c r="AA229" s="62">
        <v>125.625</v>
      </c>
      <c r="AB229" s="62">
        <v>0</v>
      </c>
      <c r="AC229" s="62">
        <v>40.959214000000003</v>
      </c>
      <c r="AD229" s="62">
        <v>0</v>
      </c>
      <c r="AE229" s="62">
        <v>0</v>
      </c>
      <c r="AF229" s="63">
        <v>0</v>
      </c>
      <c r="AG229" s="63">
        <v>15.114534000000001</v>
      </c>
      <c r="AH229" s="62">
        <v>0</v>
      </c>
      <c r="AI229" s="62">
        <v>0</v>
      </c>
      <c r="AJ229" s="62">
        <v>0</v>
      </c>
      <c r="AK229" s="62">
        <v>6.1945629999999996</v>
      </c>
      <c r="AL229" s="62">
        <v>0</v>
      </c>
      <c r="AM229" s="63">
        <v>0</v>
      </c>
      <c r="AN229" s="63">
        <v>8.0411040000000007</v>
      </c>
      <c r="AO229" s="62">
        <v>0</v>
      </c>
      <c r="AP229" s="62">
        <v>0</v>
      </c>
      <c r="AQ229" s="62">
        <v>0</v>
      </c>
      <c r="AR229" s="62">
        <v>3.1833849999999999</v>
      </c>
      <c r="AS229" s="62">
        <v>0</v>
      </c>
      <c r="AT229" s="63">
        <v>0</v>
      </c>
      <c r="AU229" s="63">
        <v>8.8918689999999998</v>
      </c>
      <c r="AV229" s="62">
        <v>0</v>
      </c>
      <c r="AW229" s="62">
        <v>0</v>
      </c>
      <c r="AX229" s="62">
        <v>0</v>
      </c>
      <c r="AY229" s="62">
        <v>0</v>
      </c>
      <c r="AZ229" s="62">
        <v>0</v>
      </c>
      <c r="BA229" s="63">
        <v>0</v>
      </c>
      <c r="BB229" s="63">
        <v>7.2701929999999999</v>
      </c>
      <c r="BC229" s="62">
        <v>0</v>
      </c>
      <c r="BD229" s="62">
        <v>0</v>
      </c>
      <c r="BE229" s="62">
        <v>0</v>
      </c>
      <c r="BF229" s="62">
        <v>0</v>
      </c>
      <c r="BG229" s="62">
        <v>0</v>
      </c>
      <c r="BH229" s="62">
        <v>-3.6488079999999998</v>
      </c>
      <c r="BI229" s="62">
        <v>-3.6488079999999998</v>
      </c>
      <c r="BJ229" s="62">
        <v>0</v>
      </c>
      <c r="BK229" s="62">
        <v>-3.6464460000000001</v>
      </c>
      <c r="BL229" s="62">
        <v>-4.8474550000000001</v>
      </c>
      <c r="BM229" s="62">
        <v>0</v>
      </c>
      <c r="BN229" s="62">
        <v>22.43608</v>
      </c>
      <c r="BO229" s="62">
        <v>22.43608</v>
      </c>
      <c r="BP229" s="62">
        <v>0</v>
      </c>
      <c r="BQ229" s="62">
        <v>27.373061</v>
      </c>
      <c r="BR229" s="62">
        <v>30.579376</v>
      </c>
      <c r="BS229" s="62">
        <v>0</v>
      </c>
    </row>
    <row r="230" spans="2:77" s="1" customFormat="1" ht="15" x14ac:dyDescent="0.25">
      <c r="B230" s="73" t="s">
        <v>283</v>
      </c>
      <c r="C230" s="81">
        <v>43532.25</v>
      </c>
      <c r="D230" s="58" t="s">
        <v>0</v>
      </c>
      <c r="E230" s="83" t="s">
        <v>27</v>
      </c>
      <c r="F230" s="83" t="s">
        <v>27</v>
      </c>
      <c r="G230" s="59">
        <v>95.672635</v>
      </c>
      <c r="H230" s="59">
        <v>96.346349000000004</v>
      </c>
      <c r="I230" s="60" t="s">
        <v>27</v>
      </c>
      <c r="J230" s="69" t="s">
        <v>27</v>
      </c>
      <c r="K230" s="59" t="s">
        <v>27</v>
      </c>
      <c r="L230" s="83" t="s">
        <v>27</v>
      </c>
      <c r="M230" s="59">
        <v>39.143005000000002</v>
      </c>
      <c r="N230" s="59">
        <v>26.048219000000003</v>
      </c>
      <c r="O230" s="60" t="s">
        <v>27</v>
      </c>
      <c r="P230" s="69" t="s">
        <v>27</v>
      </c>
      <c r="Q230" s="59" t="s">
        <v>27</v>
      </c>
      <c r="R230" s="85">
        <v>0</v>
      </c>
      <c r="S230" s="59">
        <v>-62.152515000000001</v>
      </c>
      <c r="T230" s="59">
        <v>-4.9027380000000003</v>
      </c>
      <c r="U230" s="60" t="s">
        <v>27</v>
      </c>
      <c r="V230" s="69" t="s">
        <v>27</v>
      </c>
      <c r="W230" s="61"/>
      <c r="X230" s="61"/>
      <c r="Y230" s="61"/>
      <c r="Z230" s="61"/>
      <c r="AA230" s="62">
        <v>47.3416</v>
      </c>
      <c r="AB230" s="62">
        <v>0</v>
      </c>
      <c r="AC230" s="62">
        <v>322.65153299999997</v>
      </c>
      <c r="AD230" s="62">
        <v>79.509066000000004</v>
      </c>
      <c r="AE230" s="62">
        <v>84.916152999999994</v>
      </c>
      <c r="AF230" s="63">
        <v>0</v>
      </c>
      <c r="AG230" s="63">
        <v>89.490748999999994</v>
      </c>
      <c r="AH230" s="62">
        <v>35.462527999999999</v>
      </c>
      <c r="AI230" s="62">
        <v>22.171507999999999</v>
      </c>
      <c r="AJ230" s="62">
        <v>27.291502000000001</v>
      </c>
      <c r="AK230" s="62">
        <v>50.643338</v>
      </c>
      <c r="AL230" s="62">
        <v>0</v>
      </c>
      <c r="AM230" s="63">
        <v>0</v>
      </c>
      <c r="AN230" s="63">
        <v>34.790813999999997</v>
      </c>
      <c r="AO230" s="62">
        <v>21.136175000000001</v>
      </c>
      <c r="AP230" s="62">
        <v>8.8152179999999998</v>
      </c>
      <c r="AQ230" s="62">
        <v>12.627366</v>
      </c>
      <c r="AR230" s="62">
        <v>34.302213000000002</v>
      </c>
      <c r="AS230" s="62">
        <v>0</v>
      </c>
      <c r="AT230" s="63">
        <v>0</v>
      </c>
      <c r="AU230" s="63">
        <v>54.573447000000002</v>
      </c>
      <c r="AV230" s="62">
        <v>26.048219</v>
      </c>
      <c r="AW230" s="62">
        <v>12.863396</v>
      </c>
      <c r="AX230" s="62">
        <v>17.038070000000001</v>
      </c>
      <c r="AY230" s="62">
        <v>12.863396</v>
      </c>
      <c r="AZ230" s="62">
        <v>17.038070000000001</v>
      </c>
      <c r="BA230" s="63">
        <v>0</v>
      </c>
      <c r="BB230" s="63">
        <v>-43.621769999999998</v>
      </c>
      <c r="BC230" s="62">
        <v>-4.9027380000000003</v>
      </c>
      <c r="BD230" s="62">
        <v>-20.403067</v>
      </c>
      <c r="BE230" s="62">
        <v>-20.403067</v>
      </c>
      <c r="BF230" s="62">
        <v>-20.403067</v>
      </c>
      <c r="BG230" s="62">
        <v>-20.600158</v>
      </c>
      <c r="BH230" s="62">
        <v>313.44612000000001</v>
      </c>
      <c r="BI230" s="62">
        <v>313.44612000000001</v>
      </c>
      <c r="BJ230" s="62">
        <v>328.10523999999998</v>
      </c>
      <c r="BK230" s="62">
        <v>351.57723900000002</v>
      </c>
      <c r="BL230" s="62">
        <v>428.287171</v>
      </c>
      <c r="BM230" s="62">
        <v>0</v>
      </c>
      <c r="BN230" s="62">
        <v>93.302436</v>
      </c>
      <c r="BO230" s="62">
        <v>93.302436</v>
      </c>
      <c r="BP230" s="62">
        <v>75.570111999999995</v>
      </c>
      <c r="BQ230" s="62">
        <v>65.475138000000001</v>
      </c>
      <c r="BR230" s="62">
        <v>28.475532000000001</v>
      </c>
      <c r="BS230" s="62">
        <v>0</v>
      </c>
    </row>
    <row r="231" spans="2:77" s="1" customFormat="1" ht="15" x14ac:dyDescent="0.25">
      <c r="B231" s="73" t="s">
        <v>299</v>
      </c>
      <c r="C231" s="81">
        <v>43532.25</v>
      </c>
      <c r="D231" s="58" t="s">
        <v>0</v>
      </c>
      <c r="E231" s="83" t="s">
        <v>27</v>
      </c>
      <c r="F231" s="83" t="s">
        <v>27</v>
      </c>
      <c r="G231" s="59">
        <v>24.739325999999998</v>
      </c>
      <c r="H231" s="59">
        <v>22.697485</v>
      </c>
      <c r="I231" s="60" t="s">
        <v>27</v>
      </c>
      <c r="J231" s="69" t="s">
        <v>27</v>
      </c>
      <c r="K231" s="59" t="s">
        <v>27</v>
      </c>
      <c r="L231" s="83" t="s">
        <v>27</v>
      </c>
      <c r="M231" s="59">
        <v>3.2667459999999999</v>
      </c>
      <c r="N231" s="59">
        <v>4.8208609999999998</v>
      </c>
      <c r="O231" s="60" t="s">
        <v>27</v>
      </c>
      <c r="P231" s="69" t="s">
        <v>27</v>
      </c>
      <c r="Q231" s="59" t="s">
        <v>27</v>
      </c>
      <c r="R231" s="85">
        <v>0</v>
      </c>
      <c r="S231" s="59">
        <v>-0.86124100000000003</v>
      </c>
      <c r="T231" s="59">
        <v>1.301817</v>
      </c>
      <c r="U231" s="60" t="s">
        <v>27</v>
      </c>
      <c r="V231" s="69" t="s">
        <v>27</v>
      </c>
      <c r="W231" s="61"/>
      <c r="X231" s="61"/>
      <c r="Y231" s="61"/>
      <c r="Z231" s="61"/>
      <c r="AA231" s="62">
        <v>41.390999999999998</v>
      </c>
      <c r="AB231" s="62">
        <v>0</v>
      </c>
      <c r="AC231" s="62">
        <v>77.602247000000006</v>
      </c>
      <c r="AD231" s="62">
        <v>24.639101</v>
      </c>
      <c r="AE231" s="62">
        <v>19.839366999999999</v>
      </c>
      <c r="AF231" s="63">
        <v>0</v>
      </c>
      <c r="AG231" s="63">
        <v>13.647057999999999</v>
      </c>
      <c r="AH231" s="62">
        <v>5.9611559999999999</v>
      </c>
      <c r="AI231" s="62">
        <v>3.937405</v>
      </c>
      <c r="AJ231" s="62">
        <v>3.309615</v>
      </c>
      <c r="AK231" s="62">
        <v>4.535164</v>
      </c>
      <c r="AL231" s="62">
        <v>0</v>
      </c>
      <c r="AM231" s="63">
        <v>0</v>
      </c>
      <c r="AN231" s="63">
        <v>8.3906390000000002</v>
      </c>
      <c r="AO231" s="62">
        <v>4.5189430000000002</v>
      </c>
      <c r="AP231" s="62">
        <v>2.7217799999999999</v>
      </c>
      <c r="AQ231" s="62">
        <v>1.987339</v>
      </c>
      <c r="AR231" s="62">
        <v>2.9366669999999999</v>
      </c>
      <c r="AS231" s="62">
        <v>0</v>
      </c>
      <c r="AT231" s="63">
        <v>0</v>
      </c>
      <c r="AU231" s="63">
        <v>9.4493550000000006</v>
      </c>
      <c r="AV231" s="62">
        <v>4.8208609999999998</v>
      </c>
      <c r="AW231" s="62">
        <v>3.0127929999999998</v>
      </c>
      <c r="AX231" s="62">
        <v>2.1761569999999999</v>
      </c>
      <c r="AY231" s="62">
        <v>3.0127929999999998</v>
      </c>
      <c r="AZ231" s="62">
        <v>2.1761569999999999</v>
      </c>
      <c r="BA231" s="63">
        <v>0</v>
      </c>
      <c r="BB231" s="63">
        <v>1.922865</v>
      </c>
      <c r="BC231" s="62">
        <v>1.301817</v>
      </c>
      <c r="BD231" s="62">
        <v>0.40116600000000002</v>
      </c>
      <c r="BE231" s="62">
        <v>0.40116600000000002</v>
      </c>
      <c r="BF231" s="62">
        <v>0.40116600000000002</v>
      </c>
      <c r="BG231" s="62">
        <v>-1.35477</v>
      </c>
      <c r="BH231" s="62">
        <v>39.419331</v>
      </c>
      <c r="BI231" s="62">
        <v>39.419331</v>
      </c>
      <c r="BJ231" s="62">
        <v>46.313845000000001</v>
      </c>
      <c r="BK231" s="62">
        <v>51.739271000000002</v>
      </c>
      <c r="BL231" s="62">
        <v>58.968775999999998</v>
      </c>
      <c r="BM231" s="62">
        <v>0</v>
      </c>
      <c r="BN231" s="62">
        <v>19.228565</v>
      </c>
      <c r="BO231" s="62">
        <v>19.228565</v>
      </c>
      <c r="BP231" s="62">
        <v>19.629731</v>
      </c>
      <c r="BQ231" s="62">
        <v>18.070301000000001</v>
      </c>
      <c r="BR231" s="62">
        <v>17.176843000000002</v>
      </c>
      <c r="BS231" s="62">
        <v>0</v>
      </c>
    </row>
    <row r="232" spans="2:77" s="1" customFormat="1" ht="15" x14ac:dyDescent="0.25">
      <c r="B232" s="73" t="s">
        <v>309</v>
      </c>
      <c r="C232" s="81">
        <v>43532.25</v>
      </c>
      <c r="D232" s="58" t="s">
        <v>0</v>
      </c>
      <c r="E232" s="83" t="s">
        <v>27</v>
      </c>
      <c r="F232" s="83" t="s">
        <v>27</v>
      </c>
      <c r="G232" s="59">
        <v>92.726129999999998</v>
      </c>
      <c r="H232" s="59">
        <v>55.571666999999998</v>
      </c>
      <c r="I232" s="60" t="s">
        <v>27</v>
      </c>
      <c r="J232" s="69" t="s">
        <v>27</v>
      </c>
      <c r="K232" s="59" t="s">
        <v>27</v>
      </c>
      <c r="L232" s="83" t="s">
        <v>27</v>
      </c>
      <c r="M232" s="59">
        <v>29.819009999999999</v>
      </c>
      <c r="N232" s="59">
        <v>4.3334219999999997</v>
      </c>
      <c r="O232" s="60" t="s">
        <v>27</v>
      </c>
      <c r="P232" s="69" t="s">
        <v>27</v>
      </c>
      <c r="Q232" s="59" t="s">
        <v>27</v>
      </c>
      <c r="R232" s="85">
        <v>0</v>
      </c>
      <c r="S232" s="59">
        <v>8.7510630000000003</v>
      </c>
      <c r="T232" s="59">
        <v>-6.5742380000000002</v>
      </c>
      <c r="U232" s="60" t="s">
        <v>27</v>
      </c>
      <c r="V232" s="69" t="s">
        <v>27</v>
      </c>
      <c r="W232" s="61"/>
      <c r="X232" s="61"/>
      <c r="Y232" s="61"/>
      <c r="Z232" s="61"/>
      <c r="AA232" s="62">
        <v>1022.4375</v>
      </c>
      <c r="AB232" s="62">
        <v>0</v>
      </c>
      <c r="AC232" s="62">
        <v>235.25886199999999</v>
      </c>
      <c r="AD232" s="62">
        <v>69.435609999999997</v>
      </c>
      <c r="AE232" s="62">
        <v>78.487943999999999</v>
      </c>
      <c r="AF232" s="63">
        <v>0</v>
      </c>
      <c r="AG232" s="63">
        <v>44.533760000000001</v>
      </c>
      <c r="AH232" s="62">
        <v>8.4220810000000004</v>
      </c>
      <c r="AI232" s="62">
        <v>12.033484</v>
      </c>
      <c r="AJ232" s="62">
        <v>14.022425999999999</v>
      </c>
      <c r="AK232" s="62">
        <v>34.389665999999998</v>
      </c>
      <c r="AL232" s="62">
        <v>0</v>
      </c>
      <c r="AM232" s="63">
        <v>0</v>
      </c>
      <c r="AN232" s="63">
        <v>23.394157</v>
      </c>
      <c r="AO232" s="62">
        <v>3.0299849999999999</v>
      </c>
      <c r="AP232" s="62">
        <v>6.5633600000000003</v>
      </c>
      <c r="AQ232" s="62">
        <v>7.4702190000000002</v>
      </c>
      <c r="AR232" s="62">
        <v>26.468508</v>
      </c>
      <c r="AS232" s="62">
        <v>0</v>
      </c>
      <c r="AT232" s="63">
        <v>0</v>
      </c>
      <c r="AU232" s="63">
        <v>29.315864000000001</v>
      </c>
      <c r="AV232" s="62">
        <v>4.3334219999999997</v>
      </c>
      <c r="AW232" s="62">
        <v>8.5932320000000004</v>
      </c>
      <c r="AX232" s="62">
        <v>8.8897449999999996</v>
      </c>
      <c r="AY232" s="62">
        <v>8.5932320000000004</v>
      </c>
      <c r="AZ232" s="62">
        <v>8.8897449999999996</v>
      </c>
      <c r="BA232" s="63">
        <v>0</v>
      </c>
      <c r="BB232" s="63">
        <v>6.2932899999999998</v>
      </c>
      <c r="BC232" s="62">
        <v>-6.5742380000000002</v>
      </c>
      <c r="BD232" s="62">
        <v>4.1938769999999996</v>
      </c>
      <c r="BE232" s="62">
        <v>4.1938769999999996</v>
      </c>
      <c r="BF232" s="62">
        <v>4.1938769999999996</v>
      </c>
      <c r="BG232" s="62">
        <v>2.3688349999999998</v>
      </c>
      <c r="BH232" s="62">
        <v>167.07719299999999</v>
      </c>
      <c r="BI232" s="62">
        <v>167.07719299999999</v>
      </c>
      <c r="BJ232" s="62">
        <v>182.640534</v>
      </c>
      <c r="BK232" s="62">
        <v>202.73783900000001</v>
      </c>
      <c r="BL232" s="62">
        <v>310.681645</v>
      </c>
      <c r="BM232" s="62">
        <v>0</v>
      </c>
      <c r="BN232" s="62">
        <v>141.12531100000001</v>
      </c>
      <c r="BO232" s="62">
        <v>141.12531100000001</v>
      </c>
      <c r="BP232" s="62">
        <v>145.33330599999999</v>
      </c>
      <c r="BQ232" s="62">
        <v>145.02607800000001</v>
      </c>
      <c r="BR232" s="62">
        <v>153.99170699999999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321</v>
      </c>
      <c r="C233" s="81">
        <v>43532.25</v>
      </c>
      <c r="D233" s="58" t="s">
        <v>0</v>
      </c>
      <c r="E233" s="83" t="s">
        <v>27</v>
      </c>
      <c r="F233" s="83" t="s">
        <v>27</v>
      </c>
      <c r="G233" s="59">
        <v>965.71151199999997</v>
      </c>
      <c r="H233" s="59">
        <v>535.66309100000001</v>
      </c>
      <c r="I233" s="60" t="s">
        <v>27</v>
      </c>
      <c r="J233" s="69" t="s">
        <v>27</v>
      </c>
      <c r="K233" s="59" t="s">
        <v>27</v>
      </c>
      <c r="L233" s="83" t="s">
        <v>27</v>
      </c>
      <c r="M233" s="59">
        <v>25.571745</v>
      </c>
      <c r="N233" s="59">
        <v>7.9993420000000004</v>
      </c>
      <c r="O233" s="60" t="s">
        <v>27</v>
      </c>
      <c r="P233" s="69" t="s">
        <v>27</v>
      </c>
      <c r="Q233" s="59" t="s">
        <v>27</v>
      </c>
      <c r="R233" s="85">
        <v>0</v>
      </c>
      <c r="S233" s="59">
        <v>17.796807000000001</v>
      </c>
      <c r="T233" s="59">
        <v>3.1736339999999998</v>
      </c>
      <c r="U233" s="60" t="s">
        <v>27</v>
      </c>
      <c r="V233" s="69" t="s">
        <v>27</v>
      </c>
      <c r="W233" s="61"/>
      <c r="X233" s="61"/>
      <c r="Y233" s="61"/>
      <c r="Z233" s="61"/>
      <c r="AA233" s="62">
        <v>209.56</v>
      </c>
      <c r="AB233" s="62">
        <v>0</v>
      </c>
      <c r="AC233" s="62">
        <v>1805.706332</v>
      </c>
      <c r="AD233" s="62">
        <v>607.25053200000002</v>
      </c>
      <c r="AE233" s="62">
        <v>691.91260699999998</v>
      </c>
      <c r="AF233" s="63">
        <v>0</v>
      </c>
      <c r="AG233" s="63">
        <v>90.540028000000007</v>
      </c>
      <c r="AH233" s="62">
        <v>19.661522000000001</v>
      </c>
      <c r="AI233" s="62">
        <v>16.705849000000001</v>
      </c>
      <c r="AJ233" s="62">
        <v>21.353712999999999</v>
      </c>
      <c r="AK233" s="62">
        <v>36.371108</v>
      </c>
      <c r="AL233" s="62">
        <v>0</v>
      </c>
      <c r="AM233" s="63">
        <v>0</v>
      </c>
      <c r="AN233" s="63">
        <v>46.579143999999999</v>
      </c>
      <c r="AO233" s="62">
        <v>7.1722650000000003</v>
      </c>
      <c r="AP233" s="62">
        <v>5.9982309999999996</v>
      </c>
      <c r="AQ233" s="62">
        <v>11.291843999999999</v>
      </c>
      <c r="AR233" s="62">
        <v>24.734155999999999</v>
      </c>
      <c r="AS233" s="62">
        <v>0</v>
      </c>
      <c r="AT233" s="63">
        <v>0</v>
      </c>
      <c r="AU233" s="63">
        <v>49.800047999999997</v>
      </c>
      <c r="AV233" s="62">
        <v>7.9993420000000004</v>
      </c>
      <c r="AW233" s="62">
        <v>6.8538319999999997</v>
      </c>
      <c r="AX233" s="62">
        <v>12.151495000000001</v>
      </c>
      <c r="AY233" s="62">
        <v>6.8538319999999997</v>
      </c>
      <c r="AZ233" s="62">
        <v>12.151495000000001</v>
      </c>
      <c r="BA233" s="63">
        <v>0</v>
      </c>
      <c r="BB233" s="63">
        <v>16.595085000000001</v>
      </c>
      <c r="BC233" s="62">
        <v>3.1736339999999998</v>
      </c>
      <c r="BD233" s="62">
        <v>1.648279</v>
      </c>
      <c r="BE233" s="62">
        <v>1.648279</v>
      </c>
      <c r="BF233" s="62">
        <v>1.648279</v>
      </c>
      <c r="BG233" s="62">
        <v>10.778613999999999</v>
      </c>
      <c r="BH233" s="62">
        <v>78.474412000000001</v>
      </c>
      <c r="BI233" s="62">
        <v>78.474412000000001</v>
      </c>
      <c r="BJ233" s="62">
        <v>18.585224</v>
      </c>
      <c r="BK233" s="62">
        <v>43.062483999999998</v>
      </c>
      <c r="BL233" s="62">
        <v>105.675388</v>
      </c>
      <c r="BM233" s="62">
        <v>0</v>
      </c>
      <c r="BN233" s="62">
        <v>195.67419100000001</v>
      </c>
      <c r="BO233" s="62">
        <v>195.67419100000001</v>
      </c>
      <c r="BP233" s="62">
        <v>197.45181500000001</v>
      </c>
      <c r="BQ233" s="62">
        <v>208.64074500000001</v>
      </c>
      <c r="BR233" s="62">
        <v>256.40633100000002</v>
      </c>
      <c r="BS233" s="62">
        <v>0</v>
      </c>
    </row>
    <row r="234" spans="2:77" s="1" customFormat="1" ht="15" x14ac:dyDescent="0.25">
      <c r="B234" s="73" t="s">
        <v>329</v>
      </c>
      <c r="C234" s="81">
        <v>43532.25</v>
      </c>
      <c r="D234" s="58" t="s">
        <v>0</v>
      </c>
      <c r="E234" s="83" t="s">
        <v>27</v>
      </c>
      <c r="F234" s="83" t="s">
        <v>27</v>
      </c>
      <c r="G234" s="59">
        <v>228.62384800000001</v>
      </c>
      <c r="H234" s="59">
        <v>208.69914199999999</v>
      </c>
      <c r="I234" s="60" t="s">
        <v>27</v>
      </c>
      <c r="J234" s="69" t="s">
        <v>27</v>
      </c>
      <c r="K234" s="59" t="s">
        <v>27</v>
      </c>
      <c r="L234" s="83" t="s">
        <v>27</v>
      </c>
      <c r="M234" s="59">
        <v>26.867176000000001</v>
      </c>
      <c r="N234" s="59">
        <v>45.507387000000001</v>
      </c>
      <c r="O234" s="60" t="s">
        <v>27</v>
      </c>
      <c r="P234" s="69" t="s">
        <v>27</v>
      </c>
      <c r="Q234" s="59" t="s">
        <v>27</v>
      </c>
      <c r="R234" s="85">
        <v>0</v>
      </c>
      <c r="S234" s="59">
        <v>12.945954</v>
      </c>
      <c r="T234" s="59">
        <v>34.206957000000003</v>
      </c>
      <c r="U234" s="60" t="s">
        <v>27</v>
      </c>
      <c r="V234" s="69" t="s">
        <v>27</v>
      </c>
      <c r="W234" s="61"/>
      <c r="X234" s="61"/>
      <c r="Y234" s="61"/>
      <c r="Z234" s="61"/>
      <c r="AA234" s="62">
        <v>508.8</v>
      </c>
      <c r="AB234" s="62">
        <v>0</v>
      </c>
      <c r="AC234" s="62">
        <v>652.677007</v>
      </c>
      <c r="AD234" s="62">
        <v>186.09666999999999</v>
      </c>
      <c r="AE234" s="62">
        <v>200.57886300000001</v>
      </c>
      <c r="AF234" s="63">
        <v>0</v>
      </c>
      <c r="AG234" s="63">
        <v>347.653212</v>
      </c>
      <c r="AH234" s="62">
        <v>115.188614</v>
      </c>
      <c r="AI234" s="62">
        <v>92.642280999999997</v>
      </c>
      <c r="AJ234" s="62">
        <v>111.212951</v>
      </c>
      <c r="AK234" s="62">
        <v>122.180576</v>
      </c>
      <c r="AL234" s="62">
        <v>0</v>
      </c>
      <c r="AM234" s="63">
        <v>0</v>
      </c>
      <c r="AN234" s="63">
        <v>57.752482999999998</v>
      </c>
      <c r="AO234" s="62">
        <v>40.411028999999999</v>
      </c>
      <c r="AP234" s="62">
        <v>2.7903989999999999</v>
      </c>
      <c r="AQ234" s="62">
        <v>26.053166999999998</v>
      </c>
      <c r="AR234" s="62">
        <v>19.767609</v>
      </c>
      <c r="AS234" s="62">
        <v>0</v>
      </c>
      <c r="AT234" s="63">
        <v>0</v>
      </c>
      <c r="AU234" s="63">
        <v>77.180650999999997</v>
      </c>
      <c r="AV234" s="62">
        <v>45.507387000000001</v>
      </c>
      <c r="AW234" s="62">
        <v>9.2869580000000003</v>
      </c>
      <c r="AX234" s="62">
        <v>32.856687999999998</v>
      </c>
      <c r="AY234" s="62">
        <v>9.2869580000000003</v>
      </c>
      <c r="AZ234" s="62">
        <v>32.856687999999998</v>
      </c>
      <c r="BA234" s="63">
        <v>0</v>
      </c>
      <c r="BB234" s="63">
        <v>39.648156</v>
      </c>
      <c r="BC234" s="62">
        <v>34.206957000000003</v>
      </c>
      <c r="BD234" s="62">
        <v>0.10642500000000001</v>
      </c>
      <c r="BE234" s="62">
        <v>0.10642500000000001</v>
      </c>
      <c r="BF234" s="62">
        <v>0.10642500000000001</v>
      </c>
      <c r="BG234" s="62">
        <v>20.682777999999999</v>
      </c>
      <c r="BH234" s="62">
        <v>67.413522</v>
      </c>
      <c r="BI234" s="62">
        <v>67.413522</v>
      </c>
      <c r="BJ234" s="62">
        <v>107.37929</v>
      </c>
      <c r="BK234" s="62">
        <v>111.627039</v>
      </c>
      <c r="BL234" s="62">
        <v>116.946437</v>
      </c>
      <c r="BM234" s="62">
        <v>0</v>
      </c>
      <c r="BN234" s="62">
        <v>224.91751199999999</v>
      </c>
      <c r="BO234" s="62">
        <v>224.91751199999999</v>
      </c>
      <c r="BP234" s="62">
        <v>223.66213300000001</v>
      </c>
      <c r="BQ234" s="62">
        <v>212.382622</v>
      </c>
      <c r="BR234" s="62">
        <v>224.876576</v>
      </c>
      <c r="BS234" s="62">
        <v>0</v>
      </c>
    </row>
    <row r="235" spans="2:77" s="1" customFormat="1" ht="15" x14ac:dyDescent="0.25">
      <c r="B235" s="73" t="s">
        <v>33</v>
      </c>
      <c r="C235" s="81">
        <v>43535</v>
      </c>
      <c r="D235" s="58" t="s">
        <v>0</v>
      </c>
      <c r="E235" s="83">
        <v>603.33333333333337</v>
      </c>
      <c r="F235" s="83" t="s">
        <v>27</v>
      </c>
      <c r="G235" s="59">
        <v>659.280665</v>
      </c>
      <c r="H235" s="59">
        <v>518.29967699999997</v>
      </c>
      <c r="I235" s="60" t="s">
        <v>27</v>
      </c>
      <c r="J235" s="69" t="s">
        <v>27</v>
      </c>
      <c r="K235" s="59">
        <v>55</v>
      </c>
      <c r="L235" s="83" t="s">
        <v>27</v>
      </c>
      <c r="M235" s="59">
        <v>47.964655999999991</v>
      </c>
      <c r="N235" s="59">
        <v>41.061700000000002</v>
      </c>
      <c r="O235" s="60" t="s">
        <v>27</v>
      </c>
      <c r="P235" s="69" t="s">
        <v>27</v>
      </c>
      <c r="Q235" s="59">
        <v>421.33333333333331</v>
      </c>
      <c r="R235" s="85">
        <v>0</v>
      </c>
      <c r="S235" s="59">
        <v>-1055.8647820000001</v>
      </c>
      <c r="T235" s="59">
        <v>-200.01517200000001</v>
      </c>
      <c r="U235" s="60" t="s">
        <v>27</v>
      </c>
      <c r="V235" s="69" t="s">
        <v>27</v>
      </c>
      <c r="W235" s="61"/>
      <c r="X235" s="61"/>
      <c r="Y235" s="61"/>
      <c r="Z235" s="61"/>
      <c r="AA235" s="62">
        <v>466.66496000000001</v>
      </c>
      <c r="AB235" s="62">
        <v>0</v>
      </c>
      <c r="AC235" s="62">
        <v>1855.097831</v>
      </c>
      <c r="AD235" s="62">
        <v>497.114351</v>
      </c>
      <c r="AE235" s="62">
        <v>435.84864499999998</v>
      </c>
      <c r="AF235" s="63">
        <v>0</v>
      </c>
      <c r="AG235" s="63">
        <v>58.537804999999999</v>
      </c>
      <c r="AH235" s="62">
        <v>13.704744</v>
      </c>
      <c r="AI235" s="62">
        <v>31.077483000000001</v>
      </c>
      <c r="AJ235" s="62">
        <v>18.925674999999998</v>
      </c>
      <c r="AK235" s="62">
        <v>-7.9269379999999998</v>
      </c>
      <c r="AL235" s="62">
        <v>0</v>
      </c>
      <c r="AM235" s="63">
        <v>0</v>
      </c>
      <c r="AN235" s="63">
        <v>4.8248639999999998</v>
      </c>
      <c r="AO235" s="62">
        <v>-3.6815709999999999</v>
      </c>
      <c r="AP235" s="62">
        <v>16.972436999999999</v>
      </c>
      <c r="AQ235" s="62">
        <v>5.5404499999999999</v>
      </c>
      <c r="AR235" s="62">
        <v>-21.040333</v>
      </c>
      <c r="AS235" s="62">
        <v>0</v>
      </c>
      <c r="AT235" s="63">
        <v>0</v>
      </c>
      <c r="AU235" s="63">
        <v>183.13330500000001</v>
      </c>
      <c r="AV235" s="62">
        <v>41.061700000000002</v>
      </c>
      <c r="AW235" s="62">
        <v>79.498519999999999</v>
      </c>
      <c r="AX235" s="62">
        <v>68.947368999999995</v>
      </c>
      <c r="AY235" s="62">
        <v>79.498519999999999</v>
      </c>
      <c r="AZ235" s="62">
        <v>68.947368999999995</v>
      </c>
      <c r="BA235" s="63">
        <v>0</v>
      </c>
      <c r="BB235" s="63">
        <v>-505.04438299999998</v>
      </c>
      <c r="BC235" s="62">
        <v>-200.01517200000001</v>
      </c>
      <c r="BD235" s="62">
        <v>-144.308944</v>
      </c>
      <c r="BE235" s="62">
        <v>-144.308944</v>
      </c>
      <c r="BF235" s="62">
        <v>-144.308944</v>
      </c>
      <c r="BG235" s="62">
        <v>-447.52258699999999</v>
      </c>
      <c r="BH235" s="62">
        <v>3171.337344</v>
      </c>
      <c r="BI235" s="62">
        <v>3171.337344</v>
      </c>
      <c r="BJ235" s="62">
        <v>3312.6473569999998</v>
      </c>
      <c r="BK235" s="62">
        <v>3858.0500959999999</v>
      </c>
      <c r="BL235" s="62">
        <v>4981.2504369999997</v>
      </c>
      <c r="BM235" s="62">
        <v>0</v>
      </c>
      <c r="BN235" s="62">
        <v>1868.4331360000001</v>
      </c>
      <c r="BO235" s="62">
        <v>1868.4331360000001</v>
      </c>
      <c r="BP235" s="62">
        <v>1658.165033</v>
      </c>
      <c r="BQ235" s="62">
        <v>1211.896618</v>
      </c>
      <c r="BR235" s="62">
        <v>223.60475400000001</v>
      </c>
      <c r="BS235" s="62">
        <v>0</v>
      </c>
    </row>
    <row r="236" spans="2:77" s="1" customFormat="1" ht="15" x14ac:dyDescent="0.25">
      <c r="B236" s="73" t="s">
        <v>35</v>
      </c>
      <c r="C236" s="81">
        <v>43535</v>
      </c>
      <c r="D236" s="58" t="s">
        <v>0</v>
      </c>
      <c r="E236" s="83">
        <v>426.75</v>
      </c>
      <c r="F236" s="83" t="s">
        <v>27</v>
      </c>
      <c r="G236" s="59">
        <v>469.03770200000002</v>
      </c>
      <c r="H236" s="59">
        <v>427.92538999999999</v>
      </c>
      <c r="I236" s="60" t="s">
        <v>27</v>
      </c>
      <c r="J236" s="69" t="s">
        <v>27</v>
      </c>
      <c r="K236" s="59">
        <v>66.125</v>
      </c>
      <c r="L236" s="83" t="s">
        <v>27</v>
      </c>
      <c r="M236" s="59">
        <v>115.31895899999999</v>
      </c>
      <c r="N236" s="59">
        <v>94.637068999999997</v>
      </c>
      <c r="O236" s="60" t="s">
        <v>27</v>
      </c>
      <c r="P236" s="69" t="s">
        <v>27</v>
      </c>
      <c r="Q236" s="59">
        <v>24</v>
      </c>
      <c r="R236" s="85">
        <v>0</v>
      </c>
      <c r="S236" s="59">
        <v>59.193072999999998</v>
      </c>
      <c r="T236" s="59">
        <v>45.841695999999999</v>
      </c>
      <c r="U236" s="60" t="s">
        <v>27</v>
      </c>
      <c r="V236" s="69" t="s">
        <v>27</v>
      </c>
      <c r="W236" s="61"/>
      <c r="X236" s="61"/>
      <c r="Y236" s="61"/>
      <c r="Z236" s="61"/>
      <c r="AA236" s="62">
        <v>1456.9121893825002</v>
      </c>
      <c r="AB236" s="62">
        <v>0</v>
      </c>
      <c r="AC236" s="62">
        <v>1519.0007149999999</v>
      </c>
      <c r="AD236" s="62">
        <v>387.62225599999999</v>
      </c>
      <c r="AE236" s="62">
        <v>462.405868</v>
      </c>
      <c r="AF236" s="63">
        <v>0</v>
      </c>
      <c r="AG236" s="63">
        <v>305.80430200000001</v>
      </c>
      <c r="AH236" s="62">
        <v>93.599672999999996</v>
      </c>
      <c r="AI236" s="62">
        <v>69.813540000000003</v>
      </c>
      <c r="AJ236" s="62">
        <v>124.458732</v>
      </c>
      <c r="AK236" s="62">
        <v>116.663197</v>
      </c>
      <c r="AL236" s="62">
        <v>0</v>
      </c>
      <c r="AM236" s="63">
        <v>0</v>
      </c>
      <c r="AN236" s="63">
        <v>225.49517</v>
      </c>
      <c r="AO236" s="62">
        <v>73.161615999999995</v>
      </c>
      <c r="AP236" s="62">
        <v>49.105240999999999</v>
      </c>
      <c r="AQ236" s="62">
        <v>103.962255</v>
      </c>
      <c r="AR236" s="62">
        <v>94.450153999999998</v>
      </c>
      <c r="AS236" s="62">
        <v>0</v>
      </c>
      <c r="AT236" s="63">
        <v>0</v>
      </c>
      <c r="AU236" s="63">
        <v>308.45480099999997</v>
      </c>
      <c r="AV236" s="62">
        <v>94.637068999999997</v>
      </c>
      <c r="AW236" s="62">
        <v>70.079102000000006</v>
      </c>
      <c r="AX236" s="62">
        <v>124.80840600000001</v>
      </c>
      <c r="AY236" s="62">
        <v>70.079102000000006</v>
      </c>
      <c r="AZ236" s="62">
        <v>124.80840600000001</v>
      </c>
      <c r="BA236" s="63">
        <v>0</v>
      </c>
      <c r="BB236" s="63">
        <v>148.69367500000001</v>
      </c>
      <c r="BC236" s="62">
        <v>45.841695999999999</v>
      </c>
      <c r="BD236" s="62">
        <v>41.428643999999998</v>
      </c>
      <c r="BE236" s="62">
        <v>41.428643999999998</v>
      </c>
      <c r="BF236" s="62">
        <v>41.428643999999998</v>
      </c>
      <c r="BG236" s="62">
        <v>69.037867000000006</v>
      </c>
      <c r="BH236" s="62">
        <v>332.67255299999999</v>
      </c>
      <c r="BI236" s="62">
        <v>332.67255299999999</v>
      </c>
      <c r="BJ236" s="62">
        <v>383.81036999999998</v>
      </c>
      <c r="BK236" s="62">
        <v>383.12254899999999</v>
      </c>
      <c r="BL236" s="62">
        <v>303.66820899999999</v>
      </c>
      <c r="BM236" s="62">
        <v>0</v>
      </c>
      <c r="BN236" s="62">
        <v>1096.9407470000001</v>
      </c>
      <c r="BO236" s="62">
        <v>1096.9407470000001</v>
      </c>
      <c r="BP236" s="62">
        <v>1038.8208320000001</v>
      </c>
      <c r="BQ236" s="62">
        <v>1077.8962160000001</v>
      </c>
      <c r="BR236" s="62">
        <v>1115.193628</v>
      </c>
      <c r="BS236" s="62">
        <v>0</v>
      </c>
    </row>
    <row r="237" spans="2:77" s="1" customFormat="1" ht="15" x14ac:dyDescent="0.25">
      <c r="B237" s="73" t="s">
        <v>39</v>
      </c>
      <c r="C237" s="81">
        <v>43535</v>
      </c>
      <c r="D237" s="58" t="s">
        <v>0</v>
      </c>
      <c r="E237" s="83" t="s">
        <v>27</v>
      </c>
      <c r="F237" s="83" t="s">
        <v>27</v>
      </c>
      <c r="G237" s="59">
        <v>96.981908000000004</v>
      </c>
      <c r="H237" s="59">
        <v>84.897390999999999</v>
      </c>
      <c r="I237" s="60" t="s">
        <v>27</v>
      </c>
      <c r="J237" s="69" t="s">
        <v>27</v>
      </c>
      <c r="K237" s="59" t="s">
        <v>27</v>
      </c>
      <c r="L237" s="83" t="s">
        <v>27</v>
      </c>
      <c r="M237" s="59">
        <v>71.927771000000007</v>
      </c>
      <c r="N237" s="59">
        <v>48.804780999999998</v>
      </c>
      <c r="O237" s="60" t="s">
        <v>27</v>
      </c>
      <c r="P237" s="69" t="s">
        <v>27</v>
      </c>
      <c r="Q237" s="59" t="s">
        <v>27</v>
      </c>
      <c r="R237" s="85">
        <v>0</v>
      </c>
      <c r="S237" s="59">
        <v>583.45864300000005</v>
      </c>
      <c r="T237" s="59">
        <v>212.92925399999999</v>
      </c>
      <c r="U237" s="60" t="s">
        <v>27</v>
      </c>
      <c r="V237" s="69" t="s">
        <v>27</v>
      </c>
      <c r="W237" s="61"/>
      <c r="X237" s="61"/>
      <c r="Y237" s="61"/>
      <c r="Z237" s="61"/>
      <c r="AA237" s="62">
        <v>1156.9470765000001</v>
      </c>
      <c r="AB237" s="62">
        <v>0</v>
      </c>
      <c r="AC237" s="62">
        <v>299.48145599999998</v>
      </c>
      <c r="AD237" s="62">
        <v>85.794241</v>
      </c>
      <c r="AE237" s="62">
        <v>88.761004999999997</v>
      </c>
      <c r="AF237" s="63">
        <v>0</v>
      </c>
      <c r="AG237" s="63">
        <v>228.52959999999999</v>
      </c>
      <c r="AH237" s="62">
        <v>62.646873999999997</v>
      </c>
      <c r="AI237" s="62">
        <v>68.220398000000003</v>
      </c>
      <c r="AJ237" s="62">
        <v>68.713042000000002</v>
      </c>
      <c r="AK237" s="62">
        <v>78.255262000000002</v>
      </c>
      <c r="AL237" s="62">
        <v>0</v>
      </c>
      <c r="AM237" s="63">
        <v>0</v>
      </c>
      <c r="AN237" s="63">
        <v>189.404731</v>
      </c>
      <c r="AO237" s="62">
        <v>47.634312000000001</v>
      </c>
      <c r="AP237" s="62">
        <v>60.318227</v>
      </c>
      <c r="AQ237" s="62">
        <v>59.986142000000001</v>
      </c>
      <c r="AR237" s="62">
        <v>70.883622000000003</v>
      </c>
      <c r="AS237" s="62">
        <v>0</v>
      </c>
      <c r="AT237" s="63">
        <v>0</v>
      </c>
      <c r="AU237" s="63">
        <v>193.52334300000001</v>
      </c>
      <c r="AV237" s="62">
        <v>48.804780999999998</v>
      </c>
      <c r="AW237" s="62">
        <v>61.384559000000003</v>
      </c>
      <c r="AX237" s="62">
        <v>61.029722999999997</v>
      </c>
      <c r="AY237" s="62">
        <v>61.384559000000003</v>
      </c>
      <c r="AZ237" s="62">
        <v>61.029722999999997</v>
      </c>
      <c r="BA237" s="63">
        <v>0</v>
      </c>
      <c r="BB237" s="63">
        <v>490.55121100000002</v>
      </c>
      <c r="BC237" s="62">
        <v>212.92925399999999</v>
      </c>
      <c r="BD237" s="62">
        <v>-18.650669000000001</v>
      </c>
      <c r="BE237" s="62">
        <v>-18.650669000000001</v>
      </c>
      <c r="BF237" s="62">
        <v>-18.650669000000001</v>
      </c>
      <c r="BG237" s="62">
        <v>484.692363</v>
      </c>
      <c r="BH237" s="62">
        <v>1619.5278880000001</v>
      </c>
      <c r="BI237" s="62">
        <v>1619.5278880000001</v>
      </c>
      <c r="BJ237" s="62">
        <v>1639.817311</v>
      </c>
      <c r="BK237" s="62">
        <v>1614.8795439999999</v>
      </c>
      <c r="BL237" s="62">
        <v>2035.3451580000001</v>
      </c>
      <c r="BM237" s="62">
        <v>0</v>
      </c>
      <c r="BN237" s="62">
        <v>2499.6223150000001</v>
      </c>
      <c r="BO237" s="62">
        <v>2499.6223150000001</v>
      </c>
      <c r="BP237" s="62">
        <v>2480.7061610000001</v>
      </c>
      <c r="BQ237" s="62">
        <v>3069.8125960000002</v>
      </c>
      <c r="BR237" s="62">
        <v>3658.083756</v>
      </c>
      <c r="BS237" s="62">
        <v>0</v>
      </c>
    </row>
    <row r="238" spans="2:77" s="1" customFormat="1" ht="15" x14ac:dyDescent="0.25">
      <c r="B238" s="73" t="s">
        <v>52</v>
      </c>
      <c r="C238" s="81">
        <v>43535</v>
      </c>
      <c r="D238" s="58" t="s">
        <v>0</v>
      </c>
      <c r="E238" s="83" t="s">
        <v>27</v>
      </c>
      <c r="F238" s="83" t="s">
        <v>27</v>
      </c>
      <c r="G238" s="59">
        <v>68.158439000000001</v>
      </c>
      <c r="H238" s="59">
        <v>56.446376999999998</v>
      </c>
      <c r="I238" s="60" t="s">
        <v>27</v>
      </c>
      <c r="J238" s="69" t="s">
        <v>27</v>
      </c>
      <c r="K238" s="59" t="s">
        <v>27</v>
      </c>
      <c r="L238" s="83" t="s">
        <v>27</v>
      </c>
      <c r="M238" s="59">
        <v>-3.871991</v>
      </c>
      <c r="N238" s="59">
        <v>1.4253210000000001</v>
      </c>
      <c r="O238" s="60" t="s">
        <v>27</v>
      </c>
      <c r="P238" s="69" t="s">
        <v>27</v>
      </c>
      <c r="Q238" s="59" t="s">
        <v>27</v>
      </c>
      <c r="R238" s="85">
        <v>0</v>
      </c>
      <c r="S238" s="59">
        <v>-19.601306999999998</v>
      </c>
      <c r="T238" s="59">
        <v>-6.7977270000000001</v>
      </c>
      <c r="U238" s="60" t="s">
        <v>27</v>
      </c>
      <c r="V238" s="69" t="s">
        <v>27</v>
      </c>
      <c r="W238" s="61"/>
      <c r="X238" s="61"/>
      <c r="Y238" s="61"/>
      <c r="Z238" s="61"/>
      <c r="AA238" s="62">
        <v>29.400000000000002</v>
      </c>
      <c r="AB238" s="62">
        <v>0</v>
      </c>
      <c r="AC238" s="62">
        <v>175.78345300000001</v>
      </c>
      <c r="AD238" s="62">
        <v>51.123569000000003</v>
      </c>
      <c r="AE238" s="62">
        <v>70.671999</v>
      </c>
      <c r="AF238" s="63">
        <v>0</v>
      </c>
      <c r="AG238" s="63">
        <v>13.266219</v>
      </c>
      <c r="AH238" s="62">
        <v>2.6047090000000002</v>
      </c>
      <c r="AI238" s="62">
        <v>-1.5705439999999999</v>
      </c>
      <c r="AJ238" s="62">
        <v>0.92978899999999998</v>
      </c>
      <c r="AK238" s="62">
        <v>-1.4824600000000001</v>
      </c>
      <c r="AL238" s="62">
        <v>0</v>
      </c>
      <c r="AM238" s="63">
        <v>0</v>
      </c>
      <c r="AN238" s="63">
        <v>4.5639880000000002</v>
      </c>
      <c r="AO238" s="62">
        <v>0.35149599999999998</v>
      </c>
      <c r="AP238" s="62">
        <v>-4.3977279999999999</v>
      </c>
      <c r="AQ238" s="62">
        <v>-1.3088580000000001</v>
      </c>
      <c r="AR238" s="62">
        <v>-3.9673669999999999</v>
      </c>
      <c r="AS238" s="62">
        <v>0</v>
      </c>
      <c r="AT238" s="63">
        <v>0</v>
      </c>
      <c r="AU238" s="63">
        <v>8.6811369999999997</v>
      </c>
      <c r="AV238" s="62">
        <v>1.4253210000000001</v>
      </c>
      <c r="AW238" s="62">
        <v>-4.3238539999999999</v>
      </c>
      <c r="AX238" s="62">
        <v>-1.230132</v>
      </c>
      <c r="AY238" s="62">
        <v>-4.3238539999999999</v>
      </c>
      <c r="AZ238" s="62">
        <v>-1.230132</v>
      </c>
      <c r="BA238" s="63">
        <v>0</v>
      </c>
      <c r="BB238" s="63">
        <v>-5.0994130000000002</v>
      </c>
      <c r="BC238" s="62">
        <v>-6.7977270000000001</v>
      </c>
      <c r="BD238" s="62">
        <v>-5.994866</v>
      </c>
      <c r="BE238" s="62">
        <v>-5.994866</v>
      </c>
      <c r="BF238" s="62">
        <v>-5.994866</v>
      </c>
      <c r="BG238" s="62">
        <v>-5.9056430000000004</v>
      </c>
      <c r="BH238" s="62">
        <v>37.914973000000003</v>
      </c>
      <c r="BI238" s="62">
        <v>37.914973000000003</v>
      </c>
      <c r="BJ238" s="62">
        <v>37.544730999999999</v>
      </c>
      <c r="BK238" s="62">
        <v>41.177118</v>
      </c>
      <c r="BL238" s="62">
        <v>48.250343000000001</v>
      </c>
      <c r="BM238" s="62">
        <v>0</v>
      </c>
      <c r="BN238" s="62">
        <v>6.6609769999999999</v>
      </c>
      <c r="BO238" s="62">
        <v>6.6609769999999999</v>
      </c>
      <c r="BP238" s="62">
        <v>43.427916000000003</v>
      </c>
      <c r="BQ238" s="62">
        <v>37.501555000000003</v>
      </c>
      <c r="BR238" s="62">
        <v>17.840820000000001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374</v>
      </c>
      <c r="C239" s="81">
        <v>43535</v>
      </c>
      <c r="D239" s="58" t="s">
        <v>0</v>
      </c>
      <c r="E239" s="83" t="s">
        <v>27</v>
      </c>
      <c r="F239" s="83" t="s">
        <v>27</v>
      </c>
      <c r="G239" s="59">
        <v>475.93599999999998</v>
      </c>
      <c r="H239" s="59">
        <v>249.89400000000001</v>
      </c>
      <c r="I239" s="60" t="s">
        <v>27</v>
      </c>
      <c r="J239" s="69" t="s">
        <v>27</v>
      </c>
      <c r="K239" s="59" t="s">
        <v>27</v>
      </c>
      <c r="L239" s="83" t="s">
        <v>27</v>
      </c>
      <c r="M239" s="59">
        <v>266.49700000000001</v>
      </c>
      <c r="N239" s="59">
        <v>89.59</v>
      </c>
      <c r="O239" s="60" t="s">
        <v>27</v>
      </c>
      <c r="P239" s="69" t="s">
        <v>27</v>
      </c>
      <c r="Q239" s="59" t="s">
        <v>27</v>
      </c>
      <c r="R239" s="85">
        <v>0</v>
      </c>
      <c r="S239" s="59">
        <v>192.97200000000001</v>
      </c>
      <c r="T239" s="59">
        <v>42.406999999999996</v>
      </c>
      <c r="U239" s="60" t="s">
        <v>27</v>
      </c>
      <c r="V239" s="69" t="s">
        <v>27</v>
      </c>
      <c r="W239" s="61"/>
      <c r="X239" s="61"/>
      <c r="Y239" s="61"/>
      <c r="Z239" s="61"/>
      <c r="AA239" s="62">
        <v>2165.4863999999998</v>
      </c>
      <c r="AB239" s="62">
        <v>0</v>
      </c>
      <c r="AC239" s="62">
        <v>1033.528</v>
      </c>
      <c r="AD239" s="62">
        <v>215.26900000000001</v>
      </c>
      <c r="AE239" s="62">
        <v>457.35300000000001</v>
      </c>
      <c r="AF239" s="63">
        <v>0</v>
      </c>
      <c r="AG239" s="63">
        <v>565.471</v>
      </c>
      <c r="AH239" s="62">
        <v>121.206</v>
      </c>
      <c r="AI239" s="62">
        <v>112.116</v>
      </c>
      <c r="AJ239" s="62">
        <v>297.327</v>
      </c>
      <c r="AK239" s="62">
        <v>284.11399999999998</v>
      </c>
      <c r="AL239" s="62">
        <v>0</v>
      </c>
      <c r="AM239" s="63">
        <v>0</v>
      </c>
      <c r="AN239" s="63">
        <v>410.30700000000002</v>
      </c>
      <c r="AO239" s="62">
        <v>70.347999999999999</v>
      </c>
      <c r="AP239" s="62">
        <v>43.631</v>
      </c>
      <c r="AQ239" s="62">
        <v>254.87299999999999</v>
      </c>
      <c r="AR239" s="62">
        <v>239.00700000000001</v>
      </c>
      <c r="AS239" s="62">
        <v>0</v>
      </c>
      <c r="AT239" s="63">
        <v>0</v>
      </c>
      <c r="AU239" s="63">
        <v>498.01400000000001</v>
      </c>
      <c r="AV239" s="62">
        <v>89.59</v>
      </c>
      <c r="AW239" s="62">
        <v>63.991999999999997</v>
      </c>
      <c r="AX239" s="62">
        <v>276.74</v>
      </c>
      <c r="AY239" s="62">
        <v>63.991999999999997</v>
      </c>
      <c r="AZ239" s="62">
        <v>276.74</v>
      </c>
      <c r="BA239" s="63">
        <v>0</v>
      </c>
      <c r="BB239" s="63">
        <v>192.654</v>
      </c>
      <c r="BC239" s="62">
        <v>42.406999999999996</v>
      </c>
      <c r="BD239" s="62">
        <v>20.128</v>
      </c>
      <c r="BE239" s="62">
        <v>20.128</v>
      </c>
      <c r="BF239" s="62">
        <v>20.128</v>
      </c>
      <c r="BG239" s="62">
        <v>149.154</v>
      </c>
      <c r="BH239" s="62">
        <v>-2041.836</v>
      </c>
      <c r="BI239" s="62">
        <v>-2041.836</v>
      </c>
      <c r="BJ239" s="62">
        <v>-1981.5119999999999</v>
      </c>
      <c r="BK239" s="62">
        <v>-2298.5549999999998</v>
      </c>
      <c r="BL239" s="62">
        <v>-2688.6779999999999</v>
      </c>
      <c r="BM239" s="62">
        <v>0</v>
      </c>
      <c r="BN239" s="62">
        <v>1621.9839999999999</v>
      </c>
      <c r="BO239" s="62">
        <v>1621.9839999999999</v>
      </c>
      <c r="BP239" s="62">
        <v>1643.8689999999999</v>
      </c>
      <c r="BQ239" s="62">
        <v>1794.1220000000001</v>
      </c>
      <c r="BR239" s="62">
        <v>1986.828</v>
      </c>
      <c r="BS239" s="62">
        <v>0</v>
      </c>
    </row>
    <row r="240" spans="2:77" s="1" customFormat="1" ht="15" x14ac:dyDescent="0.25">
      <c r="B240" s="73" t="s">
        <v>81</v>
      </c>
      <c r="C240" s="81">
        <v>43535</v>
      </c>
      <c r="D240" s="58" t="s">
        <v>0</v>
      </c>
      <c r="E240" s="83" t="s">
        <v>27</v>
      </c>
      <c r="F240" s="83" t="s">
        <v>27</v>
      </c>
      <c r="G240" s="59" t="s">
        <v>27</v>
      </c>
      <c r="H240" s="59">
        <v>227.835284</v>
      </c>
      <c r="I240" s="60" t="s">
        <v>27</v>
      </c>
      <c r="J240" s="69" t="s">
        <v>27</v>
      </c>
      <c r="K240" s="59" t="s">
        <v>27</v>
      </c>
      <c r="L240" s="83" t="s">
        <v>27</v>
      </c>
      <c r="M240" s="59">
        <v>0</v>
      </c>
      <c r="N240" s="59">
        <v>52.460800999999996</v>
      </c>
      <c r="O240" s="60" t="s">
        <v>27</v>
      </c>
      <c r="P240" s="69" t="s">
        <v>27</v>
      </c>
      <c r="Q240" s="59" t="s">
        <v>27</v>
      </c>
      <c r="R240" s="85">
        <v>0</v>
      </c>
      <c r="S240" s="59">
        <v>0</v>
      </c>
      <c r="T240" s="59">
        <v>-34.188364</v>
      </c>
      <c r="U240" s="60" t="s">
        <v>27</v>
      </c>
      <c r="V240" s="69" t="s">
        <v>27</v>
      </c>
      <c r="W240" s="61"/>
      <c r="X240" s="61"/>
      <c r="Y240" s="61"/>
      <c r="Z240" s="61"/>
      <c r="AA240" s="62">
        <v>415.2</v>
      </c>
      <c r="AB240" s="62">
        <v>0</v>
      </c>
      <c r="AC240" s="62">
        <v>906.16851099999997</v>
      </c>
      <c r="AD240" s="62">
        <v>190.723173</v>
      </c>
      <c r="AE240" s="62">
        <v>184.45387099999999</v>
      </c>
      <c r="AF240" s="63">
        <v>0</v>
      </c>
      <c r="AG240" s="63">
        <v>285.87541099999999</v>
      </c>
      <c r="AH240" s="62">
        <v>51.200277999999997</v>
      </c>
      <c r="AI240" s="62">
        <v>31.565149999999999</v>
      </c>
      <c r="AJ240" s="62">
        <v>-7.5520360000000002</v>
      </c>
      <c r="AK240" s="62">
        <v>0</v>
      </c>
      <c r="AL240" s="62">
        <v>0</v>
      </c>
      <c r="AM240" s="63">
        <v>0</v>
      </c>
      <c r="AN240" s="63">
        <v>239.056883</v>
      </c>
      <c r="AO240" s="62">
        <v>37.604678999999997</v>
      </c>
      <c r="AP240" s="62">
        <v>15.679088</v>
      </c>
      <c r="AQ240" s="62">
        <v>-21.660242</v>
      </c>
      <c r="AR240" s="62">
        <v>0</v>
      </c>
      <c r="AS240" s="62">
        <v>0</v>
      </c>
      <c r="AT240" s="63">
        <v>0</v>
      </c>
      <c r="AU240" s="63">
        <v>287.68538599999999</v>
      </c>
      <c r="AV240" s="62">
        <v>52.460800999999996</v>
      </c>
      <c r="AW240" s="62">
        <v>29.927783000000002</v>
      </c>
      <c r="AX240" s="62">
        <v>-9.2371309999999998</v>
      </c>
      <c r="AY240" s="62">
        <v>29.927783000000002</v>
      </c>
      <c r="AZ240" s="62">
        <v>-9.2371309999999998</v>
      </c>
      <c r="BA240" s="63">
        <v>0</v>
      </c>
      <c r="BB240" s="63">
        <v>10.047768</v>
      </c>
      <c r="BC240" s="62">
        <v>-34.188364</v>
      </c>
      <c r="BD240" s="62">
        <v>-177.83744799999999</v>
      </c>
      <c r="BE240" s="62">
        <v>-177.83744799999999</v>
      </c>
      <c r="BF240" s="62">
        <v>-177.83744799999999</v>
      </c>
      <c r="BG240" s="62">
        <v>21.446743999999999</v>
      </c>
      <c r="BH240" s="62">
        <v>786.72175500000003</v>
      </c>
      <c r="BI240" s="62">
        <v>786.72175500000003</v>
      </c>
      <c r="BJ240" s="62">
        <v>1029.5269639999999</v>
      </c>
      <c r="BK240" s="62">
        <v>1050.2123779999999</v>
      </c>
      <c r="BL240" s="62">
        <v>0</v>
      </c>
      <c r="BM240" s="62">
        <v>0</v>
      </c>
      <c r="BN240" s="62">
        <v>-509.02869700000002</v>
      </c>
      <c r="BO240" s="62">
        <v>-509.02869700000002</v>
      </c>
      <c r="BP240" s="62">
        <v>-686.94304099999999</v>
      </c>
      <c r="BQ240" s="62">
        <v>-665.70709099999999</v>
      </c>
      <c r="BR240" s="62">
        <v>0</v>
      </c>
      <c r="BS240" s="62">
        <v>0</v>
      </c>
    </row>
    <row r="241" spans="2:77" s="1" customFormat="1" ht="15" x14ac:dyDescent="0.25">
      <c r="B241" s="73" t="s">
        <v>85</v>
      </c>
      <c r="C241" s="81">
        <v>43535</v>
      </c>
      <c r="D241" s="58" t="s">
        <v>0</v>
      </c>
      <c r="E241" s="83" t="s">
        <v>27</v>
      </c>
      <c r="F241" s="83" t="s">
        <v>27</v>
      </c>
      <c r="G241" s="59">
        <v>0.47310400000000002</v>
      </c>
      <c r="H241" s="59">
        <v>1.8304389999999999</v>
      </c>
      <c r="I241" s="60" t="s">
        <v>27</v>
      </c>
      <c r="J241" s="69" t="s">
        <v>27</v>
      </c>
      <c r="K241" s="59" t="s">
        <v>27</v>
      </c>
      <c r="L241" s="83" t="s">
        <v>27</v>
      </c>
      <c r="M241" s="59">
        <v>-0.34778999999999999</v>
      </c>
      <c r="N241" s="59">
        <v>-0.83791300000000002</v>
      </c>
      <c r="O241" s="60" t="s">
        <v>27</v>
      </c>
      <c r="P241" s="69" t="s">
        <v>27</v>
      </c>
      <c r="Q241" s="59" t="s">
        <v>27</v>
      </c>
      <c r="R241" s="85">
        <v>0</v>
      </c>
      <c r="S241" s="59">
        <v>-9.8603319999999997</v>
      </c>
      <c r="T241" s="59">
        <v>-7.4356530000000003</v>
      </c>
      <c r="U241" s="60" t="s">
        <v>27</v>
      </c>
      <c r="V241" s="69" t="s">
        <v>27</v>
      </c>
      <c r="W241" s="61"/>
      <c r="X241" s="61"/>
      <c r="Y241" s="61"/>
      <c r="Z241" s="61"/>
      <c r="AA241" s="62">
        <v>13.314149820000001</v>
      </c>
      <c r="AB241" s="62">
        <v>0</v>
      </c>
      <c r="AC241" s="62">
        <v>13.86763</v>
      </c>
      <c r="AD241" s="62">
        <v>1.0924750000000001</v>
      </c>
      <c r="AE241" s="62">
        <v>0.96414900000000003</v>
      </c>
      <c r="AF241" s="63">
        <v>0</v>
      </c>
      <c r="AG241" s="63">
        <v>2.0431170000000001</v>
      </c>
      <c r="AH241" s="62">
        <v>-0.33398899999999998</v>
      </c>
      <c r="AI241" s="62">
        <v>0.69430899999999995</v>
      </c>
      <c r="AJ241" s="62">
        <v>0.63652699999999995</v>
      </c>
      <c r="AK241" s="62">
        <v>0.24384800000000001</v>
      </c>
      <c r="AL241" s="62">
        <v>0</v>
      </c>
      <c r="AM241" s="63">
        <v>0</v>
      </c>
      <c r="AN241" s="63">
        <v>-1.7317670000000001</v>
      </c>
      <c r="AO241" s="62">
        <v>-0.862174</v>
      </c>
      <c r="AP241" s="62">
        <v>0.36448999999999998</v>
      </c>
      <c r="AQ241" s="62">
        <v>0.173092</v>
      </c>
      <c r="AR241" s="62">
        <v>-0.36590200000000001</v>
      </c>
      <c r="AS241" s="62">
        <v>0</v>
      </c>
      <c r="AT241" s="63">
        <v>0</v>
      </c>
      <c r="AU241" s="63">
        <v>-1.6266350000000001</v>
      </c>
      <c r="AV241" s="62">
        <v>-0.83791300000000002</v>
      </c>
      <c r="AW241" s="62">
        <v>0.387185</v>
      </c>
      <c r="AX241" s="62">
        <v>0.18659999999999999</v>
      </c>
      <c r="AY241" s="62">
        <v>0.387185</v>
      </c>
      <c r="AZ241" s="62">
        <v>0.18659999999999999</v>
      </c>
      <c r="BA241" s="63">
        <v>0</v>
      </c>
      <c r="BB241" s="63">
        <v>-4.4407050000000003</v>
      </c>
      <c r="BC241" s="62">
        <v>-7.4356530000000003</v>
      </c>
      <c r="BD241" s="62">
        <v>-0.37895000000000001</v>
      </c>
      <c r="BE241" s="62">
        <v>-0.37895000000000001</v>
      </c>
      <c r="BF241" s="62">
        <v>-0.37895000000000001</v>
      </c>
      <c r="BG241" s="62">
        <v>-3.840042</v>
      </c>
      <c r="BH241" s="62">
        <v>32.723573999999999</v>
      </c>
      <c r="BI241" s="62">
        <v>32.723573999999999</v>
      </c>
      <c r="BJ241" s="62">
        <v>34.617429999999999</v>
      </c>
      <c r="BK241" s="62">
        <v>34.961029000000003</v>
      </c>
      <c r="BL241" s="62">
        <v>41.618163000000003</v>
      </c>
      <c r="BM241" s="62">
        <v>0</v>
      </c>
      <c r="BN241" s="62">
        <v>41.932831999999998</v>
      </c>
      <c r="BO241" s="62">
        <v>41.932831999999998</v>
      </c>
      <c r="BP241" s="62">
        <v>33.764682000000001</v>
      </c>
      <c r="BQ241" s="62">
        <v>38.339849999999998</v>
      </c>
      <c r="BR241" s="62">
        <v>28.457633000000001</v>
      </c>
      <c r="BS241" s="62">
        <v>0</v>
      </c>
    </row>
    <row r="242" spans="2:77" s="1" customFormat="1" ht="15" x14ac:dyDescent="0.25">
      <c r="B242" s="73" t="s">
        <v>87</v>
      </c>
      <c r="C242" s="81">
        <v>43535</v>
      </c>
      <c r="D242" s="58" t="s">
        <v>0</v>
      </c>
      <c r="E242" s="83">
        <v>117.8</v>
      </c>
      <c r="F242" s="83" t="s">
        <v>27</v>
      </c>
      <c r="G242" s="59">
        <v>141.471508</v>
      </c>
      <c r="H242" s="59">
        <v>147.36304699999999</v>
      </c>
      <c r="I242" s="60" t="s">
        <v>27</v>
      </c>
      <c r="J242" s="69" t="s">
        <v>27</v>
      </c>
      <c r="K242" s="59">
        <v>24.8</v>
      </c>
      <c r="L242" s="83" t="s">
        <v>27</v>
      </c>
      <c r="M242" s="59">
        <v>30.416083</v>
      </c>
      <c r="N242" s="59">
        <v>44.067629000000004</v>
      </c>
      <c r="O242" s="60" t="s">
        <v>27</v>
      </c>
      <c r="P242" s="69" t="s">
        <v>27</v>
      </c>
      <c r="Q242" s="59">
        <v>2.6</v>
      </c>
      <c r="R242" s="85">
        <v>0</v>
      </c>
      <c r="S242" s="59">
        <v>9.4071820000000006</v>
      </c>
      <c r="T242" s="59">
        <v>35.519837000000003</v>
      </c>
      <c r="U242" s="60" t="s">
        <v>27</v>
      </c>
      <c r="V242" s="69" t="s">
        <v>27</v>
      </c>
      <c r="W242" s="61"/>
      <c r="X242" s="61"/>
      <c r="Y242" s="61"/>
      <c r="Z242" s="61"/>
      <c r="AA242" s="62">
        <v>487.00012199999998</v>
      </c>
      <c r="AB242" s="62">
        <v>0</v>
      </c>
      <c r="AC242" s="62">
        <v>536.51470900000004</v>
      </c>
      <c r="AD242" s="62">
        <v>142.203408</v>
      </c>
      <c r="AE242" s="62">
        <v>153.785934</v>
      </c>
      <c r="AF242" s="63">
        <v>0</v>
      </c>
      <c r="AG242" s="63">
        <v>177.72265100000001</v>
      </c>
      <c r="AH242" s="62">
        <v>45.288853000000003</v>
      </c>
      <c r="AI242" s="62">
        <v>45.459822000000003</v>
      </c>
      <c r="AJ242" s="62">
        <v>53.076563999999998</v>
      </c>
      <c r="AK242" s="62">
        <v>33.150218000000002</v>
      </c>
      <c r="AL242" s="62">
        <v>0</v>
      </c>
      <c r="AM242" s="63">
        <v>0</v>
      </c>
      <c r="AN242" s="63">
        <v>147.00971899999999</v>
      </c>
      <c r="AO242" s="62">
        <v>37.010412000000002</v>
      </c>
      <c r="AP242" s="62">
        <v>37.830699000000003</v>
      </c>
      <c r="AQ242" s="62">
        <v>42.935012</v>
      </c>
      <c r="AR242" s="62">
        <v>23.384595999999998</v>
      </c>
      <c r="AS242" s="62">
        <v>0</v>
      </c>
      <c r="AT242" s="63">
        <v>0</v>
      </c>
      <c r="AU242" s="63">
        <v>174.90571700000001</v>
      </c>
      <c r="AV242" s="62">
        <v>44.067628999999997</v>
      </c>
      <c r="AW242" s="62">
        <v>44.945912</v>
      </c>
      <c r="AX242" s="62">
        <v>49.902622999999998</v>
      </c>
      <c r="AY242" s="62">
        <v>44.945912</v>
      </c>
      <c r="AZ242" s="62">
        <v>49.902622999999998</v>
      </c>
      <c r="BA242" s="63">
        <v>0</v>
      </c>
      <c r="BB242" s="63">
        <v>116.820407</v>
      </c>
      <c r="BC242" s="62">
        <v>35.519837000000003</v>
      </c>
      <c r="BD242" s="62">
        <v>30.377040999999998</v>
      </c>
      <c r="BE242" s="62">
        <v>30.377040999999998</v>
      </c>
      <c r="BF242" s="62">
        <v>30.377040999999998</v>
      </c>
      <c r="BG242" s="62">
        <v>31.894535999999999</v>
      </c>
      <c r="BH242" s="62">
        <v>131.018293</v>
      </c>
      <c r="BI242" s="62">
        <v>131.018293</v>
      </c>
      <c r="BJ242" s="62">
        <v>133.36076600000001</v>
      </c>
      <c r="BK242" s="62">
        <v>122.410284</v>
      </c>
      <c r="BL242" s="62">
        <v>272.19461999999999</v>
      </c>
      <c r="BM242" s="62">
        <v>0</v>
      </c>
      <c r="BN242" s="62">
        <v>448.021096</v>
      </c>
      <c r="BO242" s="62">
        <v>448.021096</v>
      </c>
      <c r="BP242" s="62">
        <v>371.54669799999999</v>
      </c>
      <c r="BQ242" s="62">
        <v>403.18089600000002</v>
      </c>
      <c r="BR242" s="62">
        <v>412.588078</v>
      </c>
      <c r="BS242" s="62">
        <v>0</v>
      </c>
    </row>
    <row r="243" spans="2:77" s="1" customFormat="1" ht="15" x14ac:dyDescent="0.25">
      <c r="B243" s="73" t="s">
        <v>95</v>
      </c>
      <c r="C243" s="81">
        <v>43535</v>
      </c>
      <c r="D243" s="58" t="s">
        <v>0</v>
      </c>
      <c r="E243" s="83" t="s">
        <v>27</v>
      </c>
      <c r="F243" s="83" t="s">
        <v>27</v>
      </c>
      <c r="G243" s="59">
        <v>329.05590799999999</v>
      </c>
      <c r="H243" s="59">
        <v>287.13289900000001</v>
      </c>
      <c r="I243" s="60" t="s">
        <v>27</v>
      </c>
      <c r="J243" s="69" t="s">
        <v>27</v>
      </c>
      <c r="K243" s="59" t="s">
        <v>27</v>
      </c>
      <c r="L243" s="83" t="s">
        <v>27</v>
      </c>
      <c r="M243" s="59">
        <v>84.733177000000012</v>
      </c>
      <c r="N243" s="59">
        <v>44.027907999999996</v>
      </c>
      <c r="O243" s="60" t="s">
        <v>27</v>
      </c>
      <c r="P243" s="69" t="s">
        <v>27</v>
      </c>
      <c r="Q243" s="59" t="s">
        <v>27</v>
      </c>
      <c r="R243" s="85">
        <v>0</v>
      </c>
      <c r="S243" s="59">
        <v>35.480328999999998</v>
      </c>
      <c r="T243" s="59">
        <v>19.780601000000001</v>
      </c>
      <c r="U243" s="60" t="s">
        <v>27</v>
      </c>
      <c r="V243" s="69" t="s">
        <v>27</v>
      </c>
      <c r="W243" s="61"/>
      <c r="X243" s="61"/>
      <c r="Y243" s="61"/>
      <c r="Z243" s="61"/>
      <c r="AA243" s="62">
        <v>464.53139711999995</v>
      </c>
      <c r="AB243" s="62">
        <v>0</v>
      </c>
      <c r="AC243" s="62">
        <v>922.01325399999996</v>
      </c>
      <c r="AD243" s="62">
        <v>285.558404</v>
      </c>
      <c r="AE243" s="62">
        <v>286.05971399999999</v>
      </c>
      <c r="AF243" s="63">
        <v>0</v>
      </c>
      <c r="AG243" s="63">
        <v>201.39532299999999</v>
      </c>
      <c r="AH243" s="62">
        <v>62.167183999999999</v>
      </c>
      <c r="AI243" s="62">
        <v>59.494267999999998</v>
      </c>
      <c r="AJ243" s="62">
        <v>71.128152999999998</v>
      </c>
      <c r="AK243" s="62">
        <v>105.856342</v>
      </c>
      <c r="AL243" s="62">
        <v>0</v>
      </c>
      <c r="AM243" s="63">
        <v>0</v>
      </c>
      <c r="AN243" s="63">
        <v>109.72679599999999</v>
      </c>
      <c r="AO243" s="62">
        <v>36.446415999999999</v>
      </c>
      <c r="AP243" s="62">
        <v>34.693871000000001</v>
      </c>
      <c r="AQ243" s="62">
        <v>44.987820999999997</v>
      </c>
      <c r="AR243" s="62">
        <v>76.336582000000007</v>
      </c>
      <c r="AS243" s="62">
        <v>0</v>
      </c>
      <c r="AT243" s="63">
        <v>0</v>
      </c>
      <c r="AU243" s="63">
        <v>138.803551</v>
      </c>
      <c r="AV243" s="62">
        <v>44.027907999999996</v>
      </c>
      <c r="AW243" s="62">
        <v>42.552641999999999</v>
      </c>
      <c r="AX243" s="62">
        <v>53.087564</v>
      </c>
      <c r="AY243" s="62">
        <v>42.552641999999999</v>
      </c>
      <c r="AZ243" s="62">
        <v>53.087564</v>
      </c>
      <c r="BA243" s="63">
        <v>0</v>
      </c>
      <c r="BB243" s="63">
        <v>71.221772999999999</v>
      </c>
      <c r="BC243" s="62">
        <v>19.780601000000001</v>
      </c>
      <c r="BD243" s="62">
        <v>25.479862000000001</v>
      </c>
      <c r="BE243" s="62">
        <v>25.479862000000001</v>
      </c>
      <c r="BF243" s="62">
        <v>25.479862000000001</v>
      </c>
      <c r="BG243" s="62">
        <v>23.394632000000001</v>
      </c>
      <c r="BH243" s="62">
        <v>70.653631000000004</v>
      </c>
      <c r="BI243" s="62">
        <v>70.653631000000004</v>
      </c>
      <c r="BJ243" s="62">
        <v>97.339151000000001</v>
      </c>
      <c r="BK243" s="62">
        <v>88.071809999999999</v>
      </c>
      <c r="BL243" s="62">
        <v>47.855401000000001</v>
      </c>
      <c r="BM243" s="62">
        <v>0</v>
      </c>
      <c r="BN243" s="62">
        <v>436.98649599999999</v>
      </c>
      <c r="BO243" s="62">
        <v>436.98649599999999</v>
      </c>
      <c r="BP243" s="62">
        <v>438.74917099999999</v>
      </c>
      <c r="BQ243" s="62">
        <v>467.20577300000002</v>
      </c>
      <c r="BR243" s="62">
        <v>502.739485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111</v>
      </c>
      <c r="C244" s="81">
        <v>43535</v>
      </c>
      <c r="D244" s="58" t="s">
        <v>0</v>
      </c>
      <c r="E244" s="83" t="s">
        <v>27</v>
      </c>
      <c r="F244" s="83" t="s">
        <v>27</v>
      </c>
      <c r="G244" s="59" t="s">
        <v>27</v>
      </c>
      <c r="H244" s="59" t="s">
        <v>27</v>
      </c>
      <c r="I244" s="60" t="s">
        <v>27</v>
      </c>
      <c r="J244" s="69" t="s">
        <v>27</v>
      </c>
      <c r="K244" s="59" t="s">
        <v>27</v>
      </c>
      <c r="L244" s="83" t="s">
        <v>27</v>
      </c>
      <c r="M244" s="59">
        <v>0</v>
      </c>
      <c r="N244" s="59">
        <v>0</v>
      </c>
      <c r="O244" s="60" t="s">
        <v>27</v>
      </c>
      <c r="P244" s="69" t="s">
        <v>27</v>
      </c>
      <c r="Q244" s="59" t="s">
        <v>27</v>
      </c>
      <c r="R244" s="85">
        <v>0</v>
      </c>
      <c r="S244" s="59">
        <v>0</v>
      </c>
      <c r="T244" s="59">
        <v>0</v>
      </c>
      <c r="U244" s="60" t="s">
        <v>27</v>
      </c>
      <c r="V244" s="69" t="s">
        <v>27</v>
      </c>
      <c r="W244" s="61"/>
      <c r="X244" s="61"/>
      <c r="Y244" s="61"/>
      <c r="Z244" s="61"/>
      <c r="AA244" s="62">
        <v>105.5</v>
      </c>
      <c r="AB244" s="62">
        <v>0</v>
      </c>
      <c r="AC244" s="62">
        <v>0</v>
      </c>
      <c r="AD244" s="62">
        <v>0</v>
      </c>
      <c r="AE244" s="62">
        <v>0</v>
      </c>
      <c r="AF244" s="63">
        <v>0</v>
      </c>
      <c r="AG244" s="63">
        <v>0</v>
      </c>
      <c r="AH244" s="62">
        <v>0</v>
      </c>
      <c r="AI244" s="62">
        <v>0</v>
      </c>
      <c r="AJ244" s="62">
        <v>0</v>
      </c>
      <c r="AK244" s="62">
        <v>0</v>
      </c>
      <c r="AL244" s="62">
        <v>0</v>
      </c>
      <c r="AM244" s="63">
        <v>0</v>
      </c>
      <c r="AN244" s="63">
        <v>-1.3116049999999999</v>
      </c>
      <c r="AO244" s="62">
        <v>0</v>
      </c>
      <c r="AP244" s="62">
        <v>0</v>
      </c>
      <c r="AQ244" s="62">
        <v>0</v>
      </c>
      <c r="AR244" s="62">
        <v>0</v>
      </c>
      <c r="AS244" s="62">
        <v>0</v>
      </c>
      <c r="AT244" s="63">
        <v>0</v>
      </c>
      <c r="AU244" s="63">
        <v>-1.118465</v>
      </c>
      <c r="AV244" s="62">
        <v>0</v>
      </c>
      <c r="AW244" s="62">
        <v>0</v>
      </c>
      <c r="AX244" s="62">
        <v>0</v>
      </c>
      <c r="AY244" s="62">
        <v>0</v>
      </c>
      <c r="AZ244" s="62">
        <v>0</v>
      </c>
      <c r="BA244" s="63">
        <v>0</v>
      </c>
      <c r="BB244" s="63">
        <v>4.0619209999999999</v>
      </c>
      <c r="BC244" s="62">
        <v>0</v>
      </c>
      <c r="BD244" s="62">
        <v>0</v>
      </c>
      <c r="BE244" s="62">
        <v>0</v>
      </c>
      <c r="BF244" s="62">
        <v>0</v>
      </c>
      <c r="BG244" s="62">
        <v>0</v>
      </c>
      <c r="BH244" s="62">
        <v>-3.3264000000000002E-2</v>
      </c>
      <c r="BI244" s="62">
        <v>-3.3264000000000002E-2</v>
      </c>
      <c r="BJ244" s="62">
        <v>0</v>
      </c>
      <c r="BK244" s="62">
        <v>-4.3524940000000001</v>
      </c>
      <c r="BL244" s="62">
        <v>0</v>
      </c>
      <c r="BM244" s="62">
        <v>0</v>
      </c>
      <c r="BN244" s="62">
        <v>63.604315</v>
      </c>
      <c r="BO244" s="62">
        <v>63.604315</v>
      </c>
      <c r="BP244" s="62">
        <v>0</v>
      </c>
      <c r="BQ244" s="62">
        <v>67.029792</v>
      </c>
      <c r="BR244" s="62">
        <v>0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113</v>
      </c>
      <c r="C245" s="81">
        <v>43535</v>
      </c>
      <c r="D245" s="58" t="s">
        <v>1</v>
      </c>
      <c r="E245" s="83" t="s">
        <v>27</v>
      </c>
      <c r="F245" s="83" t="s">
        <v>27</v>
      </c>
      <c r="G245" s="59">
        <v>3657.768</v>
      </c>
      <c r="H245" s="59">
        <v>4858.4219999999996</v>
      </c>
      <c r="I245" s="60" t="s">
        <v>27</v>
      </c>
      <c r="J245" s="69" t="s">
        <v>27</v>
      </c>
      <c r="K245" s="59" t="s">
        <v>27</v>
      </c>
      <c r="L245" s="83" t="s">
        <v>27</v>
      </c>
      <c r="M245" s="59">
        <v>947.4</v>
      </c>
      <c r="N245" s="59">
        <v>1274.646</v>
      </c>
      <c r="O245" s="60" t="s">
        <v>27</v>
      </c>
      <c r="P245" s="69" t="s">
        <v>27</v>
      </c>
      <c r="Q245" s="59" t="s">
        <v>27</v>
      </c>
      <c r="R245" s="85">
        <v>0</v>
      </c>
      <c r="S245" s="59">
        <v>399.40499999999997</v>
      </c>
      <c r="T245" s="59">
        <v>474.84399999999999</v>
      </c>
      <c r="U245" s="60" t="s">
        <v>27</v>
      </c>
      <c r="V245" s="69" t="s">
        <v>27</v>
      </c>
      <c r="W245" s="61"/>
      <c r="X245" s="61"/>
      <c r="Y245" s="61"/>
      <c r="Z245" s="61"/>
      <c r="AA245" s="62">
        <v>52029.608999999997</v>
      </c>
      <c r="AB245" s="62">
        <v>0</v>
      </c>
      <c r="AC245" s="62">
        <v>4858.4219999999996</v>
      </c>
      <c r="AD245" s="62">
        <v>1204.8499999999999</v>
      </c>
      <c r="AE245" s="62">
        <v>1323.374</v>
      </c>
      <c r="AF245" s="63">
        <v>0</v>
      </c>
      <c r="AG245" s="63">
        <v>0</v>
      </c>
      <c r="AH245" s="62">
        <v>0</v>
      </c>
      <c r="AI245" s="62">
        <v>0</v>
      </c>
      <c r="AJ245" s="62">
        <v>0</v>
      </c>
      <c r="AK245" s="62">
        <v>0</v>
      </c>
      <c r="AL245" s="62">
        <v>0</v>
      </c>
      <c r="AM245" s="63">
        <v>0</v>
      </c>
      <c r="AN245" s="63">
        <v>0</v>
      </c>
      <c r="AO245" s="62">
        <v>7459.3019999999997</v>
      </c>
      <c r="AP245" s="62">
        <v>8305.0779999999995</v>
      </c>
      <c r="AQ245" s="62">
        <v>9217.4869999999992</v>
      </c>
      <c r="AR245" s="62">
        <v>11591.644</v>
      </c>
      <c r="AS245" s="62">
        <v>0</v>
      </c>
      <c r="AT245" s="63">
        <v>0</v>
      </c>
      <c r="AU245" s="63">
        <v>0</v>
      </c>
      <c r="AV245" s="62">
        <v>52.49</v>
      </c>
      <c r="AW245" s="62">
        <v>54.991999999999997</v>
      </c>
      <c r="AX245" s="62">
        <v>54.956000000000003</v>
      </c>
      <c r="AY245" s="62">
        <v>54.991999999999997</v>
      </c>
      <c r="AZ245" s="62">
        <v>54.956000000000003</v>
      </c>
      <c r="BA245" s="63">
        <v>0</v>
      </c>
      <c r="BB245" s="63">
        <v>1879.7919999999999</v>
      </c>
      <c r="BC245" s="62">
        <v>171.85300000000001</v>
      </c>
      <c r="BD245" s="62">
        <v>531.88</v>
      </c>
      <c r="BE245" s="62">
        <v>531.88</v>
      </c>
      <c r="BF245" s="62">
        <v>531.88</v>
      </c>
      <c r="BG245" s="62">
        <v>626.75800000000004</v>
      </c>
      <c r="BH245" s="62">
        <v>0</v>
      </c>
      <c r="BI245" s="62">
        <v>0</v>
      </c>
      <c r="BJ245" s="62">
        <v>0</v>
      </c>
      <c r="BK245" s="62">
        <v>0</v>
      </c>
      <c r="BL245" s="62">
        <v>0</v>
      </c>
      <c r="BM245" s="62">
        <v>0</v>
      </c>
      <c r="BN245" s="62">
        <v>12812.905000000001</v>
      </c>
      <c r="BO245" s="62">
        <v>12812.905000000001</v>
      </c>
      <c r="BP245" s="62">
        <v>13731.073</v>
      </c>
      <c r="BQ245" s="62">
        <v>14285.545</v>
      </c>
      <c r="BR245" s="62">
        <v>15077.922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119</v>
      </c>
      <c r="C246" s="81">
        <v>43535</v>
      </c>
      <c r="D246" s="58" t="s">
        <v>0</v>
      </c>
      <c r="E246" s="83" t="s">
        <v>27</v>
      </c>
      <c r="F246" s="83" t="s">
        <v>27</v>
      </c>
      <c r="G246" s="59" t="s">
        <v>27</v>
      </c>
      <c r="H246" s="59">
        <v>1147.32</v>
      </c>
      <c r="I246" s="60" t="s">
        <v>27</v>
      </c>
      <c r="J246" s="69" t="s">
        <v>27</v>
      </c>
      <c r="K246" s="59" t="s">
        <v>27</v>
      </c>
      <c r="L246" s="83" t="s">
        <v>27</v>
      </c>
      <c r="M246" s="59">
        <v>0</v>
      </c>
      <c r="N246" s="59">
        <v>746.18000000000006</v>
      </c>
      <c r="O246" s="60" t="s">
        <v>27</v>
      </c>
      <c r="P246" s="69" t="s">
        <v>27</v>
      </c>
      <c r="Q246" s="59" t="s">
        <v>27</v>
      </c>
      <c r="R246" s="85">
        <v>0</v>
      </c>
      <c r="S246" s="59">
        <v>0</v>
      </c>
      <c r="T246" s="59">
        <v>30.14</v>
      </c>
      <c r="U246" s="60" t="s">
        <v>27</v>
      </c>
      <c r="V246" s="69" t="s">
        <v>27</v>
      </c>
      <c r="W246" s="61"/>
      <c r="X246" s="61"/>
      <c r="Y246" s="61"/>
      <c r="Z246" s="61"/>
      <c r="AA246" s="62">
        <v>4789.1760000000004</v>
      </c>
      <c r="AB246" s="62">
        <v>0</v>
      </c>
      <c r="AC246" s="62">
        <v>4201.28</v>
      </c>
      <c r="AD246" s="62">
        <v>1142.8800000000001</v>
      </c>
      <c r="AE246" s="62">
        <v>1879.33</v>
      </c>
      <c r="AF246" s="63">
        <v>0</v>
      </c>
      <c r="AG246" s="63">
        <v>2401</v>
      </c>
      <c r="AH246" s="62">
        <v>1113.1300000000001</v>
      </c>
      <c r="AI246" s="62">
        <v>658.09</v>
      </c>
      <c r="AJ246" s="62">
        <v>859.86</v>
      </c>
      <c r="AK246" s="62">
        <v>0</v>
      </c>
      <c r="AL246" s="62">
        <v>0</v>
      </c>
      <c r="AM246" s="63">
        <v>0</v>
      </c>
      <c r="AN246" s="63">
        <v>994.76</v>
      </c>
      <c r="AO246" s="62">
        <v>696.6</v>
      </c>
      <c r="AP246" s="62">
        <v>264.72000000000003</v>
      </c>
      <c r="AQ246" s="62">
        <v>391.14</v>
      </c>
      <c r="AR246" s="62">
        <v>0</v>
      </c>
      <c r="AS246" s="62">
        <v>0</v>
      </c>
      <c r="AT246" s="63">
        <v>0</v>
      </c>
      <c r="AU246" s="63">
        <v>1154.5899999999999</v>
      </c>
      <c r="AV246" s="62">
        <v>746.18</v>
      </c>
      <c r="AW246" s="62">
        <v>305.12</v>
      </c>
      <c r="AX246" s="62">
        <v>525.84</v>
      </c>
      <c r="AY246" s="62">
        <v>305.12</v>
      </c>
      <c r="AZ246" s="62">
        <v>525.84</v>
      </c>
      <c r="BA246" s="63">
        <v>0</v>
      </c>
      <c r="BB246" s="63">
        <v>118.87</v>
      </c>
      <c r="BC246" s="62">
        <v>30.14</v>
      </c>
      <c r="BD246" s="62">
        <v>28.81</v>
      </c>
      <c r="BE246" s="62">
        <v>28.81</v>
      </c>
      <c r="BF246" s="62">
        <v>28.81</v>
      </c>
      <c r="BG246" s="62">
        <v>73.52</v>
      </c>
      <c r="BH246" s="62">
        <v>505.62</v>
      </c>
      <c r="BI246" s="62">
        <v>505.62</v>
      </c>
      <c r="BJ246" s="62">
        <v>406.6</v>
      </c>
      <c r="BK246" s="62">
        <v>541.54999999999995</v>
      </c>
      <c r="BL246" s="62">
        <v>0</v>
      </c>
      <c r="BM246" s="62">
        <v>0</v>
      </c>
      <c r="BN246" s="62">
        <v>1398.41</v>
      </c>
      <c r="BO246" s="62">
        <v>1398.41</v>
      </c>
      <c r="BP246" s="62">
        <v>1081.72</v>
      </c>
      <c r="BQ246" s="62">
        <v>1342.08</v>
      </c>
      <c r="BR246" s="62">
        <v>0</v>
      </c>
      <c r="BS246" s="62">
        <v>0</v>
      </c>
    </row>
    <row r="247" spans="2:77" s="1" customFormat="1" ht="15" x14ac:dyDescent="0.25">
      <c r="B247" s="73" t="s">
        <v>144</v>
      </c>
      <c r="C247" s="81">
        <v>43535</v>
      </c>
      <c r="D247" s="58" t="s">
        <v>0</v>
      </c>
      <c r="E247" s="83" t="s">
        <v>27</v>
      </c>
      <c r="F247" s="83" t="s">
        <v>27</v>
      </c>
      <c r="G247" s="59" t="s">
        <v>27</v>
      </c>
      <c r="H247" s="59">
        <v>158.06672800000001</v>
      </c>
      <c r="I247" s="60" t="s">
        <v>27</v>
      </c>
      <c r="J247" s="69" t="s">
        <v>27</v>
      </c>
      <c r="K247" s="59" t="s">
        <v>27</v>
      </c>
      <c r="L247" s="83" t="s">
        <v>27</v>
      </c>
      <c r="M247" s="59">
        <v>0</v>
      </c>
      <c r="N247" s="59">
        <v>-25.655198000000002</v>
      </c>
      <c r="O247" s="60" t="s">
        <v>27</v>
      </c>
      <c r="P247" s="69" t="s">
        <v>27</v>
      </c>
      <c r="Q247" s="59" t="s">
        <v>27</v>
      </c>
      <c r="R247" s="85">
        <v>0</v>
      </c>
      <c r="S247" s="59">
        <v>0</v>
      </c>
      <c r="T247" s="59">
        <v>-173.330005</v>
      </c>
      <c r="U247" s="60" t="s">
        <v>27</v>
      </c>
      <c r="V247" s="69" t="s">
        <v>27</v>
      </c>
      <c r="W247" s="61"/>
      <c r="X247" s="61"/>
      <c r="Y247" s="61"/>
      <c r="Z247" s="61"/>
      <c r="AA247" s="62">
        <v>707.70699999999999</v>
      </c>
      <c r="AB247" s="62">
        <v>0</v>
      </c>
      <c r="AC247" s="62">
        <v>593.65764999999999</v>
      </c>
      <c r="AD247" s="62">
        <v>328.56918899999999</v>
      </c>
      <c r="AE247" s="62">
        <v>175.45462699999999</v>
      </c>
      <c r="AF247" s="63">
        <v>0</v>
      </c>
      <c r="AG247" s="63">
        <v>-26.604444999999998</v>
      </c>
      <c r="AH247" s="62">
        <v>-24.142899</v>
      </c>
      <c r="AI247" s="62">
        <v>178.650803</v>
      </c>
      <c r="AJ247" s="62">
        <v>-55.038424999999997</v>
      </c>
      <c r="AK247" s="62">
        <v>0</v>
      </c>
      <c r="AL247" s="62">
        <v>0</v>
      </c>
      <c r="AM247" s="63">
        <v>0</v>
      </c>
      <c r="AN247" s="63">
        <v>-94.726331999999999</v>
      </c>
      <c r="AO247" s="62">
        <v>-40.850734000000003</v>
      </c>
      <c r="AP247" s="62">
        <v>138.0752</v>
      </c>
      <c r="AQ247" s="62">
        <v>-71.791319000000001</v>
      </c>
      <c r="AR247" s="62">
        <v>0</v>
      </c>
      <c r="AS247" s="62">
        <v>0</v>
      </c>
      <c r="AT247" s="63">
        <v>0</v>
      </c>
      <c r="AU247" s="63">
        <v>-41.206535000000002</v>
      </c>
      <c r="AV247" s="62">
        <v>-25.655197999999999</v>
      </c>
      <c r="AW247" s="62">
        <v>143.703058</v>
      </c>
      <c r="AX247" s="62">
        <v>-57.488492999999998</v>
      </c>
      <c r="AY247" s="62">
        <v>143.703058</v>
      </c>
      <c r="AZ247" s="62">
        <v>-57.488492999999998</v>
      </c>
      <c r="BA247" s="63">
        <v>0</v>
      </c>
      <c r="BB247" s="63">
        <v>-278.29321900000002</v>
      </c>
      <c r="BC247" s="62">
        <v>-173.330005</v>
      </c>
      <c r="BD247" s="62">
        <v>-344.53887300000002</v>
      </c>
      <c r="BE247" s="62">
        <v>-344.53887300000002</v>
      </c>
      <c r="BF247" s="62">
        <v>-344.53887300000002</v>
      </c>
      <c r="BG247" s="62">
        <v>287.59130699999997</v>
      </c>
      <c r="BH247" s="62">
        <v>1464.5959350000001</v>
      </c>
      <c r="BI247" s="62">
        <v>1464.5959350000001</v>
      </c>
      <c r="BJ247" s="62">
        <v>1994.072909</v>
      </c>
      <c r="BK247" s="62">
        <v>1557.8884760000001</v>
      </c>
      <c r="BL247" s="62">
        <v>0</v>
      </c>
      <c r="BM247" s="62">
        <v>0</v>
      </c>
      <c r="BN247" s="62">
        <v>-842.78161399999999</v>
      </c>
      <c r="BO247" s="62">
        <v>-842.78161399999999</v>
      </c>
      <c r="BP247" s="62">
        <v>-1086.7012970000001</v>
      </c>
      <c r="BQ247" s="62">
        <v>-544.66261699999995</v>
      </c>
      <c r="BR247" s="62">
        <v>0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149</v>
      </c>
      <c r="C248" s="81">
        <v>43535</v>
      </c>
      <c r="D248" s="58" t="s">
        <v>0</v>
      </c>
      <c r="E248" s="83" t="s">
        <v>27</v>
      </c>
      <c r="F248" s="83" t="s">
        <v>27</v>
      </c>
      <c r="G248" s="59">
        <v>24.152683</v>
      </c>
      <c r="H248" s="59">
        <v>29.705752</v>
      </c>
      <c r="I248" s="60" t="s">
        <v>27</v>
      </c>
      <c r="J248" s="69" t="s">
        <v>27</v>
      </c>
      <c r="K248" s="59" t="s">
        <v>27</v>
      </c>
      <c r="L248" s="83" t="s">
        <v>27</v>
      </c>
      <c r="M248" s="59">
        <v>4.8863329999999996</v>
      </c>
      <c r="N248" s="59" t="e">
        <v>#VALUE!</v>
      </c>
      <c r="O248" s="60" t="s">
        <v>27</v>
      </c>
      <c r="P248" s="69" t="s">
        <v>27</v>
      </c>
      <c r="Q248" s="59" t="s">
        <v>27</v>
      </c>
      <c r="R248" s="85">
        <v>0</v>
      </c>
      <c r="S248" s="59">
        <v>0.98572599999999999</v>
      </c>
      <c r="T248" s="59">
        <v>4.2044540000000001</v>
      </c>
      <c r="U248" s="60" t="s">
        <v>27</v>
      </c>
      <c r="V248" s="69" t="s">
        <v>27</v>
      </c>
      <c r="W248" s="61"/>
      <c r="X248" s="61"/>
      <c r="Y248" s="61"/>
      <c r="Z248" s="61"/>
      <c r="AA248" s="62">
        <v>211.074992345</v>
      </c>
      <c r="AB248" s="62">
        <v>0</v>
      </c>
      <c r="AC248" s="62">
        <v>81.998092999999997</v>
      </c>
      <c r="AD248" s="62">
        <v>21.955652000000001</v>
      </c>
      <c r="AE248" s="62">
        <v>27.350428000000001</v>
      </c>
      <c r="AF248" s="63">
        <v>0</v>
      </c>
      <c r="AG248" s="63">
        <v>26.622547000000001</v>
      </c>
      <c r="AH248" s="62">
        <v>11.446268999999999</v>
      </c>
      <c r="AI248" s="62">
        <v>7.087764</v>
      </c>
      <c r="AJ248" s="62">
        <v>7.9274579999999997</v>
      </c>
      <c r="AK248" s="62">
        <v>7.7420739999999997</v>
      </c>
      <c r="AL248" s="62">
        <v>0</v>
      </c>
      <c r="AM248" s="63">
        <v>0</v>
      </c>
      <c r="AN248" s="63">
        <v>16.107129</v>
      </c>
      <c r="AO248" s="62">
        <v>4.9694599999999998</v>
      </c>
      <c r="AP248" s="62">
        <v>4.6023959999999997</v>
      </c>
      <c r="AQ248" s="62">
        <v>4.0419239999999999</v>
      </c>
      <c r="AR248" s="62">
        <v>4.1479119999999998</v>
      </c>
      <c r="AS248" s="62">
        <v>0</v>
      </c>
      <c r="AT248" s="63">
        <v>0</v>
      </c>
      <c r="AU248" s="63">
        <v>16.107129</v>
      </c>
      <c r="AV248" s="62">
        <v>4.9694599999999998</v>
      </c>
      <c r="AW248" s="62">
        <v>5.3181839999999996</v>
      </c>
      <c r="AX248" s="62">
        <v>4.6131450000000003</v>
      </c>
      <c r="AY248" s="62">
        <v>5.3181839999999996</v>
      </c>
      <c r="AZ248" s="62">
        <v>4.6131450000000003</v>
      </c>
      <c r="BA248" s="63">
        <v>0</v>
      </c>
      <c r="BB248" s="63">
        <v>9.6247520000000009</v>
      </c>
      <c r="BC248" s="62">
        <v>4.2044540000000001</v>
      </c>
      <c r="BD248" s="62">
        <v>1.519911</v>
      </c>
      <c r="BE248" s="62">
        <v>1.519911</v>
      </c>
      <c r="BF248" s="62">
        <v>1.519911</v>
      </c>
      <c r="BG248" s="62">
        <v>0.134182</v>
      </c>
      <c r="BH248" s="62">
        <v>54.502651999999998</v>
      </c>
      <c r="BI248" s="62">
        <v>54.502651999999998</v>
      </c>
      <c r="BJ248" s="62">
        <v>55.762099999999997</v>
      </c>
      <c r="BK248" s="62">
        <v>40.091810000000002</v>
      </c>
      <c r="BL248" s="62">
        <v>53.478149000000002</v>
      </c>
      <c r="BM248" s="62">
        <v>0</v>
      </c>
      <c r="BN248" s="62">
        <v>25.859905000000001</v>
      </c>
      <c r="BO248" s="62">
        <v>25.859905000000001</v>
      </c>
      <c r="BP248" s="62">
        <v>27.370170999999999</v>
      </c>
      <c r="BQ248" s="62">
        <v>68.638186000000005</v>
      </c>
      <c r="BR248" s="62">
        <v>69.569654999999997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150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 t="s">
        <v>27</v>
      </c>
      <c r="H249" s="59">
        <v>204.39476300000001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0</v>
      </c>
      <c r="N249" s="59">
        <v>-8.6583170000000003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0</v>
      </c>
      <c r="T249" s="59">
        <v>-74.126097999999999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804.6</v>
      </c>
      <c r="AB249" s="62">
        <v>0</v>
      </c>
      <c r="AC249" s="62">
        <v>627.34470099999999</v>
      </c>
      <c r="AD249" s="62">
        <v>260.540369</v>
      </c>
      <c r="AE249" s="62">
        <v>235.13206400000001</v>
      </c>
      <c r="AF249" s="63">
        <v>0</v>
      </c>
      <c r="AG249" s="63">
        <v>-31.335208999999999</v>
      </c>
      <c r="AH249" s="62">
        <v>-13.565844</v>
      </c>
      <c r="AI249" s="62">
        <v>111.83373</v>
      </c>
      <c r="AJ249" s="62">
        <v>45.866790000000002</v>
      </c>
      <c r="AK249" s="62">
        <v>0</v>
      </c>
      <c r="AL249" s="62">
        <v>0</v>
      </c>
      <c r="AM249" s="63">
        <v>0</v>
      </c>
      <c r="AN249" s="63">
        <v>-74.327079999999995</v>
      </c>
      <c r="AO249" s="62">
        <v>-27.219550999999999</v>
      </c>
      <c r="AP249" s="62">
        <v>100.337107</v>
      </c>
      <c r="AQ249" s="62">
        <v>32.861702000000001</v>
      </c>
      <c r="AR249" s="62">
        <v>0</v>
      </c>
      <c r="AS249" s="62">
        <v>0</v>
      </c>
      <c r="AT249" s="63">
        <v>0</v>
      </c>
      <c r="AU249" s="63">
        <v>10.593503999999999</v>
      </c>
      <c r="AV249" s="62">
        <v>-8.6583170000000003</v>
      </c>
      <c r="AW249" s="62">
        <v>119.03493899999999</v>
      </c>
      <c r="AX249" s="62">
        <v>52.146495000000002</v>
      </c>
      <c r="AY249" s="62">
        <v>119.03493899999999</v>
      </c>
      <c r="AZ249" s="62">
        <v>52.146495000000002</v>
      </c>
      <c r="BA249" s="63">
        <v>0</v>
      </c>
      <c r="BB249" s="63">
        <v>-228.87981600000001</v>
      </c>
      <c r="BC249" s="62">
        <v>-74.126097999999999</v>
      </c>
      <c r="BD249" s="62">
        <v>-117.913203</v>
      </c>
      <c r="BE249" s="62">
        <v>-117.913203</v>
      </c>
      <c r="BF249" s="62">
        <v>-117.913203</v>
      </c>
      <c r="BG249" s="62">
        <v>120.82769</v>
      </c>
      <c r="BH249" s="62">
        <v>600.56018500000005</v>
      </c>
      <c r="BI249" s="62">
        <v>600.56018500000005</v>
      </c>
      <c r="BJ249" s="62">
        <v>731.38713700000005</v>
      </c>
      <c r="BK249" s="62">
        <v>593.28375400000004</v>
      </c>
      <c r="BL249" s="62">
        <v>0</v>
      </c>
      <c r="BM249" s="62">
        <v>0</v>
      </c>
      <c r="BN249" s="62">
        <v>-315.64892700000001</v>
      </c>
      <c r="BO249" s="62">
        <v>-315.64892700000001</v>
      </c>
      <c r="BP249" s="62">
        <v>-433.54800599999999</v>
      </c>
      <c r="BQ249" s="62">
        <v>-313.12105700000001</v>
      </c>
      <c r="BR249" s="62">
        <v>0</v>
      </c>
      <c r="BS249" s="62">
        <v>0</v>
      </c>
    </row>
    <row r="250" spans="2:77" s="1" customFormat="1" ht="15" x14ac:dyDescent="0.25">
      <c r="B250" s="73" t="s">
        <v>164</v>
      </c>
      <c r="C250" s="81">
        <v>43535</v>
      </c>
      <c r="D250" s="58" t="s">
        <v>2</v>
      </c>
      <c r="E250" s="83" t="s">
        <v>27</v>
      </c>
      <c r="F250" s="83" t="s">
        <v>27</v>
      </c>
      <c r="G250" s="59">
        <v>802.831459</v>
      </c>
      <c r="H250" s="59">
        <v>925.51078399999994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23.135952</v>
      </c>
      <c r="N250" s="59">
        <v>0</v>
      </c>
      <c r="O250" s="60" t="s">
        <v>27</v>
      </c>
      <c r="P250" s="69" t="s">
        <v>27</v>
      </c>
      <c r="Q250" s="59" t="s">
        <v>27</v>
      </c>
      <c r="R250" s="85">
        <v>0</v>
      </c>
      <c r="S250" s="59">
        <v>15.832117</v>
      </c>
      <c r="T250" s="59">
        <v>11.463010000000001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415.8</v>
      </c>
      <c r="AB250" s="62">
        <v>0</v>
      </c>
      <c r="AC250" s="62">
        <v>70.765499000000005</v>
      </c>
      <c r="AD250" s="62">
        <v>46.910724999999999</v>
      </c>
      <c r="AE250" s="62">
        <v>61.997376000000003</v>
      </c>
      <c r="AF250" s="63">
        <v>0</v>
      </c>
      <c r="AG250" s="63">
        <v>0</v>
      </c>
      <c r="AH250" s="62">
        <v>503.114597</v>
      </c>
      <c r="AI250" s="62">
        <v>504.96219400000001</v>
      </c>
      <c r="AJ250" s="62">
        <v>501.46572600000002</v>
      </c>
      <c r="AK250" s="62">
        <v>490.72512699999999</v>
      </c>
      <c r="AL250" s="62">
        <v>0</v>
      </c>
      <c r="AM250" s="63">
        <v>0</v>
      </c>
      <c r="AN250" s="63">
        <v>0</v>
      </c>
      <c r="AO250" s="62">
        <v>7.2198520000000004</v>
      </c>
      <c r="AP250" s="62">
        <v>7.192539</v>
      </c>
      <c r="AQ250" s="62">
        <v>6.7334069999999997</v>
      </c>
      <c r="AR250" s="62">
        <v>7.1703979999999996</v>
      </c>
      <c r="AS250" s="62">
        <v>0</v>
      </c>
      <c r="AT250" s="63">
        <v>0</v>
      </c>
      <c r="AU250" s="63">
        <v>0</v>
      </c>
      <c r="AV250" s="62">
        <v>-3.7093340000000001</v>
      </c>
      <c r="AW250" s="62">
        <v>1.7370159999999999</v>
      </c>
      <c r="AX250" s="62">
        <v>1.7079569999999999</v>
      </c>
      <c r="AY250" s="62">
        <v>1.7370159999999999</v>
      </c>
      <c r="AZ250" s="62">
        <v>1.7079569999999999</v>
      </c>
      <c r="BA250" s="63">
        <v>0</v>
      </c>
      <c r="BB250" s="63">
        <v>26.493238999999999</v>
      </c>
      <c r="BC250" s="62">
        <v>2167.6894419999999</v>
      </c>
      <c r="BD250" s="62">
        <v>2151.1783399999999</v>
      </c>
      <c r="BE250" s="62">
        <v>2151.1783399999999</v>
      </c>
      <c r="BF250" s="62">
        <v>2151.1783399999999</v>
      </c>
      <c r="BG250" s="62">
        <v>2215.946316</v>
      </c>
      <c r="BH250" s="62">
        <v>0</v>
      </c>
      <c r="BI250" s="62">
        <v>0</v>
      </c>
      <c r="BJ250" s="62">
        <v>0</v>
      </c>
      <c r="BK250" s="62">
        <v>0</v>
      </c>
      <c r="BL250" s="62">
        <v>0</v>
      </c>
      <c r="BM250" s="62">
        <v>0</v>
      </c>
      <c r="BN250" s="62">
        <v>677.59915899999999</v>
      </c>
      <c r="BO250" s="62">
        <v>677.59915899999999</v>
      </c>
      <c r="BP250" s="62">
        <v>680.24479399999996</v>
      </c>
      <c r="BQ250" s="62">
        <v>695.66207399999996</v>
      </c>
      <c r="BR250" s="62">
        <v>701.938402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167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>
        <v>1.346589</v>
      </c>
      <c r="H251" s="59">
        <v>53.499527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-7.8993520000000004</v>
      </c>
      <c r="N251" s="59">
        <v>33.626760999999995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-7.8074539999999999</v>
      </c>
      <c r="T251" s="59">
        <v>33.783321000000001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72.959999999999994</v>
      </c>
      <c r="AB251" s="62">
        <v>0</v>
      </c>
      <c r="AC251" s="62">
        <v>81.074551999999997</v>
      </c>
      <c r="AD251" s="62">
        <v>5.2872199999999996</v>
      </c>
      <c r="AE251" s="62">
        <v>38.595585</v>
      </c>
      <c r="AF251" s="63">
        <v>0</v>
      </c>
      <c r="AG251" s="63">
        <v>39.376280000000001</v>
      </c>
      <c r="AH251" s="62">
        <v>34.041227999999997</v>
      </c>
      <c r="AI251" s="62">
        <v>4.4583199999999996</v>
      </c>
      <c r="AJ251" s="62">
        <v>31.764129000000001</v>
      </c>
      <c r="AK251" s="62">
        <v>-7.3929489999999998</v>
      </c>
      <c r="AL251" s="62">
        <v>0</v>
      </c>
      <c r="AM251" s="63">
        <v>0</v>
      </c>
      <c r="AN251" s="63">
        <v>37.330117000000001</v>
      </c>
      <c r="AO251" s="62">
        <v>33.598788999999996</v>
      </c>
      <c r="AP251" s="62">
        <v>3.9947020000000002</v>
      </c>
      <c r="AQ251" s="62">
        <v>31.216066999999999</v>
      </c>
      <c r="AR251" s="62">
        <v>-7.9304300000000003</v>
      </c>
      <c r="AS251" s="62">
        <v>0</v>
      </c>
      <c r="AT251" s="63">
        <v>0</v>
      </c>
      <c r="AU251" s="63">
        <v>37.416004000000001</v>
      </c>
      <c r="AV251" s="62">
        <v>33.626761000000002</v>
      </c>
      <c r="AW251" s="62">
        <v>4.0254050000000001</v>
      </c>
      <c r="AX251" s="62">
        <v>31.245987</v>
      </c>
      <c r="AY251" s="62">
        <v>4.0254050000000001</v>
      </c>
      <c r="AZ251" s="62">
        <v>31.245987</v>
      </c>
      <c r="BA251" s="63">
        <v>0</v>
      </c>
      <c r="BB251" s="63">
        <v>37.978631999999998</v>
      </c>
      <c r="BC251" s="62">
        <v>33.783321000000001</v>
      </c>
      <c r="BD251" s="62">
        <v>4.0894139999999997</v>
      </c>
      <c r="BE251" s="62">
        <v>4.0894139999999997</v>
      </c>
      <c r="BF251" s="62">
        <v>4.0894139999999997</v>
      </c>
      <c r="BG251" s="62">
        <v>31.359266999999999</v>
      </c>
      <c r="BH251" s="62">
        <v>-14.711157</v>
      </c>
      <c r="BI251" s="62">
        <v>-14.711157</v>
      </c>
      <c r="BJ251" s="62">
        <v>-16.690097000000002</v>
      </c>
      <c r="BK251" s="62">
        <v>-11.532923</v>
      </c>
      <c r="BL251" s="62">
        <v>-10.057418</v>
      </c>
      <c r="BM251" s="62">
        <v>0</v>
      </c>
      <c r="BN251" s="62">
        <v>70.215868999999998</v>
      </c>
      <c r="BO251" s="62">
        <v>70.215868999999998</v>
      </c>
      <c r="BP251" s="62">
        <v>74.305283000000003</v>
      </c>
      <c r="BQ251" s="62">
        <v>105.260588</v>
      </c>
      <c r="BR251" s="62">
        <v>97.457654000000005</v>
      </c>
      <c r="BS251" s="62">
        <v>0</v>
      </c>
    </row>
    <row r="252" spans="2:77" s="1" customFormat="1" ht="15" x14ac:dyDescent="0.25">
      <c r="B252" s="73" t="s">
        <v>375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>
        <v>476.34399999999999</v>
      </c>
      <c r="H252" s="59">
        <v>250.77099999999999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270.57799999999997</v>
      </c>
      <c r="N252" s="59">
        <v>89.754999999999995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101.428</v>
      </c>
      <c r="T252" s="59">
        <v>-52.316000000000003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1246.97069472</v>
      </c>
      <c r="AB252" s="62">
        <v>0</v>
      </c>
      <c r="AC252" s="62">
        <v>1036.6990000000001</v>
      </c>
      <c r="AD252" s="62">
        <v>216.149</v>
      </c>
      <c r="AE252" s="62">
        <v>458.42700000000002</v>
      </c>
      <c r="AF252" s="63">
        <v>0</v>
      </c>
      <c r="AG252" s="63">
        <v>551.23900000000003</v>
      </c>
      <c r="AH252" s="62">
        <v>121.003</v>
      </c>
      <c r="AI252" s="62">
        <v>115.045</v>
      </c>
      <c r="AJ252" s="62">
        <v>295.13900000000001</v>
      </c>
      <c r="AK252" s="62">
        <v>288.03300000000002</v>
      </c>
      <c r="AL252" s="62">
        <v>0</v>
      </c>
      <c r="AM252" s="63">
        <v>0</v>
      </c>
      <c r="AN252" s="63">
        <v>396.45800000000003</v>
      </c>
      <c r="AO252" s="62">
        <v>71.338999999999999</v>
      </c>
      <c r="AP252" s="62">
        <v>46.253999999999998</v>
      </c>
      <c r="AQ252" s="62">
        <v>252.291</v>
      </c>
      <c r="AR252" s="62">
        <v>242.917</v>
      </c>
      <c r="AS252" s="62">
        <v>0</v>
      </c>
      <c r="AT252" s="63">
        <v>0</v>
      </c>
      <c r="AU252" s="63">
        <v>487.63099999999997</v>
      </c>
      <c r="AV252" s="62">
        <v>89.754999999999995</v>
      </c>
      <c r="AW252" s="62">
        <v>66.786000000000001</v>
      </c>
      <c r="AX252" s="62">
        <v>274.327</v>
      </c>
      <c r="AY252" s="62">
        <v>66.786000000000001</v>
      </c>
      <c r="AZ252" s="62">
        <v>274.327</v>
      </c>
      <c r="BA252" s="63">
        <v>0</v>
      </c>
      <c r="BB252" s="63">
        <v>86.14</v>
      </c>
      <c r="BC252" s="62">
        <v>-52.316000000000003</v>
      </c>
      <c r="BD252" s="62">
        <v>10.504</v>
      </c>
      <c r="BE252" s="62">
        <v>10.504</v>
      </c>
      <c r="BF252" s="62">
        <v>10.504</v>
      </c>
      <c r="BG252" s="62">
        <v>78.179000000000002</v>
      </c>
      <c r="BH252" s="62">
        <v>-2045.3869999999999</v>
      </c>
      <c r="BI252" s="62">
        <v>-2045.3869999999999</v>
      </c>
      <c r="BJ252" s="62">
        <v>-1983.6780000000001</v>
      </c>
      <c r="BK252" s="62">
        <v>-2300.7539999999999</v>
      </c>
      <c r="BL252" s="62">
        <v>-2691.4479999999999</v>
      </c>
      <c r="BM252" s="62">
        <v>0</v>
      </c>
      <c r="BN252" s="62">
        <v>700.60799999999995</v>
      </c>
      <c r="BO252" s="62">
        <v>700.60799999999995</v>
      </c>
      <c r="BP252" s="62">
        <v>712.07100000000003</v>
      </c>
      <c r="BQ252" s="62">
        <v>790.69899999999996</v>
      </c>
      <c r="BR252" s="62">
        <v>891.98099999999999</v>
      </c>
      <c r="BS252" s="62">
        <v>0</v>
      </c>
    </row>
    <row r="253" spans="2:77" s="1" customFormat="1" ht="15" x14ac:dyDescent="0.25">
      <c r="B253" s="73" t="s">
        <v>222</v>
      </c>
      <c r="C253" s="81">
        <v>43535</v>
      </c>
      <c r="D253" s="58" t="s">
        <v>0</v>
      </c>
      <c r="E253" s="83" t="s">
        <v>27</v>
      </c>
      <c r="F253" s="83" t="s">
        <v>27</v>
      </c>
      <c r="G253" s="59">
        <v>65.877616000000003</v>
      </c>
      <c r="H253" s="59">
        <v>24.18263</v>
      </c>
      <c r="I253" s="60" t="s">
        <v>27</v>
      </c>
      <c r="J253" s="69" t="s">
        <v>27</v>
      </c>
      <c r="K253" s="59" t="s">
        <v>27</v>
      </c>
      <c r="L253" s="83" t="s">
        <v>27</v>
      </c>
      <c r="M253" s="59">
        <v>3.0557840000000001</v>
      </c>
      <c r="N253" s="59">
        <v>-1.6883330000000001</v>
      </c>
      <c r="O253" s="60" t="s">
        <v>27</v>
      </c>
      <c r="P253" s="69" t="s">
        <v>27</v>
      </c>
      <c r="Q253" s="59" t="s">
        <v>27</v>
      </c>
      <c r="R253" s="85">
        <v>0</v>
      </c>
      <c r="S253" s="59">
        <v>-15.510301</v>
      </c>
      <c r="T253" s="59">
        <v>-5.1309889999999996</v>
      </c>
      <c r="U253" s="60" t="s">
        <v>27</v>
      </c>
      <c r="V253" s="69" t="s">
        <v>27</v>
      </c>
      <c r="W253" s="61"/>
      <c r="X253" s="61"/>
      <c r="Y253" s="61"/>
      <c r="Z253" s="61"/>
      <c r="AA253" s="62">
        <v>41.811</v>
      </c>
      <c r="AB253" s="62">
        <v>0</v>
      </c>
      <c r="AC253" s="62">
        <v>94.945890000000006</v>
      </c>
      <c r="AD253" s="62">
        <v>22.370788000000001</v>
      </c>
      <c r="AE253" s="62">
        <v>11.700201</v>
      </c>
      <c r="AF253" s="63">
        <v>0</v>
      </c>
      <c r="AG253" s="63">
        <v>6.866733</v>
      </c>
      <c r="AH253" s="62">
        <v>0.36334</v>
      </c>
      <c r="AI253" s="62">
        <v>3.5299140000000002</v>
      </c>
      <c r="AJ253" s="62">
        <v>2.3358449999999999</v>
      </c>
      <c r="AK253" s="62">
        <v>4.6978070000000001</v>
      </c>
      <c r="AL253" s="62">
        <v>0</v>
      </c>
      <c r="AM253" s="63">
        <v>0</v>
      </c>
      <c r="AN253" s="63">
        <v>-2.318746</v>
      </c>
      <c r="AO253" s="62">
        <v>-2.4491499999999999</v>
      </c>
      <c r="AP253" s="62">
        <v>0.29883500000000002</v>
      </c>
      <c r="AQ253" s="62">
        <v>0.252052</v>
      </c>
      <c r="AR253" s="62">
        <v>2.2996210000000001</v>
      </c>
      <c r="AS253" s="62">
        <v>0</v>
      </c>
      <c r="AT253" s="63">
        <v>0</v>
      </c>
      <c r="AU253" s="63">
        <v>0.69190799999999997</v>
      </c>
      <c r="AV253" s="62">
        <v>-1.6883330000000001</v>
      </c>
      <c r="AW253" s="62">
        <v>1.055771</v>
      </c>
      <c r="AX253" s="62">
        <v>1.0073179999999999</v>
      </c>
      <c r="AY253" s="62">
        <v>1.055771</v>
      </c>
      <c r="AZ253" s="62">
        <v>1.0073179999999999</v>
      </c>
      <c r="BA253" s="63">
        <v>0</v>
      </c>
      <c r="BB253" s="63">
        <v>-13.772102</v>
      </c>
      <c r="BC253" s="62">
        <v>-5.1309889999999996</v>
      </c>
      <c r="BD253" s="62">
        <v>-4.5537190000000001</v>
      </c>
      <c r="BE253" s="62">
        <v>-4.5537190000000001</v>
      </c>
      <c r="BF253" s="62">
        <v>-4.5537190000000001</v>
      </c>
      <c r="BG253" s="62">
        <v>-8.0400369999999999</v>
      </c>
      <c r="BH253" s="62">
        <v>12.547164</v>
      </c>
      <c r="BI253" s="62">
        <v>12.547164</v>
      </c>
      <c r="BJ253" s="62">
        <v>8.0521750000000001</v>
      </c>
      <c r="BK253" s="62">
        <v>12.115166</v>
      </c>
      <c r="BL253" s="62">
        <v>11.521163</v>
      </c>
      <c r="BM253" s="62">
        <v>0</v>
      </c>
      <c r="BN253" s="62">
        <v>14.902563000000001</v>
      </c>
      <c r="BO253" s="62">
        <v>14.902563000000001</v>
      </c>
      <c r="BP253" s="62">
        <v>13.531324</v>
      </c>
      <c r="BQ253" s="62">
        <v>8.2346149999999998</v>
      </c>
      <c r="BR253" s="62">
        <v>7.2901530000000001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225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>
        <v>166.55596399999999</v>
      </c>
      <c r="H254" s="59">
        <v>82.209867000000003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9.6906820000000007</v>
      </c>
      <c r="N254" s="59">
        <v>0.66827199999999998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3.288456</v>
      </c>
      <c r="T254" s="59">
        <v>-5.598052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96.447999999999993</v>
      </c>
      <c r="AB254" s="62">
        <v>0</v>
      </c>
      <c r="AC254" s="62">
        <v>356.884343</v>
      </c>
      <c r="AD254" s="62">
        <v>80.080708000000001</v>
      </c>
      <c r="AE254" s="62">
        <v>105.063444</v>
      </c>
      <c r="AF254" s="63">
        <v>0</v>
      </c>
      <c r="AG254" s="63">
        <v>17.390108999999999</v>
      </c>
      <c r="AH254" s="62">
        <v>2.784799</v>
      </c>
      <c r="AI254" s="62">
        <v>2.4551669999999999</v>
      </c>
      <c r="AJ254" s="62">
        <v>4.4084260000000004</v>
      </c>
      <c r="AK254" s="62">
        <v>7.3075650000000003</v>
      </c>
      <c r="AL254" s="62">
        <v>0</v>
      </c>
      <c r="AM254" s="63">
        <v>0</v>
      </c>
      <c r="AN254" s="63">
        <v>8.5375709999999998</v>
      </c>
      <c r="AO254" s="62">
        <v>-1.488426</v>
      </c>
      <c r="AP254" s="62">
        <v>1.3329549999999999</v>
      </c>
      <c r="AQ254" s="62">
        <v>3.3956219999999999</v>
      </c>
      <c r="AR254" s="62">
        <v>6.3330000000000002</v>
      </c>
      <c r="AS254" s="62">
        <v>0</v>
      </c>
      <c r="AT254" s="63">
        <v>0</v>
      </c>
      <c r="AU254" s="63">
        <v>16.307113999999999</v>
      </c>
      <c r="AV254" s="62">
        <v>0.66827199999999998</v>
      </c>
      <c r="AW254" s="62">
        <v>3.4223720000000002</v>
      </c>
      <c r="AX254" s="62">
        <v>5.4537370000000003</v>
      </c>
      <c r="AY254" s="62">
        <v>3.4223720000000002</v>
      </c>
      <c r="AZ254" s="62">
        <v>5.4537370000000003</v>
      </c>
      <c r="BA254" s="63">
        <v>0</v>
      </c>
      <c r="BB254" s="63">
        <v>8.0326179999999994</v>
      </c>
      <c r="BC254" s="62">
        <v>-5.598052</v>
      </c>
      <c r="BD254" s="62">
        <v>0.77037900000000004</v>
      </c>
      <c r="BE254" s="62">
        <v>0.77037900000000004</v>
      </c>
      <c r="BF254" s="62">
        <v>0.77037900000000004</v>
      </c>
      <c r="BG254" s="62">
        <v>-6.2823880000000001</v>
      </c>
      <c r="BH254" s="62">
        <v>-1.763646</v>
      </c>
      <c r="BI254" s="62">
        <v>-1.763646</v>
      </c>
      <c r="BJ254" s="62">
        <v>-1.448798</v>
      </c>
      <c r="BK254" s="62">
        <v>-2.2620269999999998</v>
      </c>
      <c r="BL254" s="62">
        <v>-3.1009829999999998</v>
      </c>
      <c r="BM254" s="62">
        <v>0</v>
      </c>
      <c r="BN254" s="62">
        <v>148.540065</v>
      </c>
      <c r="BO254" s="62">
        <v>148.540065</v>
      </c>
      <c r="BP254" s="62">
        <v>161.254468</v>
      </c>
      <c r="BQ254" s="62">
        <v>170.749931</v>
      </c>
      <c r="BR254" s="62">
        <v>206.63730699999999</v>
      </c>
      <c r="BS254" s="62">
        <v>0</v>
      </c>
    </row>
    <row r="255" spans="2:77" s="1" customFormat="1" ht="15" x14ac:dyDescent="0.25">
      <c r="B255" s="73" t="s">
        <v>239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>
        <v>-167.88526999999999</v>
      </c>
      <c r="H255" s="59">
        <v>99.07423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2.1192380000000002</v>
      </c>
      <c r="N255" s="59">
        <v>1.5660209999999999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-1.3886099999999999</v>
      </c>
      <c r="T255" s="59">
        <v>2.8754360000000001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30.721788950000001</v>
      </c>
      <c r="AB255" s="62">
        <v>0</v>
      </c>
      <c r="AC255" s="62">
        <v>434.45211999999998</v>
      </c>
      <c r="AD255" s="62">
        <v>156.06971999999999</v>
      </c>
      <c r="AE255" s="62">
        <v>184.696529</v>
      </c>
      <c r="AF255" s="63">
        <v>0</v>
      </c>
      <c r="AG255" s="63">
        <v>25.240026</v>
      </c>
      <c r="AH255" s="62">
        <v>9.7209749999999993</v>
      </c>
      <c r="AI255" s="62">
        <v>8.5850489999999997</v>
      </c>
      <c r="AJ255" s="62">
        <v>5.0298970000000001</v>
      </c>
      <c r="AK255" s="62">
        <v>9.0963259999999995</v>
      </c>
      <c r="AL255" s="62">
        <v>0</v>
      </c>
      <c r="AM255" s="63">
        <v>0</v>
      </c>
      <c r="AN255" s="63">
        <v>2.339178</v>
      </c>
      <c r="AO255" s="62">
        <v>1.4425969999999999</v>
      </c>
      <c r="AP255" s="62">
        <v>1.820192</v>
      </c>
      <c r="AQ255" s="62">
        <v>-3.099688</v>
      </c>
      <c r="AR255" s="62">
        <v>1.6933940000000001</v>
      </c>
      <c r="AS255" s="62">
        <v>0</v>
      </c>
      <c r="AT255" s="63">
        <v>0</v>
      </c>
      <c r="AU255" s="63">
        <v>2.6779329999999999</v>
      </c>
      <c r="AV255" s="62">
        <v>1.5660210000000001</v>
      </c>
      <c r="AW255" s="62">
        <v>2.0467580000000001</v>
      </c>
      <c r="AX255" s="62">
        <v>-3.1857500000000001</v>
      </c>
      <c r="AY255" s="62">
        <v>2.0467580000000001</v>
      </c>
      <c r="AZ255" s="62">
        <v>-3.1857500000000001</v>
      </c>
      <c r="BA255" s="63">
        <v>0</v>
      </c>
      <c r="BB255" s="63">
        <v>6.1457860000000002</v>
      </c>
      <c r="BC255" s="62">
        <v>2.8754360000000001</v>
      </c>
      <c r="BD255" s="62">
        <v>2.4178929999999998</v>
      </c>
      <c r="BE255" s="62">
        <v>2.4178929999999998</v>
      </c>
      <c r="BF255" s="62">
        <v>2.4178929999999998</v>
      </c>
      <c r="BG255" s="62">
        <v>-1.131019</v>
      </c>
      <c r="BH255" s="62">
        <v>-34.246980000000001</v>
      </c>
      <c r="BI255" s="62">
        <v>-34.246980000000001</v>
      </c>
      <c r="BJ255" s="62">
        <v>-33.530239999999999</v>
      </c>
      <c r="BK255" s="62">
        <v>-53.786256000000002</v>
      </c>
      <c r="BL255" s="62">
        <v>-37.054853000000001</v>
      </c>
      <c r="BM255" s="62">
        <v>0</v>
      </c>
      <c r="BN255" s="62">
        <v>34.608244999999997</v>
      </c>
      <c r="BO255" s="62">
        <v>34.608244999999997</v>
      </c>
      <c r="BP255" s="62">
        <v>36.919195999999999</v>
      </c>
      <c r="BQ255" s="62">
        <v>35.867632</v>
      </c>
      <c r="BR255" s="62">
        <v>34.427222999999998</v>
      </c>
      <c r="BS255" s="62">
        <v>0</v>
      </c>
    </row>
    <row r="256" spans="2:77" s="1" customFormat="1" ht="15" x14ac:dyDescent="0.25">
      <c r="B256" s="73" t="s">
        <v>250</v>
      </c>
      <c r="C256" s="81">
        <v>43535</v>
      </c>
      <c r="D256" s="58" t="s">
        <v>0</v>
      </c>
      <c r="E256" s="83" t="s">
        <v>27</v>
      </c>
      <c r="F256" s="83" t="s">
        <v>27</v>
      </c>
      <c r="G256" s="59">
        <v>54.163995999999997</v>
      </c>
      <c r="H256" s="59">
        <v>237.727428</v>
      </c>
      <c r="I256" s="60" t="s">
        <v>27</v>
      </c>
      <c r="J256" s="69" t="s">
        <v>27</v>
      </c>
      <c r="K256" s="59" t="s">
        <v>27</v>
      </c>
      <c r="L256" s="83" t="s">
        <v>27</v>
      </c>
      <c r="M256" s="59">
        <v>10.241785999999999</v>
      </c>
      <c r="N256" s="59">
        <v>-21.183121999999997</v>
      </c>
      <c r="O256" s="60" t="s">
        <v>27</v>
      </c>
      <c r="P256" s="69" t="s">
        <v>27</v>
      </c>
      <c r="Q256" s="59" t="s">
        <v>27</v>
      </c>
      <c r="R256" s="85">
        <v>0</v>
      </c>
      <c r="S256" s="59">
        <v>71.118375999999998</v>
      </c>
      <c r="T256" s="59">
        <v>-7.7181430000000004</v>
      </c>
      <c r="U256" s="60" t="s">
        <v>27</v>
      </c>
      <c r="V256" s="69" t="s">
        <v>27</v>
      </c>
      <c r="W256" s="61"/>
      <c r="X256" s="61"/>
      <c r="Y256" s="61"/>
      <c r="Z256" s="61"/>
      <c r="AA256" s="62">
        <v>262.42899999999997</v>
      </c>
      <c r="AB256" s="62">
        <v>0</v>
      </c>
      <c r="AC256" s="62">
        <v>386.57057300000002</v>
      </c>
      <c r="AD256" s="62">
        <v>21.074106</v>
      </c>
      <c r="AE256" s="62">
        <v>26.438967000000002</v>
      </c>
      <c r="AF256" s="63">
        <v>0</v>
      </c>
      <c r="AG256" s="63">
        <v>-14.157574</v>
      </c>
      <c r="AH256" s="62">
        <v>-20.225753999999998</v>
      </c>
      <c r="AI256" s="62">
        <v>-3.347302</v>
      </c>
      <c r="AJ256" s="62">
        <v>5.0880080000000003</v>
      </c>
      <c r="AK256" s="62">
        <v>11.272698999999999</v>
      </c>
      <c r="AL256" s="62">
        <v>0</v>
      </c>
      <c r="AM256" s="63">
        <v>0</v>
      </c>
      <c r="AN256" s="63">
        <v>-16.576376</v>
      </c>
      <c r="AO256" s="62">
        <v>-21.183385999999999</v>
      </c>
      <c r="AP256" s="62">
        <v>-4.6035529999999998</v>
      </c>
      <c r="AQ256" s="62">
        <v>3.535326</v>
      </c>
      <c r="AR256" s="62">
        <v>10.24094</v>
      </c>
      <c r="AS256" s="62">
        <v>0</v>
      </c>
      <c r="AT256" s="63">
        <v>0</v>
      </c>
      <c r="AU256" s="63">
        <v>-16.575659999999999</v>
      </c>
      <c r="AV256" s="62">
        <v>-21.183122000000001</v>
      </c>
      <c r="AW256" s="62">
        <v>-4.6032270000000004</v>
      </c>
      <c r="AX256" s="62">
        <v>3.5363560000000001</v>
      </c>
      <c r="AY256" s="62">
        <v>-4.6032270000000004</v>
      </c>
      <c r="AZ256" s="62">
        <v>3.5363560000000001</v>
      </c>
      <c r="BA256" s="63">
        <v>0</v>
      </c>
      <c r="BB256" s="63">
        <v>49.144480999999999</v>
      </c>
      <c r="BC256" s="62">
        <v>-7.7181430000000004</v>
      </c>
      <c r="BD256" s="62">
        <v>6.695735</v>
      </c>
      <c r="BE256" s="62">
        <v>6.695735</v>
      </c>
      <c r="BF256" s="62">
        <v>6.695735</v>
      </c>
      <c r="BG256" s="62">
        <v>10.537343999999999</v>
      </c>
      <c r="BH256" s="62">
        <v>156.57775799999999</v>
      </c>
      <c r="BI256" s="62">
        <v>156.57775799999999</v>
      </c>
      <c r="BJ256" s="62">
        <v>156.537803</v>
      </c>
      <c r="BK256" s="62">
        <v>136.13305700000001</v>
      </c>
      <c r="BL256" s="62">
        <v>126.75168600000001</v>
      </c>
      <c r="BM256" s="62">
        <v>0</v>
      </c>
      <c r="BN256" s="62">
        <v>359.338886</v>
      </c>
      <c r="BO256" s="62">
        <v>359.338886</v>
      </c>
      <c r="BP256" s="62">
        <v>366.03462100000002</v>
      </c>
      <c r="BQ256" s="62">
        <v>376.57196499999998</v>
      </c>
      <c r="BR256" s="62">
        <v>447.69034099999999</v>
      </c>
      <c r="BS256" s="62">
        <v>0</v>
      </c>
    </row>
    <row r="257" spans="1:77" s="1" customFormat="1" ht="15" x14ac:dyDescent="0.25">
      <c r="B257" s="73" t="s">
        <v>269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 t="s">
        <v>27</v>
      </c>
      <c r="H257" s="59" t="s">
        <v>27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0</v>
      </c>
      <c r="N257" s="59">
        <v>0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0</v>
      </c>
      <c r="T257" s="59">
        <v>0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67.86</v>
      </c>
      <c r="AB257" s="62">
        <v>90.383807000000004</v>
      </c>
      <c r="AC257" s="62">
        <v>67.957915</v>
      </c>
      <c r="AD257" s="62">
        <v>0</v>
      </c>
      <c r="AE257" s="62">
        <v>0</v>
      </c>
      <c r="AF257" s="63">
        <v>22.222760999999998</v>
      </c>
      <c r="AG257" s="63">
        <v>14.305405</v>
      </c>
      <c r="AH257" s="62">
        <v>0</v>
      </c>
      <c r="AI257" s="62">
        <v>0</v>
      </c>
      <c r="AJ257" s="62">
        <v>0</v>
      </c>
      <c r="AK257" s="62">
        <v>0</v>
      </c>
      <c r="AL257" s="62">
        <v>0</v>
      </c>
      <c r="AM257" s="63">
        <v>5.8602949999999998</v>
      </c>
      <c r="AN257" s="63">
        <v>4.1228189999999998</v>
      </c>
      <c r="AO257" s="62">
        <v>0</v>
      </c>
      <c r="AP257" s="62">
        <v>0</v>
      </c>
      <c r="AQ257" s="62">
        <v>0</v>
      </c>
      <c r="AR257" s="62">
        <v>0</v>
      </c>
      <c r="AS257" s="62">
        <v>0</v>
      </c>
      <c r="AT257" s="63">
        <v>7.3613989999999996</v>
      </c>
      <c r="AU257" s="63">
        <v>5.1132520000000001</v>
      </c>
      <c r="AV257" s="62">
        <v>0</v>
      </c>
      <c r="AW257" s="62">
        <v>0</v>
      </c>
      <c r="AX257" s="62">
        <v>0</v>
      </c>
      <c r="AY257" s="62">
        <v>0</v>
      </c>
      <c r="AZ257" s="62">
        <v>0</v>
      </c>
      <c r="BA257" s="63">
        <v>12.747947</v>
      </c>
      <c r="BB257" s="63">
        <v>1.3934690000000001</v>
      </c>
      <c r="BC257" s="62">
        <v>0</v>
      </c>
      <c r="BD257" s="62">
        <v>0</v>
      </c>
      <c r="BE257" s="62">
        <v>0</v>
      </c>
      <c r="BF257" s="62">
        <v>0</v>
      </c>
      <c r="BG257" s="62">
        <v>0</v>
      </c>
      <c r="BH257" s="62">
        <v>11.273517999999999</v>
      </c>
      <c r="BI257" s="62">
        <v>11.273517999999999</v>
      </c>
      <c r="BJ257" s="62">
        <v>0</v>
      </c>
      <c r="BK257" s="62">
        <v>-6.1628160000000003</v>
      </c>
      <c r="BL257" s="62">
        <v>0</v>
      </c>
      <c r="BM257" s="62">
        <v>-4.9829920000000003</v>
      </c>
      <c r="BN257" s="62">
        <v>22.347714</v>
      </c>
      <c r="BO257" s="62">
        <v>22.347714</v>
      </c>
      <c r="BP257" s="62">
        <v>0</v>
      </c>
      <c r="BQ257" s="62">
        <v>46.447130000000001</v>
      </c>
      <c r="BR257" s="62">
        <v>0</v>
      </c>
      <c r="BS257" s="62">
        <v>57.863697000000002</v>
      </c>
    </row>
    <row r="258" spans="1:77" s="1" customFormat="1" ht="15" x14ac:dyDescent="0.25">
      <c r="B258" s="73" t="s">
        <v>276</v>
      </c>
      <c r="C258" s="81">
        <v>43535</v>
      </c>
      <c r="D258" s="58" t="s">
        <v>0</v>
      </c>
      <c r="E258" s="83" t="s">
        <v>27</v>
      </c>
      <c r="F258" s="83" t="s">
        <v>27</v>
      </c>
      <c r="G258" s="59">
        <v>36.475799000000002</v>
      </c>
      <c r="H258" s="59">
        <v>25.714058000000001</v>
      </c>
      <c r="I258" s="60" t="s">
        <v>27</v>
      </c>
      <c r="J258" s="69" t="s">
        <v>27</v>
      </c>
      <c r="K258" s="59" t="s">
        <v>27</v>
      </c>
      <c r="L258" s="83" t="s">
        <v>27</v>
      </c>
      <c r="M258" s="59">
        <v>9.0807919999999989</v>
      </c>
      <c r="N258" s="59">
        <v>4.1909380000000001</v>
      </c>
      <c r="O258" s="60" t="s">
        <v>27</v>
      </c>
      <c r="P258" s="69" t="s">
        <v>27</v>
      </c>
      <c r="Q258" s="59" t="s">
        <v>27</v>
      </c>
      <c r="R258" s="85">
        <v>0</v>
      </c>
      <c r="S258" s="59">
        <v>-3.4870299999999999</v>
      </c>
      <c r="T258" s="59">
        <v>0.56969400000000003</v>
      </c>
      <c r="U258" s="60" t="s">
        <v>27</v>
      </c>
      <c r="V258" s="69" t="s">
        <v>27</v>
      </c>
      <c r="W258" s="61"/>
      <c r="X258" s="61"/>
      <c r="Y258" s="61"/>
      <c r="Z258" s="61"/>
      <c r="AA258" s="62">
        <v>44.432000000000002</v>
      </c>
      <c r="AB258" s="62">
        <v>0</v>
      </c>
      <c r="AC258" s="62">
        <v>86.663763000000003</v>
      </c>
      <c r="AD258" s="62">
        <v>23.663833</v>
      </c>
      <c r="AE258" s="62">
        <v>27.295566999999998</v>
      </c>
      <c r="AF258" s="63">
        <v>0</v>
      </c>
      <c r="AG258" s="63">
        <v>18.265443999999999</v>
      </c>
      <c r="AH258" s="62">
        <v>5.4927349999999997</v>
      </c>
      <c r="AI258" s="62">
        <v>6.0560049999999999</v>
      </c>
      <c r="AJ258" s="62">
        <v>8.0883459999999996</v>
      </c>
      <c r="AK258" s="62">
        <v>9.5455850000000009</v>
      </c>
      <c r="AL258" s="62">
        <v>0</v>
      </c>
      <c r="AM258" s="63">
        <v>0</v>
      </c>
      <c r="AN258" s="63">
        <v>11.049052</v>
      </c>
      <c r="AO258" s="62">
        <v>3.4412690000000001</v>
      </c>
      <c r="AP258" s="62">
        <v>3.7616360000000002</v>
      </c>
      <c r="AQ258" s="62">
        <v>5.8178619999999999</v>
      </c>
      <c r="AR258" s="62">
        <v>8.0083439999999992</v>
      </c>
      <c r="AS258" s="62">
        <v>0</v>
      </c>
      <c r="AT258" s="63">
        <v>0</v>
      </c>
      <c r="AU258" s="63">
        <v>13.899169000000001</v>
      </c>
      <c r="AV258" s="62">
        <v>4.1909380000000001</v>
      </c>
      <c r="AW258" s="62">
        <v>4.5545879999999999</v>
      </c>
      <c r="AX258" s="62">
        <v>6.7751900000000003</v>
      </c>
      <c r="AY258" s="62">
        <v>4.5545879999999999</v>
      </c>
      <c r="AZ258" s="62">
        <v>6.7751900000000003</v>
      </c>
      <c r="BA258" s="63">
        <v>0</v>
      </c>
      <c r="BB258" s="63">
        <v>3.6485660000000002</v>
      </c>
      <c r="BC258" s="62">
        <v>0.56969400000000003</v>
      </c>
      <c r="BD258" s="62">
        <v>1.374301</v>
      </c>
      <c r="BE258" s="62">
        <v>1.374301</v>
      </c>
      <c r="BF258" s="62">
        <v>1.374301</v>
      </c>
      <c r="BG258" s="62">
        <v>-0.49494700000000003</v>
      </c>
      <c r="BH258" s="62">
        <v>35.475926000000001</v>
      </c>
      <c r="BI258" s="62">
        <v>35.475926000000001</v>
      </c>
      <c r="BJ258" s="62">
        <v>32.978769</v>
      </c>
      <c r="BK258" s="62">
        <v>47.669378000000002</v>
      </c>
      <c r="BL258" s="62">
        <v>62.771028000000001</v>
      </c>
      <c r="BM258" s="62">
        <v>0</v>
      </c>
      <c r="BN258" s="62">
        <v>31.982102000000001</v>
      </c>
      <c r="BO258" s="62">
        <v>31.982102000000001</v>
      </c>
      <c r="BP258" s="62">
        <v>33.440472</v>
      </c>
      <c r="BQ258" s="62">
        <v>32.864286999999997</v>
      </c>
      <c r="BR258" s="62">
        <v>29.365908000000001</v>
      </c>
      <c r="BS258" s="62">
        <v>0</v>
      </c>
    </row>
    <row r="259" spans="1:77" s="1" customFormat="1" ht="15" x14ac:dyDescent="0.25">
      <c r="B259" s="73" t="s">
        <v>279</v>
      </c>
      <c r="C259" s="81">
        <v>43535</v>
      </c>
      <c r="D259" s="58" t="s">
        <v>0</v>
      </c>
      <c r="E259" s="83" t="s">
        <v>27</v>
      </c>
      <c r="F259" s="83" t="s">
        <v>27</v>
      </c>
      <c r="G259" s="59" t="s">
        <v>27</v>
      </c>
      <c r="H259" s="59" t="s">
        <v>27</v>
      </c>
      <c r="I259" s="60" t="s">
        <v>27</v>
      </c>
      <c r="J259" s="69" t="s">
        <v>27</v>
      </c>
      <c r="K259" s="59" t="s">
        <v>27</v>
      </c>
      <c r="L259" s="83" t="s">
        <v>27</v>
      </c>
      <c r="M259" s="59">
        <v>0</v>
      </c>
      <c r="N259" s="59">
        <v>0</v>
      </c>
      <c r="O259" s="60" t="s">
        <v>27</v>
      </c>
      <c r="P259" s="69" t="s">
        <v>27</v>
      </c>
      <c r="Q259" s="59" t="s">
        <v>27</v>
      </c>
      <c r="R259" s="85">
        <v>0</v>
      </c>
      <c r="S259" s="59">
        <v>0</v>
      </c>
      <c r="T259" s="59">
        <v>0</v>
      </c>
      <c r="U259" s="60" t="s">
        <v>27</v>
      </c>
      <c r="V259" s="69" t="s">
        <v>27</v>
      </c>
      <c r="W259" s="61"/>
      <c r="X259" s="61"/>
      <c r="Y259" s="61"/>
      <c r="Z259" s="61"/>
      <c r="AA259" s="62">
        <v>56.48</v>
      </c>
      <c r="AB259" s="62">
        <v>0</v>
      </c>
      <c r="AC259" s="62">
        <v>17.043500000000002</v>
      </c>
      <c r="AD259" s="62">
        <v>0</v>
      </c>
      <c r="AE259" s="62">
        <v>0</v>
      </c>
      <c r="AF259" s="63">
        <v>0</v>
      </c>
      <c r="AG259" s="63">
        <v>4.9338499999999996</v>
      </c>
      <c r="AH259" s="62">
        <v>0</v>
      </c>
      <c r="AI259" s="62">
        <v>0</v>
      </c>
      <c r="AJ259" s="62">
        <v>0</v>
      </c>
      <c r="AK259" s="62">
        <v>0</v>
      </c>
      <c r="AL259" s="62">
        <v>0</v>
      </c>
      <c r="AM259" s="63">
        <v>0</v>
      </c>
      <c r="AN259" s="63">
        <v>2.2669679999999999</v>
      </c>
      <c r="AO259" s="62">
        <v>0</v>
      </c>
      <c r="AP259" s="62">
        <v>0</v>
      </c>
      <c r="AQ259" s="62">
        <v>0</v>
      </c>
      <c r="AR259" s="62">
        <v>0</v>
      </c>
      <c r="AS259" s="62">
        <v>0</v>
      </c>
      <c r="AT259" s="63">
        <v>0</v>
      </c>
      <c r="AU259" s="63">
        <v>2.6519810000000001</v>
      </c>
      <c r="AV259" s="62">
        <v>0</v>
      </c>
      <c r="AW259" s="62">
        <v>0</v>
      </c>
      <c r="AX259" s="62">
        <v>0</v>
      </c>
      <c r="AY259" s="62">
        <v>0</v>
      </c>
      <c r="AZ259" s="62">
        <v>0</v>
      </c>
      <c r="BA259" s="63">
        <v>0</v>
      </c>
      <c r="BB259" s="63">
        <v>1.874225</v>
      </c>
      <c r="BC259" s="62">
        <v>0</v>
      </c>
      <c r="BD259" s="62">
        <v>0</v>
      </c>
      <c r="BE259" s="62">
        <v>0</v>
      </c>
      <c r="BF259" s="62">
        <v>0</v>
      </c>
      <c r="BG259" s="62">
        <v>0</v>
      </c>
      <c r="BH259" s="62">
        <v>-3.2136140000000002</v>
      </c>
      <c r="BI259" s="62">
        <v>-3.2136140000000002</v>
      </c>
      <c r="BJ259" s="62">
        <v>0</v>
      </c>
      <c r="BK259" s="62">
        <v>-3.870485</v>
      </c>
      <c r="BL259" s="62">
        <v>0</v>
      </c>
      <c r="BM259" s="62">
        <v>0</v>
      </c>
      <c r="BN259" s="62">
        <v>16.749936999999999</v>
      </c>
      <c r="BO259" s="62">
        <v>16.749936999999999</v>
      </c>
      <c r="BP259" s="62">
        <v>0</v>
      </c>
      <c r="BQ259" s="62">
        <v>21.116569999999999</v>
      </c>
      <c r="BR259" s="62">
        <v>0</v>
      </c>
      <c r="BS259" s="62">
        <v>0</v>
      </c>
    </row>
    <row r="260" spans="1:77" s="1" customFormat="1" ht="15" x14ac:dyDescent="0.25">
      <c r="B260" s="73" t="s">
        <v>285</v>
      </c>
      <c r="C260" s="81">
        <v>43535</v>
      </c>
      <c r="D260" s="58" t="s">
        <v>0</v>
      </c>
      <c r="E260" s="83" t="s">
        <v>27</v>
      </c>
      <c r="F260" s="83" t="s">
        <v>27</v>
      </c>
      <c r="G260" s="59">
        <v>15.504384999999999</v>
      </c>
      <c r="H260" s="59">
        <v>9.8321149999999999</v>
      </c>
      <c r="I260" s="60" t="s">
        <v>27</v>
      </c>
      <c r="J260" s="69" t="s">
        <v>27</v>
      </c>
      <c r="K260" s="59" t="s">
        <v>27</v>
      </c>
      <c r="L260" s="83" t="s">
        <v>27</v>
      </c>
      <c r="M260" s="59">
        <v>7.0791320000000004</v>
      </c>
      <c r="N260" s="59">
        <v>1.2572369999999999</v>
      </c>
      <c r="O260" s="60" t="s">
        <v>27</v>
      </c>
      <c r="P260" s="69" t="s">
        <v>27</v>
      </c>
      <c r="Q260" s="59" t="s">
        <v>27</v>
      </c>
      <c r="R260" s="85">
        <v>0</v>
      </c>
      <c r="S260" s="59">
        <v>12.193516000000001</v>
      </c>
      <c r="T260" s="59">
        <v>4.4570720000000001</v>
      </c>
      <c r="U260" s="60" t="s">
        <v>27</v>
      </c>
      <c r="V260" s="69" t="s">
        <v>27</v>
      </c>
      <c r="W260" s="61"/>
      <c r="X260" s="61"/>
      <c r="Y260" s="61"/>
      <c r="Z260" s="61"/>
      <c r="AA260" s="62">
        <v>264.57243749999998</v>
      </c>
      <c r="AB260" s="62">
        <v>0</v>
      </c>
      <c r="AC260" s="62">
        <v>41.678685000000002</v>
      </c>
      <c r="AD260" s="62">
        <v>10.934142</v>
      </c>
      <c r="AE260" s="62">
        <v>12.385116999999999</v>
      </c>
      <c r="AF260" s="63">
        <v>0</v>
      </c>
      <c r="AG260" s="63">
        <v>11.986122999999999</v>
      </c>
      <c r="AH260" s="62">
        <v>2.6605949999999998</v>
      </c>
      <c r="AI260" s="62">
        <v>3.4668739999999998</v>
      </c>
      <c r="AJ260" s="62">
        <v>4.6487220000000002</v>
      </c>
      <c r="AK260" s="62">
        <v>7.7096999999999998</v>
      </c>
      <c r="AL260" s="62">
        <v>0</v>
      </c>
      <c r="AM260" s="63">
        <v>0</v>
      </c>
      <c r="AN260" s="63">
        <v>6.3433710000000003</v>
      </c>
      <c r="AO260" s="62">
        <v>1.008238</v>
      </c>
      <c r="AP260" s="62">
        <v>2.7406239999999999</v>
      </c>
      <c r="AQ260" s="62">
        <v>3.8197009999999998</v>
      </c>
      <c r="AR260" s="62">
        <v>6.7936170000000002</v>
      </c>
      <c r="AS260" s="62">
        <v>0</v>
      </c>
      <c r="AT260" s="63">
        <v>0</v>
      </c>
      <c r="AU260" s="63">
        <v>7.4931029999999996</v>
      </c>
      <c r="AV260" s="62">
        <v>1.2572369999999999</v>
      </c>
      <c r="AW260" s="62">
        <v>3.08873</v>
      </c>
      <c r="AX260" s="62">
        <v>4.1065180000000003</v>
      </c>
      <c r="AY260" s="62">
        <v>3.08873</v>
      </c>
      <c r="AZ260" s="62">
        <v>4.1065180000000003</v>
      </c>
      <c r="BA260" s="63">
        <v>0</v>
      </c>
      <c r="BB260" s="63">
        <v>12.699246</v>
      </c>
      <c r="BC260" s="62">
        <v>4.4570720000000001</v>
      </c>
      <c r="BD260" s="62">
        <v>4.786562</v>
      </c>
      <c r="BE260" s="62">
        <v>4.786562</v>
      </c>
      <c r="BF260" s="62">
        <v>4.786562</v>
      </c>
      <c r="BG260" s="62">
        <v>-12.186387</v>
      </c>
      <c r="BH260" s="62">
        <v>-1.140757</v>
      </c>
      <c r="BI260" s="62">
        <v>-1.140757</v>
      </c>
      <c r="BJ260" s="62">
        <v>-5.3329339999999998</v>
      </c>
      <c r="BK260" s="62">
        <v>-3.6796000000000002</v>
      </c>
      <c r="BL260" s="62">
        <v>-8.6923809999999992</v>
      </c>
      <c r="BM260" s="62">
        <v>0</v>
      </c>
      <c r="BN260" s="62">
        <v>124.41502300000001</v>
      </c>
      <c r="BO260" s="62">
        <v>124.41502300000001</v>
      </c>
      <c r="BP260" s="62">
        <v>129.144419</v>
      </c>
      <c r="BQ260" s="62">
        <v>77.714500999999998</v>
      </c>
      <c r="BR260" s="62">
        <v>90.148087000000004</v>
      </c>
      <c r="BS260" s="62">
        <v>0</v>
      </c>
    </row>
    <row r="261" spans="1:77" s="1" customFormat="1" ht="15" x14ac:dyDescent="0.25">
      <c r="A261"/>
      <c r="B261" s="73" t="s">
        <v>303</v>
      </c>
      <c r="C261" s="81">
        <v>43535</v>
      </c>
      <c r="D261" s="58" t="s">
        <v>0</v>
      </c>
      <c r="E261" s="83" t="s">
        <v>27</v>
      </c>
      <c r="F261" s="83" t="s">
        <v>27</v>
      </c>
      <c r="G261" s="59">
        <v>20.597978999999999</v>
      </c>
      <c r="H261" s="59">
        <v>19.840713000000001</v>
      </c>
      <c r="I261" s="60" t="s">
        <v>27</v>
      </c>
      <c r="J261" s="69" t="s">
        <v>27</v>
      </c>
      <c r="K261" s="59" t="s">
        <v>27</v>
      </c>
      <c r="L261" s="83" t="s">
        <v>27</v>
      </c>
      <c r="M261" s="59">
        <v>15.43756</v>
      </c>
      <c r="N261" s="59">
        <v>12.827558</v>
      </c>
      <c r="O261" s="60" t="s">
        <v>27</v>
      </c>
      <c r="P261" s="69" t="s">
        <v>27</v>
      </c>
      <c r="Q261" s="59" t="s">
        <v>27</v>
      </c>
      <c r="R261" s="85">
        <v>0</v>
      </c>
      <c r="S261" s="59">
        <v>7.8869400000000001</v>
      </c>
      <c r="T261" s="59">
        <v>8.7287269999999992</v>
      </c>
      <c r="U261" s="60" t="s">
        <v>27</v>
      </c>
      <c r="V261" s="69" t="s">
        <v>27</v>
      </c>
      <c r="W261" s="61"/>
      <c r="X261" s="61"/>
      <c r="Y261" s="61"/>
      <c r="Z261" s="61"/>
      <c r="AA261" s="62">
        <v>201.39</v>
      </c>
      <c r="AB261" s="62">
        <v>0</v>
      </c>
      <c r="AC261" s="62">
        <v>73.119624999999999</v>
      </c>
      <c r="AD261" s="62">
        <v>21.070012999999999</v>
      </c>
      <c r="AE261" s="62">
        <v>21.999725999999999</v>
      </c>
      <c r="AF261" s="63">
        <v>0</v>
      </c>
      <c r="AG261" s="63">
        <v>45.049123000000002</v>
      </c>
      <c r="AH261" s="62">
        <v>12.420343000000001</v>
      </c>
      <c r="AI261" s="62">
        <v>12.017747999999999</v>
      </c>
      <c r="AJ261" s="62">
        <v>13.838789999999999</v>
      </c>
      <c r="AK261" s="62">
        <v>13.912228000000001</v>
      </c>
      <c r="AL261" s="62">
        <v>0</v>
      </c>
      <c r="AM261" s="63">
        <v>0</v>
      </c>
      <c r="AN261" s="63">
        <v>41.697294999999997</v>
      </c>
      <c r="AO261" s="62">
        <v>11.498977</v>
      </c>
      <c r="AP261" s="62">
        <v>11.213583</v>
      </c>
      <c r="AQ261" s="62">
        <v>13.572915999999999</v>
      </c>
      <c r="AR261" s="62">
        <v>13.681357</v>
      </c>
      <c r="AS261" s="62">
        <v>0</v>
      </c>
      <c r="AT261" s="63">
        <v>0</v>
      </c>
      <c r="AU261" s="63">
        <v>48.571385999999997</v>
      </c>
      <c r="AV261" s="62">
        <v>12.827558</v>
      </c>
      <c r="AW261" s="62">
        <v>12.809474</v>
      </c>
      <c r="AX261" s="62">
        <v>15.687932</v>
      </c>
      <c r="AY261" s="62">
        <v>12.809474</v>
      </c>
      <c r="AZ261" s="62">
        <v>15.687932</v>
      </c>
      <c r="BA261" s="63">
        <v>0</v>
      </c>
      <c r="BB261" s="63">
        <v>31.780619999999999</v>
      </c>
      <c r="BC261" s="62">
        <v>8.7287269999999992</v>
      </c>
      <c r="BD261" s="62">
        <v>10.504977999999999</v>
      </c>
      <c r="BE261" s="62">
        <v>10.504977999999999</v>
      </c>
      <c r="BF261" s="62">
        <v>10.504977999999999</v>
      </c>
      <c r="BG261" s="62">
        <v>8.1476889999999997</v>
      </c>
      <c r="BH261" s="62">
        <v>25.380834</v>
      </c>
      <c r="BI261" s="62">
        <v>25.380834</v>
      </c>
      <c r="BJ261" s="62">
        <v>-47.328749000000002</v>
      </c>
      <c r="BK261" s="62">
        <v>-38.005184999999997</v>
      </c>
      <c r="BL261" s="62">
        <v>-42.505054999999999</v>
      </c>
      <c r="BM261" s="62">
        <v>0</v>
      </c>
      <c r="BN261" s="62">
        <v>65.587586999999999</v>
      </c>
      <c r="BO261" s="62">
        <v>65.587586999999999</v>
      </c>
      <c r="BP261" s="62">
        <v>76.707335999999998</v>
      </c>
      <c r="BQ261" s="62">
        <v>57.165374999999997</v>
      </c>
      <c r="BR261" s="62">
        <v>64.327805999999995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376</v>
      </c>
      <c r="C262" s="81">
        <v>43535</v>
      </c>
      <c r="D262" s="58" t="s">
        <v>0</v>
      </c>
      <c r="E262" s="83" t="s">
        <v>380</v>
      </c>
      <c r="F262" s="83" t="s">
        <v>27</v>
      </c>
      <c r="G262" s="59">
        <v>460.923</v>
      </c>
      <c r="H262" s="59">
        <v>236.624</v>
      </c>
      <c r="I262" s="60" t="s">
        <v>27</v>
      </c>
      <c r="J262" s="69" t="s">
        <v>27</v>
      </c>
      <c r="K262" s="59" t="s">
        <v>380</v>
      </c>
      <c r="L262" s="83" t="s">
        <v>27</v>
      </c>
      <c r="M262" s="59">
        <v>270.74799999999999</v>
      </c>
      <c r="N262" s="59">
        <v>104.84700000000001</v>
      </c>
      <c r="O262" s="60" t="s">
        <v>27</v>
      </c>
      <c r="P262" s="69" t="s">
        <v>27</v>
      </c>
      <c r="Q262" s="59">
        <v>264.75</v>
      </c>
      <c r="R262" s="85">
        <v>0</v>
      </c>
      <c r="S262" s="59">
        <v>483.97800000000001</v>
      </c>
      <c r="T262" s="59">
        <v>149.173</v>
      </c>
      <c r="U262" s="60" t="s">
        <v>27</v>
      </c>
      <c r="V262" s="69" t="s">
        <v>27</v>
      </c>
      <c r="W262" s="61"/>
      <c r="X262" s="61"/>
      <c r="Y262" s="61"/>
      <c r="Z262" s="61"/>
      <c r="AA262" s="62">
        <v>7570.1</v>
      </c>
      <c r="AB262" s="62">
        <v>0</v>
      </c>
      <c r="AC262" s="62">
        <v>967.56</v>
      </c>
      <c r="AD262" s="62">
        <v>203.85599999999999</v>
      </c>
      <c r="AE262" s="62">
        <v>440.75299999999999</v>
      </c>
      <c r="AF262" s="63">
        <v>0</v>
      </c>
      <c r="AG262" s="63">
        <v>565.33399999999995</v>
      </c>
      <c r="AH262" s="62">
        <v>123.351</v>
      </c>
      <c r="AI262" s="62">
        <v>120.221</v>
      </c>
      <c r="AJ262" s="62">
        <v>291.16000000000003</v>
      </c>
      <c r="AK262" s="62">
        <v>288.90199999999999</v>
      </c>
      <c r="AL262" s="62">
        <v>0</v>
      </c>
      <c r="AM262" s="63">
        <v>0</v>
      </c>
      <c r="AN262" s="63">
        <v>452.81</v>
      </c>
      <c r="AO262" s="62">
        <v>87.543000000000006</v>
      </c>
      <c r="AP262" s="62">
        <v>86.052000000000007</v>
      </c>
      <c r="AQ262" s="62">
        <v>254.328</v>
      </c>
      <c r="AR262" s="62">
        <v>247.11099999999999</v>
      </c>
      <c r="AS262" s="62">
        <v>0</v>
      </c>
      <c r="AT262" s="63">
        <v>0</v>
      </c>
      <c r="AU262" s="63">
        <v>514.74400000000003</v>
      </c>
      <c r="AV262" s="62">
        <v>104.84699999999999</v>
      </c>
      <c r="AW262" s="62">
        <v>101.20099999999999</v>
      </c>
      <c r="AX262" s="62">
        <v>272.34800000000001</v>
      </c>
      <c r="AY262" s="62">
        <v>101.20099999999999</v>
      </c>
      <c r="AZ262" s="62">
        <v>272.34800000000001</v>
      </c>
      <c r="BA262" s="63">
        <v>0</v>
      </c>
      <c r="BB262" s="63">
        <v>552.69600000000003</v>
      </c>
      <c r="BC262" s="62">
        <v>149.173</v>
      </c>
      <c r="BD262" s="62">
        <v>141.501</v>
      </c>
      <c r="BE262" s="62">
        <v>141.501</v>
      </c>
      <c r="BF262" s="62">
        <v>141.501</v>
      </c>
      <c r="BG262" s="62">
        <v>357.22899999999998</v>
      </c>
      <c r="BH262" s="62">
        <v>-1812.742</v>
      </c>
      <c r="BI262" s="62">
        <v>-1812.742</v>
      </c>
      <c r="BJ262" s="62">
        <v>-1756.5730000000001</v>
      </c>
      <c r="BK262" s="62">
        <v>-2069.797</v>
      </c>
      <c r="BL262" s="62">
        <v>-2455.9569999999999</v>
      </c>
      <c r="BM262" s="62">
        <v>0</v>
      </c>
      <c r="BN262" s="62">
        <v>2814.6350000000002</v>
      </c>
      <c r="BO262" s="62">
        <v>2814.6350000000002</v>
      </c>
      <c r="BP262" s="62">
        <v>2957.7939999999999</v>
      </c>
      <c r="BQ262" s="62">
        <v>3314.9189999999999</v>
      </c>
      <c r="BR262" s="62">
        <v>3799.3850000000002</v>
      </c>
      <c r="BS262" s="62">
        <v>0</v>
      </c>
    </row>
    <row r="263" spans="1:77" s="1" customFormat="1" ht="15" x14ac:dyDescent="0.25">
      <c r="A263"/>
      <c r="B263" s="73" t="s">
        <v>26</v>
      </c>
      <c r="C263" s="81">
        <v>43535.25</v>
      </c>
      <c r="D263" s="58" t="s">
        <v>0</v>
      </c>
      <c r="E263" s="83" t="s">
        <v>27</v>
      </c>
      <c r="F263" s="83" t="s">
        <v>27</v>
      </c>
      <c r="G263" s="59">
        <v>35.692377</v>
      </c>
      <c r="H263" s="59">
        <v>32.704180000000001</v>
      </c>
      <c r="I263" s="60" t="s">
        <v>27</v>
      </c>
      <c r="J263" s="69" t="s">
        <v>27</v>
      </c>
      <c r="K263" s="59" t="s">
        <v>27</v>
      </c>
      <c r="L263" s="83" t="s">
        <v>27</v>
      </c>
      <c r="M263" s="59">
        <v>3.6700870000000001</v>
      </c>
      <c r="N263" s="59">
        <v>2.6775869999999999</v>
      </c>
      <c r="O263" s="60" t="s">
        <v>27</v>
      </c>
      <c r="P263" s="69" t="s">
        <v>27</v>
      </c>
      <c r="Q263" s="59" t="s">
        <v>27</v>
      </c>
      <c r="R263" s="85">
        <v>0</v>
      </c>
      <c r="S263" s="59">
        <v>-10.762568999999999</v>
      </c>
      <c r="T263" s="59">
        <v>-1.2144889999999999</v>
      </c>
      <c r="U263" s="60" t="s">
        <v>27</v>
      </c>
      <c r="V263" s="69" t="s">
        <v>27</v>
      </c>
      <c r="W263" s="61"/>
      <c r="X263" s="61"/>
      <c r="Y263" s="61"/>
      <c r="Z263" s="61"/>
      <c r="AA263" s="62">
        <v>135</v>
      </c>
      <c r="AB263" s="62">
        <v>0</v>
      </c>
      <c r="AC263" s="62">
        <v>113.106494</v>
      </c>
      <c r="AD263" s="62">
        <v>30.937252000000001</v>
      </c>
      <c r="AE263" s="62">
        <v>27.267987999999999</v>
      </c>
      <c r="AF263" s="63">
        <v>0</v>
      </c>
      <c r="AG263" s="63">
        <v>19.686330000000002</v>
      </c>
      <c r="AH263" s="62">
        <v>5.3749010000000004</v>
      </c>
      <c r="AI263" s="62">
        <v>4.550116</v>
      </c>
      <c r="AJ263" s="62">
        <v>4.7360800000000003</v>
      </c>
      <c r="AK263" s="62">
        <v>6.9959170000000004</v>
      </c>
      <c r="AL263" s="62">
        <v>0</v>
      </c>
      <c r="AM263" s="63">
        <v>0</v>
      </c>
      <c r="AN263" s="63">
        <v>6.7812299999999999</v>
      </c>
      <c r="AO263" s="62">
        <v>2.1394890000000002</v>
      </c>
      <c r="AP263" s="62">
        <v>0.52992899999999998</v>
      </c>
      <c r="AQ263" s="62">
        <v>1.0345789999999999</v>
      </c>
      <c r="AR263" s="62">
        <v>3.082754</v>
      </c>
      <c r="AS263" s="62">
        <v>0</v>
      </c>
      <c r="AT263" s="63">
        <v>0</v>
      </c>
      <c r="AU263" s="63">
        <v>8.9244029999999999</v>
      </c>
      <c r="AV263" s="62">
        <v>2.6775869999999999</v>
      </c>
      <c r="AW263" s="62">
        <v>1.055701</v>
      </c>
      <c r="AX263" s="62">
        <v>1.6732260000000001</v>
      </c>
      <c r="AY263" s="62">
        <v>1.055701</v>
      </c>
      <c r="AZ263" s="62">
        <v>1.6732260000000001</v>
      </c>
      <c r="BA263" s="63">
        <v>0</v>
      </c>
      <c r="BB263" s="63">
        <v>-0.39030399999999998</v>
      </c>
      <c r="BC263" s="62">
        <v>-1.2144889999999999</v>
      </c>
      <c r="BD263" s="62">
        <v>-0.76748799999999995</v>
      </c>
      <c r="BE263" s="62">
        <v>-0.76748799999999995</v>
      </c>
      <c r="BF263" s="62">
        <v>-0.76748799999999995</v>
      </c>
      <c r="BG263" s="62">
        <v>-1.8623749999999999</v>
      </c>
      <c r="BH263" s="62">
        <v>52.243087000000003</v>
      </c>
      <c r="BI263" s="62">
        <v>52.243087000000003</v>
      </c>
      <c r="BJ263" s="62">
        <v>57.574247999999997</v>
      </c>
      <c r="BK263" s="62">
        <v>60.541589999999999</v>
      </c>
      <c r="BL263" s="62">
        <v>59.337767999999997</v>
      </c>
      <c r="BM263" s="62">
        <v>0</v>
      </c>
      <c r="BN263" s="62">
        <v>51.638145000000002</v>
      </c>
      <c r="BO263" s="62">
        <v>51.638145000000002</v>
      </c>
      <c r="BP263" s="62">
        <v>61.964475</v>
      </c>
      <c r="BQ263" s="62">
        <v>52.473126999999998</v>
      </c>
      <c r="BR263" s="62">
        <v>84.308622999999997</v>
      </c>
      <c r="BS263" s="62">
        <v>0</v>
      </c>
    </row>
    <row r="264" spans="1:77" s="1" customFormat="1" ht="15" x14ac:dyDescent="0.25">
      <c r="A264"/>
      <c r="B264" s="73" t="s">
        <v>31</v>
      </c>
      <c r="C264" s="81">
        <v>43535.25</v>
      </c>
      <c r="D264" s="58" t="s">
        <v>0</v>
      </c>
      <c r="E264" s="83" t="s">
        <v>27</v>
      </c>
      <c r="F264" s="83" t="s">
        <v>27</v>
      </c>
      <c r="G264" s="59">
        <v>138.011752</v>
      </c>
      <c r="H264" s="59">
        <v>164.49827999999999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-9.1950409999999998</v>
      </c>
      <c r="N264" s="59">
        <v>4.3500309999999995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-25.136989</v>
      </c>
      <c r="T264" s="59">
        <v>30.971768999999998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296.10000000000002</v>
      </c>
      <c r="AB264" s="62">
        <v>0</v>
      </c>
      <c r="AC264" s="62">
        <v>693.50059899999997</v>
      </c>
      <c r="AD264" s="62">
        <v>152.56826799999999</v>
      </c>
      <c r="AE264" s="62">
        <v>183.727239</v>
      </c>
      <c r="AF264" s="63">
        <v>0</v>
      </c>
      <c r="AG264" s="63">
        <v>159.796256</v>
      </c>
      <c r="AH264" s="62">
        <v>34.090507000000002</v>
      </c>
      <c r="AI264" s="62">
        <v>38.224871</v>
      </c>
      <c r="AJ264" s="62">
        <v>38.294313000000002</v>
      </c>
      <c r="AK264" s="62">
        <v>22.013151000000001</v>
      </c>
      <c r="AL264" s="62">
        <v>0</v>
      </c>
      <c r="AM264" s="63">
        <v>0</v>
      </c>
      <c r="AN264" s="63">
        <v>16.863735999999999</v>
      </c>
      <c r="AO264" s="62">
        <v>0.91668099999999997</v>
      </c>
      <c r="AP264" s="62">
        <v>1.6318969999999999</v>
      </c>
      <c r="AQ264" s="62">
        <v>1.6266970000000001</v>
      </c>
      <c r="AR264" s="62">
        <v>-12.708444</v>
      </c>
      <c r="AS264" s="62">
        <v>0</v>
      </c>
      <c r="AT264" s="63">
        <v>0</v>
      </c>
      <c r="AU264" s="63">
        <v>30.181688000000001</v>
      </c>
      <c r="AV264" s="62">
        <v>4.3500310000000004</v>
      </c>
      <c r="AW264" s="62">
        <v>5.0933229999999998</v>
      </c>
      <c r="AX264" s="62">
        <v>5.1351110000000002</v>
      </c>
      <c r="AY264" s="62">
        <v>5.0933229999999998</v>
      </c>
      <c r="AZ264" s="62">
        <v>5.1351110000000002</v>
      </c>
      <c r="BA264" s="63">
        <v>0</v>
      </c>
      <c r="BB264" s="63">
        <v>43.922966000000002</v>
      </c>
      <c r="BC264" s="62">
        <v>30.971768999999998</v>
      </c>
      <c r="BD264" s="62">
        <v>-4.6390180000000001</v>
      </c>
      <c r="BE264" s="62">
        <v>-4.6390180000000001</v>
      </c>
      <c r="BF264" s="62">
        <v>-4.6390180000000001</v>
      </c>
      <c r="BG264" s="62">
        <v>-3.489633</v>
      </c>
      <c r="BH264" s="62">
        <v>161.30527599999999</v>
      </c>
      <c r="BI264" s="62">
        <v>161.30527599999999</v>
      </c>
      <c r="BJ264" s="62">
        <v>153.15195499999999</v>
      </c>
      <c r="BK264" s="62">
        <v>172.38076899999999</v>
      </c>
      <c r="BL264" s="62">
        <v>169.35911999999999</v>
      </c>
      <c r="BM264" s="62">
        <v>0</v>
      </c>
      <c r="BN264" s="62">
        <v>562.87443299999995</v>
      </c>
      <c r="BO264" s="62">
        <v>562.87443299999995</v>
      </c>
      <c r="BP264" s="62">
        <v>559.235547</v>
      </c>
      <c r="BQ264" s="62">
        <v>556.96910100000002</v>
      </c>
      <c r="BR264" s="62">
        <v>531.04706799999997</v>
      </c>
      <c r="BS264" s="62">
        <v>0</v>
      </c>
    </row>
    <row r="265" spans="1:77" s="1" customFormat="1" ht="15" x14ac:dyDescent="0.25">
      <c r="A265"/>
      <c r="B265" s="73" t="s">
        <v>36</v>
      </c>
      <c r="C265" s="81">
        <v>43535.25</v>
      </c>
      <c r="D265" s="58" t="s">
        <v>0</v>
      </c>
      <c r="E265" s="83" t="s">
        <v>27</v>
      </c>
      <c r="F265" s="83" t="s">
        <v>27</v>
      </c>
      <c r="G265" s="59">
        <v>17.286536000000002</v>
      </c>
      <c r="H265" s="59">
        <v>77.247619</v>
      </c>
      <c r="I265" s="60" t="s">
        <v>27</v>
      </c>
      <c r="J265" s="69" t="s">
        <v>27</v>
      </c>
      <c r="K265" s="59" t="s">
        <v>27</v>
      </c>
      <c r="L265" s="83" t="s">
        <v>27</v>
      </c>
      <c r="M265" s="59">
        <v>-1.6769499999999999</v>
      </c>
      <c r="N265" s="59">
        <v>-3.5795000000000021E-2</v>
      </c>
      <c r="O265" s="60" t="s">
        <v>27</v>
      </c>
      <c r="P265" s="69" t="s">
        <v>27</v>
      </c>
      <c r="Q265" s="59" t="s">
        <v>27</v>
      </c>
      <c r="R265" s="85">
        <v>0</v>
      </c>
      <c r="S265" s="59">
        <v>-0.58084199999999997</v>
      </c>
      <c r="T265" s="59">
        <v>0.801346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102.99885000000002</v>
      </c>
      <c r="AB265" s="62">
        <v>0</v>
      </c>
      <c r="AC265" s="62">
        <v>300.95007099999998</v>
      </c>
      <c r="AD265" s="62">
        <v>91.747998999999993</v>
      </c>
      <c r="AE265" s="62">
        <v>22.895738999999999</v>
      </c>
      <c r="AF265" s="63">
        <v>0</v>
      </c>
      <c r="AG265" s="63">
        <v>10.230615999999999</v>
      </c>
      <c r="AH265" s="62">
        <v>1.197818</v>
      </c>
      <c r="AI265" s="62">
        <v>5.4206570000000003</v>
      </c>
      <c r="AJ265" s="62">
        <v>2.2977780000000001</v>
      </c>
      <c r="AK265" s="62">
        <v>-0.173988</v>
      </c>
      <c r="AL265" s="62">
        <v>0</v>
      </c>
      <c r="AM265" s="63">
        <v>0</v>
      </c>
      <c r="AN265" s="63">
        <v>0.44640099999999999</v>
      </c>
      <c r="AO265" s="62">
        <v>-1.30227</v>
      </c>
      <c r="AP265" s="62">
        <v>1.7848520000000001</v>
      </c>
      <c r="AQ265" s="62">
        <v>-0.93206500000000003</v>
      </c>
      <c r="AR265" s="62">
        <v>-3.1343719999999999</v>
      </c>
      <c r="AS265" s="62">
        <v>0</v>
      </c>
      <c r="AT265" s="63">
        <v>0</v>
      </c>
      <c r="AU265" s="63">
        <v>5.2048589999999999</v>
      </c>
      <c r="AV265" s="62">
        <v>-3.5795E-2</v>
      </c>
      <c r="AW265" s="62">
        <v>3.1374939999999998</v>
      </c>
      <c r="AX265" s="62">
        <v>-7.1748999999999993E-2</v>
      </c>
      <c r="AY265" s="62">
        <v>3.1374939999999998</v>
      </c>
      <c r="AZ265" s="62">
        <v>-7.1748999999999993E-2</v>
      </c>
      <c r="BA265" s="63">
        <v>0</v>
      </c>
      <c r="BB265" s="63">
        <v>6.5213049999999999</v>
      </c>
      <c r="BC265" s="62">
        <v>0.801346</v>
      </c>
      <c r="BD265" s="62">
        <v>3.6520450000000002</v>
      </c>
      <c r="BE265" s="62">
        <v>3.6520450000000002</v>
      </c>
      <c r="BF265" s="62">
        <v>3.6520450000000002</v>
      </c>
      <c r="BG265" s="62">
        <v>0.42233799999999999</v>
      </c>
      <c r="BH265" s="62">
        <v>4.3984300000000003</v>
      </c>
      <c r="BI265" s="62">
        <v>4.3984300000000003</v>
      </c>
      <c r="BJ265" s="62">
        <v>21.005288</v>
      </c>
      <c r="BK265" s="62">
        <v>21.583611999999999</v>
      </c>
      <c r="BL265" s="62">
        <v>12.745305</v>
      </c>
      <c r="BM265" s="62">
        <v>0</v>
      </c>
      <c r="BN265" s="62">
        <v>96.285397000000003</v>
      </c>
      <c r="BO265" s="62">
        <v>96.285397000000003</v>
      </c>
      <c r="BP265" s="62">
        <v>98.113985</v>
      </c>
      <c r="BQ265" s="62">
        <v>98.33869</v>
      </c>
      <c r="BR265" s="62">
        <v>97.762146999999999</v>
      </c>
      <c r="BS265" s="62">
        <v>0</v>
      </c>
    </row>
    <row r="266" spans="1:77" s="1" customFormat="1" ht="15" x14ac:dyDescent="0.25">
      <c r="A266"/>
      <c r="B266" s="73" t="s">
        <v>38</v>
      </c>
      <c r="C266" s="81">
        <v>43535.25</v>
      </c>
      <c r="D266" s="58" t="s">
        <v>0</v>
      </c>
      <c r="E266" s="83" t="s">
        <v>27</v>
      </c>
      <c r="F266" s="83" t="s">
        <v>27</v>
      </c>
      <c r="G266" s="59">
        <v>97.910529999999994</v>
      </c>
      <c r="H266" s="59">
        <v>66.008369999999999</v>
      </c>
      <c r="I266" s="60" t="s">
        <v>27</v>
      </c>
      <c r="J266" s="69" t="s">
        <v>27</v>
      </c>
      <c r="K266" s="59" t="s">
        <v>27</v>
      </c>
      <c r="L266" s="83" t="s">
        <v>27</v>
      </c>
      <c r="M266" s="59">
        <v>23.322998000000002</v>
      </c>
      <c r="N266" s="59">
        <v>5.553299</v>
      </c>
      <c r="O266" s="60" t="s">
        <v>27</v>
      </c>
      <c r="P266" s="69" t="s">
        <v>27</v>
      </c>
      <c r="Q266" s="59" t="s">
        <v>27</v>
      </c>
      <c r="R266" s="85">
        <v>0</v>
      </c>
      <c r="S266" s="59">
        <v>9.7202909999999996</v>
      </c>
      <c r="T266" s="59">
        <v>9.3001989999999992</v>
      </c>
      <c r="U266" s="60" t="s">
        <v>27</v>
      </c>
      <c r="V266" s="69" t="s">
        <v>27</v>
      </c>
      <c r="W266" s="61"/>
      <c r="X266" s="61"/>
      <c r="Y266" s="61"/>
      <c r="Z266" s="61"/>
      <c r="AA266" s="62">
        <v>233.85599999999997</v>
      </c>
      <c r="AB266" s="62">
        <v>0</v>
      </c>
      <c r="AC266" s="62">
        <v>219.309485</v>
      </c>
      <c r="AD266" s="62">
        <v>68.685670999999999</v>
      </c>
      <c r="AE266" s="62">
        <v>80.161900000000003</v>
      </c>
      <c r="AF266" s="63">
        <v>0</v>
      </c>
      <c r="AG266" s="63">
        <v>41.410963000000002</v>
      </c>
      <c r="AH266" s="62">
        <v>13.326312</v>
      </c>
      <c r="AI266" s="62">
        <v>9.8144329999999993</v>
      </c>
      <c r="AJ266" s="62">
        <v>12.955816</v>
      </c>
      <c r="AK266" s="62">
        <v>35.217146999999997</v>
      </c>
      <c r="AL266" s="62">
        <v>0</v>
      </c>
      <c r="AM266" s="63">
        <v>0</v>
      </c>
      <c r="AN266" s="63">
        <v>1.150925</v>
      </c>
      <c r="AO266" s="62">
        <v>2.1756579999999999</v>
      </c>
      <c r="AP266" s="62">
        <v>-1.9856149999999999</v>
      </c>
      <c r="AQ266" s="62">
        <v>-0.13688600000000001</v>
      </c>
      <c r="AR266" s="62">
        <v>21.464133</v>
      </c>
      <c r="AS266" s="62">
        <v>0</v>
      </c>
      <c r="AT266" s="63">
        <v>0</v>
      </c>
      <c r="AU266" s="63">
        <v>8.4840780000000002</v>
      </c>
      <c r="AV266" s="62">
        <v>5.553299</v>
      </c>
      <c r="AW266" s="62">
        <v>-0.24445800000000001</v>
      </c>
      <c r="AX266" s="62">
        <v>1.72864</v>
      </c>
      <c r="AY266" s="62">
        <v>-0.24445800000000001</v>
      </c>
      <c r="AZ266" s="62">
        <v>1.72864</v>
      </c>
      <c r="BA266" s="63">
        <v>0</v>
      </c>
      <c r="BB266" s="63">
        <v>7.0479039999999999</v>
      </c>
      <c r="BC266" s="62">
        <v>9.3001989999999992</v>
      </c>
      <c r="BD266" s="62">
        <v>-2.4809809999999999</v>
      </c>
      <c r="BE266" s="62">
        <v>-2.4809809999999999</v>
      </c>
      <c r="BF266" s="62">
        <v>-2.4809809999999999</v>
      </c>
      <c r="BG266" s="62">
        <v>-1.854546</v>
      </c>
      <c r="BH266" s="62">
        <v>24.337880999999999</v>
      </c>
      <c r="BI266" s="62">
        <v>24.337880999999999</v>
      </c>
      <c r="BJ266" s="62">
        <v>26.027947999999999</v>
      </c>
      <c r="BK266" s="62">
        <v>35.129626999999999</v>
      </c>
      <c r="BL266" s="62">
        <v>35.796101999999998</v>
      </c>
      <c r="BM266" s="62">
        <v>0</v>
      </c>
      <c r="BN266" s="62">
        <v>427.74796900000001</v>
      </c>
      <c r="BO266" s="62">
        <v>427.74796900000001</v>
      </c>
      <c r="BP266" s="62">
        <v>425.17231800000002</v>
      </c>
      <c r="BQ266" s="62">
        <v>422.86091599999997</v>
      </c>
      <c r="BR266" s="62">
        <v>432.53674699999999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42</v>
      </c>
      <c r="C267" s="81">
        <v>43535.25</v>
      </c>
      <c r="D267" s="58" t="s">
        <v>0</v>
      </c>
      <c r="E267" s="83">
        <v>1366</v>
      </c>
      <c r="F267" s="83" t="s">
        <v>27</v>
      </c>
      <c r="G267" s="59">
        <v>1428.2149910000001</v>
      </c>
      <c r="H267" s="59">
        <v>1033.9323690000001</v>
      </c>
      <c r="I267" s="60" t="s">
        <v>27</v>
      </c>
      <c r="J267" s="69" t="s">
        <v>27</v>
      </c>
      <c r="K267" s="59">
        <v>287.5</v>
      </c>
      <c r="L267" s="83" t="s">
        <v>27</v>
      </c>
      <c r="M267" s="59">
        <v>370.76998000000003</v>
      </c>
      <c r="N267" s="59">
        <v>153.29271499999999</v>
      </c>
      <c r="O267" s="60" t="s">
        <v>27</v>
      </c>
      <c r="P267" s="69" t="s">
        <v>27</v>
      </c>
      <c r="Q267" s="59">
        <v>101.66666666666667</v>
      </c>
      <c r="R267" s="85">
        <v>0</v>
      </c>
      <c r="S267" s="59">
        <v>30.276962999999999</v>
      </c>
      <c r="T267" s="59">
        <v>281.19671299999999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1741.4002951199998</v>
      </c>
      <c r="AB267" s="62">
        <v>0</v>
      </c>
      <c r="AC267" s="62">
        <v>3599.3118679999998</v>
      </c>
      <c r="AD267" s="62">
        <v>1022.120075</v>
      </c>
      <c r="AE267" s="62">
        <v>1036.1693909999999</v>
      </c>
      <c r="AF267" s="63">
        <v>0</v>
      </c>
      <c r="AG267" s="63">
        <v>315.32920000000001</v>
      </c>
      <c r="AH267" s="62">
        <v>103.161906</v>
      </c>
      <c r="AI267" s="62">
        <v>165.01293999999999</v>
      </c>
      <c r="AJ267" s="62">
        <v>182.55703700000001</v>
      </c>
      <c r="AK267" s="62">
        <v>201.14671899999999</v>
      </c>
      <c r="AL267" s="62">
        <v>0</v>
      </c>
      <c r="AM267" s="63">
        <v>0</v>
      </c>
      <c r="AN267" s="63">
        <v>259.02284800000001</v>
      </c>
      <c r="AO267" s="62">
        <v>91.660684000000003</v>
      </c>
      <c r="AP267" s="62">
        <v>153.69475299999999</v>
      </c>
      <c r="AQ267" s="62">
        <v>167.508239</v>
      </c>
      <c r="AR267" s="62">
        <v>184.39773199999999</v>
      </c>
      <c r="AS267" s="62">
        <v>0</v>
      </c>
      <c r="AT267" s="63">
        <v>0</v>
      </c>
      <c r="AU267" s="63">
        <v>484.02311400000002</v>
      </c>
      <c r="AV267" s="62">
        <v>153.29271499999999</v>
      </c>
      <c r="AW267" s="62">
        <v>218.696932</v>
      </c>
      <c r="AX267" s="62">
        <v>237.25426100000001</v>
      </c>
      <c r="AY267" s="62">
        <v>218.696932</v>
      </c>
      <c r="AZ267" s="62">
        <v>237.25426100000001</v>
      </c>
      <c r="BA267" s="63">
        <v>0</v>
      </c>
      <c r="BB267" s="63">
        <v>357.31076400000001</v>
      </c>
      <c r="BC267" s="62">
        <v>281.19671299999999</v>
      </c>
      <c r="BD267" s="62">
        <v>58.190251000000004</v>
      </c>
      <c r="BE267" s="62">
        <v>58.190251000000004</v>
      </c>
      <c r="BF267" s="62">
        <v>58.190251000000004</v>
      </c>
      <c r="BG267" s="62">
        <v>54.874403999999998</v>
      </c>
      <c r="BH267" s="62">
        <v>2380.8336960000001</v>
      </c>
      <c r="BI267" s="62">
        <v>2380.8336960000001</v>
      </c>
      <c r="BJ267" s="62">
        <v>2497.0161560000001</v>
      </c>
      <c r="BK267" s="62">
        <v>2971.4496479999998</v>
      </c>
      <c r="BL267" s="62">
        <v>3715.6673479999999</v>
      </c>
      <c r="BM267" s="62">
        <v>0</v>
      </c>
      <c r="BN267" s="62">
        <v>1608.8599059999999</v>
      </c>
      <c r="BO267" s="62">
        <v>1608.8599059999999</v>
      </c>
      <c r="BP267" s="62">
        <v>1694.797413</v>
      </c>
      <c r="BQ267" s="62">
        <v>1816.4191900000001</v>
      </c>
      <c r="BR267" s="62">
        <v>1899.588125</v>
      </c>
      <c r="BS267" s="62">
        <v>0</v>
      </c>
    </row>
    <row r="268" spans="1:77" s="1" customFormat="1" ht="15" x14ac:dyDescent="0.25">
      <c r="A268"/>
      <c r="B268" s="73" t="s">
        <v>47</v>
      </c>
      <c r="C268" s="81">
        <v>43535.25</v>
      </c>
      <c r="D268" s="58" t="s">
        <v>0</v>
      </c>
      <c r="E268" s="83" t="s">
        <v>27</v>
      </c>
      <c r="F268" s="83" t="s">
        <v>27</v>
      </c>
      <c r="G268" s="59">
        <v>413.70357999999999</v>
      </c>
      <c r="H268" s="59">
        <v>141.078417</v>
      </c>
      <c r="I268" s="60" t="s">
        <v>27</v>
      </c>
      <c r="J268" s="69" t="s">
        <v>27</v>
      </c>
      <c r="K268" s="59" t="s">
        <v>27</v>
      </c>
      <c r="L268" s="83" t="s">
        <v>27</v>
      </c>
      <c r="M268" s="59">
        <v>46.344158999999998</v>
      </c>
      <c r="N268" s="59">
        <v>-3.2105739999999994</v>
      </c>
      <c r="O268" s="60" t="s">
        <v>27</v>
      </c>
      <c r="P268" s="69" t="s">
        <v>27</v>
      </c>
      <c r="Q268" s="59" t="s">
        <v>27</v>
      </c>
      <c r="R268" s="85">
        <v>0</v>
      </c>
      <c r="S268" s="59">
        <v>-392.20309500000002</v>
      </c>
      <c r="T268" s="59">
        <v>36.205280999999999</v>
      </c>
      <c r="U268" s="60" t="s">
        <v>27</v>
      </c>
      <c r="V268" s="69" t="s">
        <v>27</v>
      </c>
      <c r="W268" s="61"/>
      <c r="X268" s="61"/>
      <c r="Y268" s="61"/>
      <c r="Z268" s="61"/>
      <c r="AA268" s="62">
        <v>1161.45</v>
      </c>
      <c r="AB268" s="62">
        <v>0</v>
      </c>
      <c r="AC268" s="62">
        <v>680.623561</v>
      </c>
      <c r="AD268" s="62">
        <v>159.882653</v>
      </c>
      <c r="AE268" s="62">
        <v>261.62196999999998</v>
      </c>
      <c r="AF268" s="63">
        <v>0</v>
      </c>
      <c r="AG268" s="63">
        <v>120.621953</v>
      </c>
      <c r="AH268" s="62">
        <v>9.2652590000000004</v>
      </c>
      <c r="AI268" s="62">
        <v>12.041074</v>
      </c>
      <c r="AJ268" s="62">
        <v>56.263992999999999</v>
      </c>
      <c r="AK268" s="62">
        <v>82.560271999999998</v>
      </c>
      <c r="AL268" s="62">
        <v>0</v>
      </c>
      <c r="AM268" s="63">
        <v>0</v>
      </c>
      <c r="AN268" s="63">
        <v>18.829360999999999</v>
      </c>
      <c r="AO268" s="62">
        <v>-18.939565999999999</v>
      </c>
      <c r="AP268" s="62">
        <v>-9.8704129999999992</v>
      </c>
      <c r="AQ268" s="62">
        <v>25.469396</v>
      </c>
      <c r="AR268" s="62">
        <v>35.944004</v>
      </c>
      <c r="AS268" s="62">
        <v>0</v>
      </c>
      <c r="AT268" s="63">
        <v>0</v>
      </c>
      <c r="AU268" s="63">
        <v>67.580301000000006</v>
      </c>
      <c r="AV268" s="62">
        <v>-3.2105739999999998</v>
      </c>
      <c r="AW268" s="62">
        <v>0.61807800000000002</v>
      </c>
      <c r="AX268" s="62">
        <v>38.614513000000002</v>
      </c>
      <c r="AY268" s="62">
        <v>0.61807800000000002</v>
      </c>
      <c r="AZ268" s="62">
        <v>38.614513000000002</v>
      </c>
      <c r="BA268" s="63">
        <v>0</v>
      </c>
      <c r="BB268" s="63">
        <v>197.88101900000001</v>
      </c>
      <c r="BC268" s="62">
        <v>36.205280999999999</v>
      </c>
      <c r="BD268" s="62">
        <v>-17.128995</v>
      </c>
      <c r="BE268" s="62">
        <v>-17.128995</v>
      </c>
      <c r="BF268" s="62">
        <v>-17.128995</v>
      </c>
      <c r="BG268" s="62">
        <v>-145.96463600000001</v>
      </c>
      <c r="BH268" s="62">
        <v>-410.47521499999999</v>
      </c>
      <c r="BI268" s="62">
        <v>-410.47521499999999</v>
      </c>
      <c r="BJ268" s="62">
        <v>-433.07333999999997</v>
      </c>
      <c r="BK268" s="62">
        <v>-394.30667199999999</v>
      </c>
      <c r="BL268" s="62">
        <v>-525.86399100000006</v>
      </c>
      <c r="BM268" s="62">
        <v>0</v>
      </c>
      <c r="BN268" s="62">
        <v>1416.2129210000001</v>
      </c>
      <c r="BO268" s="62">
        <v>1416.2129210000001</v>
      </c>
      <c r="BP268" s="62">
        <v>1254.9953149999999</v>
      </c>
      <c r="BQ268" s="62">
        <v>1228.264449</v>
      </c>
      <c r="BR268" s="62">
        <v>882.34323500000005</v>
      </c>
      <c r="BS268" s="62">
        <v>0</v>
      </c>
    </row>
    <row r="269" spans="1:77" s="1" customFormat="1" ht="15" x14ac:dyDescent="0.25">
      <c r="A269"/>
      <c r="B269" s="73" t="s">
        <v>59</v>
      </c>
      <c r="C269" s="81">
        <v>43535.25</v>
      </c>
      <c r="D269" s="58" t="s">
        <v>0</v>
      </c>
      <c r="E269" s="83" t="s">
        <v>27</v>
      </c>
      <c r="F269" s="83" t="s">
        <v>27</v>
      </c>
      <c r="G269" s="59">
        <v>420.75547999999998</v>
      </c>
      <c r="H269" s="59">
        <v>282.63040000000001</v>
      </c>
      <c r="I269" s="60" t="s">
        <v>27</v>
      </c>
      <c r="J269" s="69" t="s">
        <v>27</v>
      </c>
      <c r="K269" s="59" t="s">
        <v>27</v>
      </c>
      <c r="L269" s="83" t="s">
        <v>27</v>
      </c>
      <c r="M269" s="59">
        <v>20.314007</v>
      </c>
      <c r="N269" s="59">
        <v>17.473286999999999</v>
      </c>
      <c r="O269" s="60" t="s">
        <v>27</v>
      </c>
      <c r="P269" s="69" t="s">
        <v>27</v>
      </c>
      <c r="Q269" s="59" t="s">
        <v>27</v>
      </c>
      <c r="R269" s="85">
        <v>0</v>
      </c>
      <c r="S269" s="59">
        <v>21.112729000000002</v>
      </c>
      <c r="T269" s="59">
        <v>10.569006</v>
      </c>
      <c r="U269" s="60" t="s">
        <v>27</v>
      </c>
      <c r="V269" s="69" t="s">
        <v>27</v>
      </c>
      <c r="W269" s="61"/>
      <c r="X269" s="61"/>
      <c r="Y269" s="61"/>
      <c r="Z269" s="61"/>
      <c r="AA269" s="62">
        <v>204.6</v>
      </c>
      <c r="AB269" s="62">
        <v>0</v>
      </c>
      <c r="AC269" s="62">
        <v>1015.757257</v>
      </c>
      <c r="AD269" s="62">
        <v>270.58076399999999</v>
      </c>
      <c r="AE269" s="62">
        <v>333.60278699999998</v>
      </c>
      <c r="AF269" s="63">
        <v>0</v>
      </c>
      <c r="AG269" s="63">
        <v>106.241557</v>
      </c>
      <c r="AH269" s="62">
        <v>22.310500000000001</v>
      </c>
      <c r="AI269" s="62">
        <v>17.010124999999999</v>
      </c>
      <c r="AJ269" s="62">
        <v>19.193563999999999</v>
      </c>
      <c r="AK269" s="62">
        <v>28.206021</v>
      </c>
      <c r="AL269" s="62">
        <v>0</v>
      </c>
      <c r="AM269" s="63">
        <v>0</v>
      </c>
      <c r="AN269" s="63">
        <v>75.609641999999994</v>
      </c>
      <c r="AO269" s="62">
        <v>15.504794</v>
      </c>
      <c r="AP269" s="62">
        <v>8.5000809999999998</v>
      </c>
      <c r="AQ269" s="62">
        <v>11.381446</v>
      </c>
      <c r="AR269" s="62">
        <v>17.952321000000001</v>
      </c>
      <c r="AS269" s="62">
        <v>0</v>
      </c>
      <c r="AT269" s="63">
        <v>0</v>
      </c>
      <c r="AU269" s="63">
        <v>82.850384000000005</v>
      </c>
      <c r="AV269" s="62">
        <v>17.473286999999999</v>
      </c>
      <c r="AW269" s="62">
        <v>10.131779</v>
      </c>
      <c r="AX269" s="62">
        <v>13.240303000000001</v>
      </c>
      <c r="AY269" s="62">
        <v>10.131779</v>
      </c>
      <c r="AZ269" s="62">
        <v>13.240303000000001</v>
      </c>
      <c r="BA269" s="63">
        <v>0</v>
      </c>
      <c r="BB269" s="63">
        <v>70.036424999999994</v>
      </c>
      <c r="BC269" s="62">
        <v>10.569006</v>
      </c>
      <c r="BD269" s="62">
        <v>12.449536</v>
      </c>
      <c r="BE269" s="62">
        <v>12.449536</v>
      </c>
      <c r="BF269" s="62">
        <v>12.449536</v>
      </c>
      <c r="BG269" s="62">
        <v>15.175058999999999</v>
      </c>
      <c r="BH269" s="62">
        <v>-7.5434859999999997</v>
      </c>
      <c r="BI269" s="62">
        <v>-7.5434859999999997</v>
      </c>
      <c r="BJ269" s="62">
        <v>-48.642313000000001</v>
      </c>
      <c r="BK269" s="62">
        <v>-18.089656999999999</v>
      </c>
      <c r="BL269" s="62">
        <v>-20.20195</v>
      </c>
      <c r="BM269" s="62">
        <v>0</v>
      </c>
      <c r="BN269" s="62">
        <v>393.74623800000001</v>
      </c>
      <c r="BO269" s="62">
        <v>393.74623800000001</v>
      </c>
      <c r="BP269" s="62">
        <v>417.73070300000001</v>
      </c>
      <c r="BQ269" s="62">
        <v>470.59197799999998</v>
      </c>
      <c r="BR269" s="62">
        <v>589.56733999999994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63</v>
      </c>
      <c r="C270" s="81">
        <v>43535.25</v>
      </c>
      <c r="D270" s="58" t="s">
        <v>0</v>
      </c>
      <c r="E270" s="83" t="s">
        <v>27</v>
      </c>
      <c r="F270" s="83" t="s">
        <v>27</v>
      </c>
      <c r="G270" s="59">
        <v>47.841056999999999</v>
      </c>
      <c r="H270" s="59">
        <v>53.641064999999998</v>
      </c>
      <c r="I270" s="60" t="s">
        <v>27</v>
      </c>
      <c r="J270" s="69" t="s">
        <v>27</v>
      </c>
      <c r="K270" s="59" t="s">
        <v>27</v>
      </c>
      <c r="L270" s="83" t="s">
        <v>27</v>
      </c>
      <c r="M270" s="59">
        <v>20.822590000000002</v>
      </c>
      <c r="N270" s="59">
        <v>12.278689</v>
      </c>
      <c r="O270" s="60" t="s">
        <v>27</v>
      </c>
      <c r="P270" s="69" t="s">
        <v>27</v>
      </c>
      <c r="Q270" s="59" t="s">
        <v>27</v>
      </c>
      <c r="R270" s="85">
        <v>0</v>
      </c>
      <c r="S270" s="59">
        <v>-3.9423119999999998</v>
      </c>
      <c r="T270" s="59">
        <v>12.946414000000001</v>
      </c>
      <c r="U270" s="60" t="s">
        <v>27</v>
      </c>
      <c r="V270" s="69" t="s">
        <v>27</v>
      </c>
      <c r="W270" s="61"/>
      <c r="X270" s="61"/>
      <c r="Y270" s="61"/>
      <c r="Z270" s="61"/>
      <c r="AA270" s="62">
        <v>141.4323</v>
      </c>
      <c r="AB270" s="62">
        <v>0</v>
      </c>
      <c r="AC270" s="62">
        <v>173.72659400000001</v>
      </c>
      <c r="AD270" s="62">
        <v>51.134323000000002</v>
      </c>
      <c r="AE270" s="62">
        <v>62.993336999999997</v>
      </c>
      <c r="AF270" s="63">
        <v>0</v>
      </c>
      <c r="AG270" s="63">
        <v>26.515623999999999</v>
      </c>
      <c r="AH270" s="62">
        <v>15.010065000000001</v>
      </c>
      <c r="AI270" s="62">
        <v>7.6558390000000003</v>
      </c>
      <c r="AJ270" s="62">
        <v>7.7058369999999998</v>
      </c>
      <c r="AK270" s="62">
        <v>23.917200999999999</v>
      </c>
      <c r="AL270" s="62">
        <v>0</v>
      </c>
      <c r="AM270" s="63">
        <v>0</v>
      </c>
      <c r="AN270" s="63">
        <v>13.019901000000001</v>
      </c>
      <c r="AO270" s="62">
        <v>11.445183</v>
      </c>
      <c r="AP270" s="62">
        <v>1.952828</v>
      </c>
      <c r="AQ270" s="62">
        <v>4.4717310000000001</v>
      </c>
      <c r="AR270" s="62">
        <v>19.306041</v>
      </c>
      <c r="AS270" s="62">
        <v>0</v>
      </c>
      <c r="AT270" s="63">
        <v>0</v>
      </c>
      <c r="AU270" s="63">
        <v>17.574120000000001</v>
      </c>
      <c r="AV270" s="62">
        <v>12.278689</v>
      </c>
      <c r="AW270" s="62">
        <v>5.2638550000000004</v>
      </c>
      <c r="AX270" s="62">
        <v>4.0598780000000003</v>
      </c>
      <c r="AY270" s="62">
        <v>5.2638550000000004</v>
      </c>
      <c r="AZ270" s="62">
        <v>4.0598780000000003</v>
      </c>
      <c r="BA270" s="63">
        <v>0</v>
      </c>
      <c r="BB270" s="63">
        <v>31.921683999999999</v>
      </c>
      <c r="BC270" s="62">
        <v>12.946414000000001</v>
      </c>
      <c r="BD270" s="62">
        <v>10.128095999999999</v>
      </c>
      <c r="BE270" s="62">
        <v>10.128095999999999</v>
      </c>
      <c r="BF270" s="62">
        <v>10.128095999999999</v>
      </c>
      <c r="BG270" s="62">
        <v>11.879816</v>
      </c>
      <c r="BH270" s="62">
        <v>73.173771000000002</v>
      </c>
      <c r="BI270" s="62">
        <v>73.173771000000002</v>
      </c>
      <c r="BJ270" s="62">
        <v>85.435933000000006</v>
      </c>
      <c r="BK270" s="62">
        <v>107.13499899999999</v>
      </c>
      <c r="BL270" s="62">
        <v>126.50367300000001</v>
      </c>
      <c r="BM270" s="62">
        <v>0</v>
      </c>
      <c r="BN270" s="62">
        <v>217.53663800000001</v>
      </c>
      <c r="BO270" s="62">
        <v>217.53663800000001</v>
      </c>
      <c r="BP270" s="62">
        <v>229.99059199999999</v>
      </c>
      <c r="BQ270" s="62">
        <v>239.54370900000001</v>
      </c>
      <c r="BR270" s="62">
        <v>232.269758</v>
      </c>
      <c r="BS270" s="62">
        <v>0</v>
      </c>
    </row>
    <row r="271" spans="1:77" s="1" customFormat="1" ht="15" x14ac:dyDescent="0.25">
      <c r="A271"/>
      <c r="B271" s="73" t="s">
        <v>70</v>
      </c>
      <c r="C271" s="81">
        <v>43535.25</v>
      </c>
      <c r="D271" s="58" t="s">
        <v>0</v>
      </c>
      <c r="E271" s="83" t="s">
        <v>27</v>
      </c>
      <c r="F271" s="83" t="s">
        <v>27</v>
      </c>
      <c r="G271" s="59">
        <v>1.2909170000000001</v>
      </c>
      <c r="H271" s="59">
        <v>0.68655699999999997</v>
      </c>
      <c r="I271" s="60" t="s">
        <v>27</v>
      </c>
      <c r="J271" s="69" t="s">
        <v>27</v>
      </c>
      <c r="K271" s="59" t="s">
        <v>27</v>
      </c>
      <c r="L271" s="83" t="s">
        <v>27</v>
      </c>
      <c r="M271" s="59">
        <v>0.32878499999999999</v>
      </c>
      <c r="N271" s="59">
        <v>0.74739500000000003</v>
      </c>
      <c r="O271" s="60" t="s">
        <v>27</v>
      </c>
      <c r="P271" s="69" t="s">
        <v>27</v>
      </c>
      <c r="Q271" s="59" t="s">
        <v>27</v>
      </c>
      <c r="R271" s="85">
        <v>0</v>
      </c>
      <c r="S271" s="59">
        <v>-0.694276</v>
      </c>
      <c r="T271" s="59">
        <v>-8.3650850000000005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52.2</v>
      </c>
      <c r="AB271" s="62">
        <v>0</v>
      </c>
      <c r="AC271" s="62">
        <v>3.2045889999999999</v>
      </c>
      <c r="AD271" s="62">
        <v>0.70311599999999996</v>
      </c>
      <c r="AE271" s="62">
        <v>1.688456</v>
      </c>
      <c r="AF271" s="63">
        <v>0</v>
      </c>
      <c r="AG271" s="63">
        <v>0.19677800000000001</v>
      </c>
      <c r="AH271" s="62">
        <v>0.179974</v>
      </c>
      <c r="AI271" s="62">
        <v>-0.81089500000000003</v>
      </c>
      <c r="AJ271" s="62">
        <v>-0.38899699999999998</v>
      </c>
      <c r="AK271" s="62">
        <v>-0.30517300000000003</v>
      </c>
      <c r="AL271" s="62">
        <v>0</v>
      </c>
      <c r="AM271" s="63">
        <v>0</v>
      </c>
      <c r="AN271" s="63">
        <v>-0.74278599999999995</v>
      </c>
      <c r="AO271" s="62">
        <v>-7.3390999999999998E-2</v>
      </c>
      <c r="AP271" s="62">
        <v>-0.981549</v>
      </c>
      <c r="AQ271" s="62">
        <v>-0.59832700000000005</v>
      </c>
      <c r="AR271" s="62">
        <v>-0.534493</v>
      </c>
      <c r="AS271" s="62">
        <v>0</v>
      </c>
      <c r="AT271" s="63">
        <v>0</v>
      </c>
      <c r="AU271" s="63">
        <v>2.3417849999999998</v>
      </c>
      <c r="AV271" s="62">
        <v>0.74739500000000003</v>
      </c>
      <c r="AW271" s="62">
        <v>-0.122306</v>
      </c>
      <c r="AX271" s="62">
        <v>0.72062499999999996</v>
      </c>
      <c r="AY271" s="62">
        <v>-0.122306</v>
      </c>
      <c r="AZ271" s="62">
        <v>0.72062499999999996</v>
      </c>
      <c r="BA271" s="63">
        <v>0</v>
      </c>
      <c r="BB271" s="63">
        <v>-8.1776800000000005</v>
      </c>
      <c r="BC271" s="62">
        <v>-8.3650850000000005</v>
      </c>
      <c r="BD271" s="62">
        <v>0.64220299999999997</v>
      </c>
      <c r="BE271" s="62">
        <v>0.64220299999999997</v>
      </c>
      <c r="BF271" s="62">
        <v>0.64220299999999997</v>
      </c>
      <c r="BG271" s="62">
        <v>-0.49333100000000002</v>
      </c>
      <c r="BH271" s="62">
        <v>-2.6383E-2</v>
      </c>
      <c r="BI271" s="62">
        <v>-2.6383E-2</v>
      </c>
      <c r="BJ271" s="62">
        <v>-0.228107</v>
      </c>
      <c r="BK271" s="62">
        <v>-9.9990999999999997E-2</v>
      </c>
      <c r="BL271" s="62">
        <v>-0.10630299999999999</v>
      </c>
      <c r="BM271" s="62">
        <v>0</v>
      </c>
      <c r="BN271" s="62">
        <v>69.987660000000005</v>
      </c>
      <c r="BO271" s="62">
        <v>69.987660000000005</v>
      </c>
      <c r="BP271" s="62">
        <v>70.639137000000005</v>
      </c>
      <c r="BQ271" s="62">
        <v>68.745953</v>
      </c>
      <c r="BR271" s="62">
        <v>68.048181999999997</v>
      </c>
      <c r="BS271" s="62">
        <v>0</v>
      </c>
    </row>
    <row r="272" spans="1:77" s="1" customFormat="1" ht="15" x14ac:dyDescent="0.25">
      <c r="A272"/>
      <c r="B272" s="73" t="s">
        <v>71</v>
      </c>
      <c r="C272" s="81">
        <v>43535.25</v>
      </c>
      <c r="D272" s="58" t="s">
        <v>0</v>
      </c>
      <c r="E272" s="83" t="s">
        <v>27</v>
      </c>
      <c r="F272" s="83" t="s">
        <v>27</v>
      </c>
      <c r="G272" s="59">
        <v>141.23429400000001</v>
      </c>
      <c r="H272" s="59">
        <v>138.09458900000001</v>
      </c>
      <c r="I272" s="60" t="s">
        <v>27</v>
      </c>
      <c r="J272" s="69" t="s">
        <v>27</v>
      </c>
      <c r="K272" s="59" t="s">
        <v>27</v>
      </c>
      <c r="L272" s="83" t="s">
        <v>27</v>
      </c>
      <c r="M272" s="59">
        <v>42.404628000000002</v>
      </c>
      <c r="N272" s="59">
        <v>18.445598</v>
      </c>
      <c r="O272" s="60" t="s">
        <v>27</v>
      </c>
      <c r="P272" s="69" t="s">
        <v>27</v>
      </c>
      <c r="Q272" s="59" t="s">
        <v>27</v>
      </c>
      <c r="R272" s="85">
        <v>0</v>
      </c>
      <c r="S272" s="59">
        <v>-118.30814599999999</v>
      </c>
      <c r="T272" s="59">
        <v>74.756636</v>
      </c>
      <c r="U272" s="60" t="s">
        <v>27</v>
      </c>
      <c r="V272" s="69" t="s">
        <v>27</v>
      </c>
      <c r="W272" s="61"/>
      <c r="X272" s="61"/>
      <c r="Y272" s="61"/>
      <c r="Z272" s="61"/>
      <c r="AA272" s="62">
        <v>419.05363500000004</v>
      </c>
      <c r="AB272" s="62">
        <v>0</v>
      </c>
      <c r="AC272" s="62">
        <v>476.40078599999998</v>
      </c>
      <c r="AD272" s="62">
        <v>201.87900200000001</v>
      </c>
      <c r="AE272" s="62">
        <v>175.940078</v>
      </c>
      <c r="AF272" s="63">
        <v>0</v>
      </c>
      <c r="AG272" s="63">
        <v>90.095567000000003</v>
      </c>
      <c r="AH272" s="62">
        <v>18.339212</v>
      </c>
      <c r="AI272" s="62">
        <v>58.320808</v>
      </c>
      <c r="AJ272" s="62">
        <v>54.325888999999997</v>
      </c>
      <c r="AK272" s="62">
        <v>29.808603000000002</v>
      </c>
      <c r="AL272" s="62">
        <v>0</v>
      </c>
      <c r="AM272" s="63">
        <v>0</v>
      </c>
      <c r="AN272" s="63">
        <v>78.547556999999998</v>
      </c>
      <c r="AO272" s="62">
        <v>14.968146000000001</v>
      </c>
      <c r="AP272" s="62">
        <v>55.250525000000003</v>
      </c>
      <c r="AQ272" s="62">
        <v>47.927608999999997</v>
      </c>
      <c r="AR272" s="62">
        <v>27.695519999999998</v>
      </c>
      <c r="AS272" s="62">
        <v>0</v>
      </c>
      <c r="AT272" s="63">
        <v>0</v>
      </c>
      <c r="AU272" s="63">
        <v>109.287469</v>
      </c>
      <c r="AV272" s="62">
        <v>18.445598</v>
      </c>
      <c r="AW272" s="62">
        <v>69.200126999999995</v>
      </c>
      <c r="AX272" s="62">
        <v>62.819020999999999</v>
      </c>
      <c r="AY272" s="62">
        <v>69.200126999999995</v>
      </c>
      <c r="AZ272" s="62">
        <v>62.819020999999999</v>
      </c>
      <c r="BA272" s="63">
        <v>0</v>
      </c>
      <c r="BB272" s="63">
        <v>35.085883000000003</v>
      </c>
      <c r="BC272" s="62">
        <v>74.756636</v>
      </c>
      <c r="BD272" s="62">
        <v>4.4805640000000002</v>
      </c>
      <c r="BE272" s="62">
        <v>4.4805640000000002</v>
      </c>
      <c r="BF272" s="62">
        <v>4.4805640000000002</v>
      </c>
      <c r="BG272" s="62">
        <v>11.159065999999999</v>
      </c>
      <c r="BH272" s="62">
        <v>1205.1437960000001</v>
      </c>
      <c r="BI272" s="62">
        <v>1205.1437960000001</v>
      </c>
      <c r="BJ272" s="62">
        <v>1503.527932</v>
      </c>
      <c r="BK272" s="62">
        <v>1601.254668</v>
      </c>
      <c r="BL272" s="62">
        <v>2041.0665260000001</v>
      </c>
      <c r="BM272" s="62">
        <v>0</v>
      </c>
      <c r="BN272" s="62">
        <v>368.71995900000002</v>
      </c>
      <c r="BO272" s="62">
        <v>368.71995900000002</v>
      </c>
      <c r="BP272" s="62">
        <v>411.464178</v>
      </c>
      <c r="BQ272" s="62">
        <v>479.915257</v>
      </c>
      <c r="BR272" s="62">
        <v>509.19613800000002</v>
      </c>
      <c r="BS272" s="62">
        <v>0</v>
      </c>
    </row>
    <row r="273" spans="1:77" s="1" customFormat="1" ht="15" x14ac:dyDescent="0.25">
      <c r="A273"/>
      <c r="B273" s="73" t="s">
        <v>74</v>
      </c>
      <c r="C273" s="81">
        <v>43535.25</v>
      </c>
      <c r="D273" s="58" t="s">
        <v>0</v>
      </c>
      <c r="E273" s="83" t="s">
        <v>27</v>
      </c>
      <c r="F273" s="83" t="s">
        <v>27</v>
      </c>
      <c r="G273" s="59">
        <v>121.589524</v>
      </c>
      <c r="H273" s="59">
        <v>97.623028000000005</v>
      </c>
      <c r="I273" s="60" t="s">
        <v>27</v>
      </c>
      <c r="J273" s="69" t="s">
        <v>27</v>
      </c>
      <c r="K273" s="59" t="s">
        <v>27</v>
      </c>
      <c r="L273" s="83" t="s">
        <v>27</v>
      </c>
      <c r="M273" s="59">
        <v>29.267009999999999</v>
      </c>
      <c r="N273" s="59">
        <v>17.918168000000001</v>
      </c>
      <c r="O273" s="60" t="s">
        <v>27</v>
      </c>
      <c r="P273" s="69" t="s">
        <v>27</v>
      </c>
      <c r="Q273" s="59" t="s">
        <v>27</v>
      </c>
      <c r="R273" s="85">
        <v>0</v>
      </c>
      <c r="S273" s="59">
        <v>2.8937949999999999</v>
      </c>
      <c r="T273" s="59">
        <v>11.764761999999999</v>
      </c>
      <c r="U273" s="60" t="s">
        <v>27</v>
      </c>
      <c r="V273" s="69" t="s">
        <v>27</v>
      </c>
      <c r="W273" s="61"/>
      <c r="X273" s="61"/>
      <c r="Y273" s="61"/>
      <c r="Z273" s="61"/>
      <c r="AA273" s="62">
        <v>173.16</v>
      </c>
      <c r="AB273" s="62">
        <v>0</v>
      </c>
      <c r="AC273" s="62">
        <v>350.86586999999997</v>
      </c>
      <c r="AD273" s="62">
        <v>107.568765</v>
      </c>
      <c r="AE273" s="62">
        <v>96.419449999999998</v>
      </c>
      <c r="AF273" s="63">
        <v>0</v>
      </c>
      <c r="AG273" s="63">
        <v>82.975300000000004</v>
      </c>
      <c r="AH273" s="62">
        <v>27.187469</v>
      </c>
      <c r="AI273" s="62">
        <v>25.076142999999998</v>
      </c>
      <c r="AJ273" s="62">
        <v>25.091528</v>
      </c>
      <c r="AK273" s="62">
        <v>35.367652</v>
      </c>
      <c r="AL273" s="62">
        <v>0</v>
      </c>
      <c r="AM273" s="63">
        <v>0</v>
      </c>
      <c r="AN273" s="63">
        <v>45.093201000000001</v>
      </c>
      <c r="AO273" s="62">
        <v>15.068156</v>
      </c>
      <c r="AP273" s="62">
        <v>15.871185000000001</v>
      </c>
      <c r="AQ273" s="62">
        <v>15.217343</v>
      </c>
      <c r="AR273" s="62">
        <v>25.176307999999999</v>
      </c>
      <c r="AS273" s="62">
        <v>0</v>
      </c>
      <c r="AT273" s="63">
        <v>0</v>
      </c>
      <c r="AU273" s="63">
        <v>56.440142000000002</v>
      </c>
      <c r="AV273" s="62">
        <v>17.918168000000001</v>
      </c>
      <c r="AW273" s="62">
        <v>19.305349</v>
      </c>
      <c r="AX273" s="62">
        <v>19.103611000000001</v>
      </c>
      <c r="AY273" s="62">
        <v>19.305349</v>
      </c>
      <c r="AZ273" s="62">
        <v>19.103611000000001</v>
      </c>
      <c r="BA273" s="63">
        <v>0</v>
      </c>
      <c r="BB273" s="63">
        <v>31.336472000000001</v>
      </c>
      <c r="BC273" s="62">
        <v>11.764761999999999</v>
      </c>
      <c r="BD273" s="62">
        <v>7.6197809999999997</v>
      </c>
      <c r="BE273" s="62">
        <v>7.6197809999999997</v>
      </c>
      <c r="BF273" s="62">
        <v>7.6197809999999997</v>
      </c>
      <c r="BG273" s="62">
        <v>8.2954249999999998</v>
      </c>
      <c r="BH273" s="62">
        <v>94.735591999999997</v>
      </c>
      <c r="BI273" s="62">
        <v>94.735591999999997</v>
      </c>
      <c r="BJ273" s="62">
        <v>83.915668999999994</v>
      </c>
      <c r="BK273" s="62">
        <v>82.896366999999998</v>
      </c>
      <c r="BL273" s="62">
        <v>96.166899999999998</v>
      </c>
      <c r="BM273" s="62">
        <v>0</v>
      </c>
      <c r="BN273" s="62">
        <v>142.01044300000001</v>
      </c>
      <c r="BO273" s="62">
        <v>142.01044300000001</v>
      </c>
      <c r="BP273" s="62">
        <v>151.559088</v>
      </c>
      <c r="BQ273" s="62">
        <v>145.11817199999999</v>
      </c>
      <c r="BR273" s="62">
        <v>146.29906199999999</v>
      </c>
      <c r="BS273" s="62">
        <v>0</v>
      </c>
    </row>
    <row r="274" spans="1:77" s="1" customFormat="1" ht="15" x14ac:dyDescent="0.25">
      <c r="A274"/>
      <c r="B274" s="73" t="s">
        <v>77</v>
      </c>
      <c r="C274" s="81">
        <v>43535.25</v>
      </c>
      <c r="D274" s="58" t="s">
        <v>0</v>
      </c>
      <c r="E274" s="83" t="s">
        <v>27</v>
      </c>
      <c r="F274" s="83" t="s">
        <v>27</v>
      </c>
      <c r="G274" s="59">
        <v>293.630878</v>
      </c>
      <c r="H274" s="59">
        <v>205.15011999999999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67.863479999999996</v>
      </c>
      <c r="N274" s="59">
        <v>34.854134999999999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-135.232035</v>
      </c>
      <c r="T274" s="59">
        <v>-0.129827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439.2</v>
      </c>
      <c r="AB274" s="62">
        <v>0</v>
      </c>
      <c r="AC274" s="62">
        <v>687.51647100000002</v>
      </c>
      <c r="AD274" s="62">
        <v>221.50767300000001</v>
      </c>
      <c r="AE274" s="62">
        <v>256.50440600000002</v>
      </c>
      <c r="AF274" s="63">
        <v>0</v>
      </c>
      <c r="AG274" s="63">
        <v>115.17943699999999</v>
      </c>
      <c r="AH274" s="62">
        <v>40.841887</v>
      </c>
      <c r="AI274" s="62">
        <v>67.892655000000005</v>
      </c>
      <c r="AJ274" s="62">
        <v>77.072940000000003</v>
      </c>
      <c r="AK274" s="62">
        <v>83.959423000000001</v>
      </c>
      <c r="AL274" s="62">
        <v>0</v>
      </c>
      <c r="AM274" s="63">
        <v>0</v>
      </c>
      <c r="AN274" s="63">
        <v>53.473776999999998</v>
      </c>
      <c r="AO274" s="62">
        <v>23.619479999999999</v>
      </c>
      <c r="AP274" s="62">
        <v>51.981257999999997</v>
      </c>
      <c r="AQ274" s="62">
        <v>55.836101999999997</v>
      </c>
      <c r="AR274" s="62">
        <v>56.458115999999997</v>
      </c>
      <c r="AS274" s="62">
        <v>0</v>
      </c>
      <c r="AT274" s="63">
        <v>0</v>
      </c>
      <c r="AU274" s="63">
        <v>96.913295000000005</v>
      </c>
      <c r="AV274" s="62">
        <v>34.854134999999999</v>
      </c>
      <c r="AW274" s="62">
        <v>63.493091999999997</v>
      </c>
      <c r="AX274" s="62">
        <v>67.371449999999996</v>
      </c>
      <c r="AY274" s="62">
        <v>63.493091999999997</v>
      </c>
      <c r="AZ274" s="62">
        <v>67.371449999999996</v>
      </c>
      <c r="BA274" s="63">
        <v>0</v>
      </c>
      <c r="BB274" s="63">
        <v>-11.805706000000001</v>
      </c>
      <c r="BC274" s="62">
        <v>-0.129827</v>
      </c>
      <c r="BD274" s="62">
        <v>18.206823</v>
      </c>
      <c r="BE274" s="62">
        <v>18.206823</v>
      </c>
      <c r="BF274" s="62">
        <v>18.206823</v>
      </c>
      <c r="BG274" s="62">
        <v>16.296531999999999</v>
      </c>
      <c r="BH274" s="62">
        <v>856.73290699999995</v>
      </c>
      <c r="BI274" s="62">
        <v>856.73290699999995</v>
      </c>
      <c r="BJ274" s="62">
        <v>923.94757100000004</v>
      </c>
      <c r="BK274" s="62">
        <v>981.12484500000005</v>
      </c>
      <c r="BL274" s="62">
        <v>1140.858802</v>
      </c>
      <c r="BM274" s="62">
        <v>0</v>
      </c>
      <c r="BN274" s="62">
        <v>872.52436599999999</v>
      </c>
      <c r="BO274" s="62">
        <v>872.52436599999999</v>
      </c>
      <c r="BP274" s="62">
        <v>890.26272400000005</v>
      </c>
      <c r="BQ274" s="62">
        <v>908.87396100000001</v>
      </c>
      <c r="BR274" s="62">
        <v>773.18028600000002</v>
      </c>
      <c r="BS274" s="62">
        <v>0</v>
      </c>
    </row>
    <row r="275" spans="1:77" s="1" customFormat="1" ht="15" x14ac:dyDescent="0.25">
      <c r="A275"/>
      <c r="B275" s="73" t="s">
        <v>79</v>
      </c>
      <c r="C275" s="81">
        <v>43535.25</v>
      </c>
      <c r="D275" s="58" t="s">
        <v>0</v>
      </c>
      <c r="E275" s="83" t="s">
        <v>27</v>
      </c>
      <c r="F275" s="83" t="s">
        <v>27</v>
      </c>
      <c r="G275" s="59">
        <v>705.57834400000002</v>
      </c>
      <c r="H275" s="59">
        <v>445.44403899999998</v>
      </c>
      <c r="I275" s="60" t="s">
        <v>27</v>
      </c>
      <c r="J275" s="69" t="s">
        <v>27</v>
      </c>
      <c r="K275" s="59" t="s">
        <v>27</v>
      </c>
      <c r="L275" s="83" t="s">
        <v>27</v>
      </c>
      <c r="M275" s="59">
        <v>133.733847</v>
      </c>
      <c r="N275" s="59">
        <v>41.399754000000001</v>
      </c>
      <c r="O275" s="60" t="s">
        <v>27</v>
      </c>
      <c r="P275" s="69" t="s">
        <v>27</v>
      </c>
      <c r="Q275" s="59" t="s">
        <v>27</v>
      </c>
      <c r="R275" s="85">
        <v>0</v>
      </c>
      <c r="S275" s="59">
        <v>-54.510655</v>
      </c>
      <c r="T275" s="59">
        <v>-25.639600000000002</v>
      </c>
      <c r="U275" s="60" t="s">
        <v>27</v>
      </c>
      <c r="V275" s="69" t="s">
        <v>27</v>
      </c>
      <c r="W275" s="61"/>
      <c r="X275" s="61"/>
      <c r="Y275" s="61"/>
      <c r="Z275" s="61"/>
      <c r="AA275" s="62">
        <v>652.45600000000002</v>
      </c>
      <c r="AB275" s="62">
        <v>0</v>
      </c>
      <c r="AC275" s="62">
        <v>1649.2421870000001</v>
      </c>
      <c r="AD275" s="62">
        <v>437.157308</v>
      </c>
      <c r="AE275" s="62">
        <v>466.20766500000002</v>
      </c>
      <c r="AF275" s="63">
        <v>0</v>
      </c>
      <c r="AG275" s="63">
        <v>307.21086000000003</v>
      </c>
      <c r="AH275" s="62">
        <v>80.611973000000006</v>
      </c>
      <c r="AI275" s="62">
        <v>84.696395999999993</v>
      </c>
      <c r="AJ275" s="62">
        <v>96.332103000000004</v>
      </c>
      <c r="AK275" s="62">
        <v>171.58032800000001</v>
      </c>
      <c r="AL275" s="62">
        <v>0</v>
      </c>
      <c r="AM275" s="63">
        <v>0</v>
      </c>
      <c r="AN275" s="63">
        <v>107.436573</v>
      </c>
      <c r="AO275" s="62">
        <v>25.799676000000002</v>
      </c>
      <c r="AP275" s="62">
        <v>31.199217999999998</v>
      </c>
      <c r="AQ275" s="62">
        <v>34.447971000000003</v>
      </c>
      <c r="AR275" s="62">
        <v>112.383617</v>
      </c>
      <c r="AS275" s="62">
        <v>0</v>
      </c>
      <c r="AT275" s="63">
        <v>0</v>
      </c>
      <c r="AU275" s="63">
        <v>165.84240800000001</v>
      </c>
      <c r="AV275" s="62">
        <v>41.399754000000001</v>
      </c>
      <c r="AW275" s="62">
        <v>46.578443</v>
      </c>
      <c r="AX275" s="62">
        <v>50.654328999999997</v>
      </c>
      <c r="AY275" s="62">
        <v>46.578443</v>
      </c>
      <c r="AZ275" s="62">
        <v>50.654328999999997</v>
      </c>
      <c r="BA275" s="63">
        <v>0</v>
      </c>
      <c r="BB275" s="63">
        <v>14.495003000000001</v>
      </c>
      <c r="BC275" s="62">
        <v>-25.639600000000002</v>
      </c>
      <c r="BD275" s="62">
        <v>12.349767</v>
      </c>
      <c r="BE275" s="62">
        <v>12.349767</v>
      </c>
      <c r="BF275" s="62">
        <v>12.349767</v>
      </c>
      <c r="BG275" s="62">
        <v>47.543441999999999</v>
      </c>
      <c r="BH275" s="62">
        <v>678.22127399999999</v>
      </c>
      <c r="BI275" s="62">
        <v>678.22127399999999</v>
      </c>
      <c r="BJ275" s="62">
        <v>704.04947300000003</v>
      </c>
      <c r="BK275" s="62">
        <v>789.88400999999999</v>
      </c>
      <c r="BL275" s="62">
        <v>880.54583600000001</v>
      </c>
      <c r="BM275" s="62">
        <v>0</v>
      </c>
      <c r="BN275" s="62">
        <v>1264.7289929999999</v>
      </c>
      <c r="BO275" s="62">
        <v>1264.7289929999999</v>
      </c>
      <c r="BP275" s="62">
        <v>1299.4094540000001</v>
      </c>
      <c r="BQ275" s="62">
        <v>1529.6483490000001</v>
      </c>
      <c r="BR275" s="62">
        <v>1578.2945850000001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80</v>
      </c>
      <c r="C276" s="81">
        <v>43535.25</v>
      </c>
      <c r="D276" s="58" t="s">
        <v>0</v>
      </c>
      <c r="E276" s="83" t="s">
        <v>27</v>
      </c>
      <c r="F276" s="83" t="s">
        <v>27</v>
      </c>
      <c r="G276" s="59">
        <v>20.772895999999999</v>
      </c>
      <c r="H276" s="59">
        <v>17.495847999999999</v>
      </c>
      <c r="I276" s="60" t="s">
        <v>27</v>
      </c>
      <c r="J276" s="69" t="s">
        <v>27</v>
      </c>
      <c r="K276" s="59" t="s">
        <v>27</v>
      </c>
      <c r="L276" s="83" t="s">
        <v>27</v>
      </c>
      <c r="M276" s="59">
        <v>0.95851799999999998</v>
      </c>
      <c r="N276" s="59">
        <v>1.688002</v>
      </c>
      <c r="O276" s="60" t="s">
        <v>27</v>
      </c>
      <c r="P276" s="69" t="s">
        <v>27</v>
      </c>
      <c r="Q276" s="59" t="s">
        <v>27</v>
      </c>
      <c r="R276" s="85">
        <v>0</v>
      </c>
      <c r="S276" s="59">
        <v>0.33974199999999999</v>
      </c>
      <c r="T276" s="59">
        <v>0.95072500000000004</v>
      </c>
      <c r="U276" s="60" t="s">
        <v>27</v>
      </c>
      <c r="V276" s="69" t="s">
        <v>27</v>
      </c>
      <c r="W276" s="61"/>
      <c r="X276" s="61"/>
      <c r="Y276" s="61"/>
      <c r="Z276" s="61"/>
      <c r="AA276" s="62">
        <v>29.484000000000002</v>
      </c>
      <c r="AB276" s="62">
        <v>0</v>
      </c>
      <c r="AC276" s="62">
        <v>64.401668000000001</v>
      </c>
      <c r="AD276" s="62">
        <v>16.293105000000001</v>
      </c>
      <c r="AE276" s="62">
        <v>16.016327</v>
      </c>
      <c r="AF276" s="63">
        <v>0</v>
      </c>
      <c r="AG276" s="63">
        <v>16.180197</v>
      </c>
      <c r="AH276" s="62">
        <v>4.5589789999999999</v>
      </c>
      <c r="AI276" s="62">
        <v>3.3252769999999998</v>
      </c>
      <c r="AJ276" s="62">
        <v>3.859051</v>
      </c>
      <c r="AK276" s="62">
        <v>5.1144170000000004</v>
      </c>
      <c r="AL276" s="62">
        <v>0</v>
      </c>
      <c r="AM276" s="63">
        <v>0</v>
      </c>
      <c r="AN276" s="63">
        <v>3.9045489999999998</v>
      </c>
      <c r="AO276" s="62">
        <v>1.33362</v>
      </c>
      <c r="AP276" s="62">
        <v>0.68357900000000005</v>
      </c>
      <c r="AQ276" s="62">
        <v>-0.101869</v>
      </c>
      <c r="AR276" s="62">
        <v>0.61473100000000003</v>
      </c>
      <c r="AS276" s="62">
        <v>0</v>
      </c>
      <c r="AT276" s="63">
        <v>0</v>
      </c>
      <c r="AU276" s="63">
        <v>5.2873650000000003</v>
      </c>
      <c r="AV276" s="62">
        <v>1.688002</v>
      </c>
      <c r="AW276" s="62">
        <v>1.0385249999999999</v>
      </c>
      <c r="AX276" s="62">
        <v>0.25816299999999998</v>
      </c>
      <c r="AY276" s="62">
        <v>1.0385249999999999</v>
      </c>
      <c r="AZ276" s="62">
        <v>0.25816299999999998</v>
      </c>
      <c r="BA276" s="63">
        <v>0</v>
      </c>
      <c r="BB276" s="63">
        <v>2.0210050000000002</v>
      </c>
      <c r="BC276" s="62">
        <v>0.95072500000000004</v>
      </c>
      <c r="BD276" s="62">
        <v>0.39837600000000001</v>
      </c>
      <c r="BE276" s="62">
        <v>0.39837600000000001</v>
      </c>
      <c r="BF276" s="62">
        <v>0.39837600000000001</v>
      </c>
      <c r="BG276" s="62">
        <v>-0.52688299999999999</v>
      </c>
      <c r="BH276" s="62">
        <v>9.8978140000000003</v>
      </c>
      <c r="BI276" s="62">
        <v>9.8978140000000003</v>
      </c>
      <c r="BJ276" s="62">
        <v>12.002644999999999</v>
      </c>
      <c r="BK276" s="62">
        <v>14.518837</v>
      </c>
      <c r="BL276" s="62">
        <v>14.936496</v>
      </c>
      <c r="BM276" s="62">
        <v>0</v>
      </c>
      <c r="BN276" s="62">
        <v>25.860357</v>
      </c>
      <c r="BO276" s="62">
        <v>25.860357</v>
      </c>
      <c r="BP276" s="62">
        <v>26.376802000000001</v>
      </c>
      <c r="BQ276" s="62">
        <v>25.949432000000002</v>
      </c>
      <c r="BR276" s="62">
        <v>26.746449999999999</v>
      </c>
      <c r="BS276" s="62">
        <v>0</v>
      </c>
    </row>
    <row r="277" spans="1:77" s="1" customFormat="1" ht="15" x14ac:dyDescent="0.25">
      <c r="A277"/>
      <c r="B277" s="73" t="s">
        <v>82</v>
      </c>
      <c r="C277" s="81">
        <v>43535.25</v>
      </c>
      <c r="D277" s="58" t="s">
        <v>0</v>
      </c>
      <c r="E277" s="83" t="s">
        <v>27</v>
      </c>
      <c r="F277" s="83" t="s">
        <v>27</v>
      </c>
      <c r="G277" s="59" t="s">
        <v>27</v>
      </c>
      <c r="H277" s="59" t="s">
        <v>27</v>
      </c>
      <c r="I277" s="60" t="s">
        <v>27</v>
      </c>
      <c r="J277" s="69" t="s">
        <v>27</v>
      </c>
      <c r="K277" s="59" t="s">
        <v>27</v>
      </c>
      <c r="L277" s="83" t="s">
        <v>27</v>
      </c>
      <c r="M277" s="59">
        <v>0</v>
      </c>
      <c r="N277" s="59">
        <v>0</v>
      </c>
      <c r="O277" s="60" t="s">
        <v>27</v>
      </c>
      <c r="P277" s="69" t="s">
        <v>27</v>
      </c>
      <c r="Q277" s="59" t="s">
        <v>27</v>
      </c>
      <c r="R277" s="85">
        <v>0</v>
      </c>
      <c r="S277" s="59">
        <v>0</v>
      </c>
      <c r="T277" s="59">
        <v>0</v>
      </c>
      <c r="U277" s="60" t="s">
        <v>27</v>
      </c>
      <c r="V277" s="69" t="s">
        <v>27</v>
      </c>
      <c r="W277" s="61"/>
      <c r="X277" s="61"/>
      <c r="Y277" s="61"/>
      <c r="Z277" s="61"/>
      <c r="AA277" s="62">
        <v>413.70312500000006</v>
      </c>
      <c r="AB277" s="62">
        <v>0</v>
      </c>
      <c r="AC277" s="62">
        <v>707.34706800000004</v>
      </c>
      <c r="AD277" s="62">
        <v>0</v>
      </c>
      <c r="AE277" s="62">
        <v>0</v>
      </c>
      <c r="AF277" s="63">
        <v>0</v>
      </c>
      <c r="AG277" s="63">
        <v>49.360066000000003</v>
      </c>
      <c r="AH277" s="62">
        <v>0</v>
      </c>
      <c r="AI277" s="62">
        <v>0</v>
      </c>
      <c r="AJ277" s="62">
        <v>0</v>
      </c>
      <c r="AK277" s="62">
        <v>0</v>
      </c>
      <c r="AL277" s="62">
        <v>0</v>
      </c>
      <c r="AM277" s="63">
        <v>0</v>
      </c>
      <c r="AN277" s="63">
        <v>32.193407999999998</v>
      </c>
      <c r="AO277" s="62">
        <v>0</v>
      </c>
      <c r="AP277" s="62">
        <v>0</v>
      </c>
      <c r="AQ277" s="62">
        <v>0</v>
      </c>
      <c r="AR277" s="62">
        <v>0</v>
      </c>
      <c r="AS277" s="62">
        <v>0</v>
      </c>
      <c r="AT277" s="63">
        <v>0</v>
      </c>
      <c r="AU277" s="63">
        <v>34.673724999999997</v>
      </c>
      <c r="AV277" s="62">
        <v>0</v>
      </c>
      <c r="AW277" s="62">
        <v>0</v>
      </c>
      <c r="AX277" s="62">
        <v>0</v>
      </c>
      <c r="AY277" s="62">
        <v>0</v>
      </c>
      <c r="AZ277" s="62">
        <v>0</v>
      </c>
      <c r="BA277" s="63">
        <v>0</v>
      </c>
      <c r="BB277" s="63">
        <v>13.989914000000001</v>
      </c>
      <c r="BC277" s="62">
        <v>0</v>
      </c>
      <c r="BD277" s="62">
        <v>0</v>
      </c>
      <c r="BE277" s="62">
        <v>0</v>
      </c>
      <c r="BF277" s="62">
        <v>0</v>
      </c>
      <c r="BG277" s="62">
        <v>0</v>
      </c>
      <c r="BH277" s="62">
        <v>90.697211999999993</v>
      </c>
      <c r="BI277" s="62">
        <v>90.697211999999993</v>
      </c>
      <c r="BJ277" s="62">
        <v>0</v>
      </c>
      <c r="BK277" s="62">
        <v>22.858173000000001</v>
      </c>
      <c r="BL277" s="62">
        <v>0</v>
      </c>
      <c r="BM277" s="62">
        <v>0</v>
      </c>
      <c r="BN277" s="62">
        <v>106.082302</v>
      </c>
      <c r="BO277" s="62">
        <v>106.082302</v>
      </c>
      <c r="BP277" s="62">
        <v>0</v>
      </c>
      <c r="BQ277" s="62">
        <v>106.740489</v>
      </c>
      <c r="BR277" s="62">
        <v>0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94</v>
      </c>
      <c r="C278" s="81">
        <v>43535.25</v>
      </c>
      <c r="D278" s="58" t="s">
        <v>0</v>
      </c>
      <c r="E278" s="83" t="s">
        <v>27</v>
      </c>
      <c r="F278" s="83" t="s">
        <v>27</v>
      </c>
      <c r="G278" s="59">
        <v>21.610018</v>
      </c>
      <c r="H278" s="59">
        <v>17.683727000000001</v>
      </c>
      <c r="I278" s="60" t="s">
        <v>27</v>
      </c>
      <c r="J278" s="69" t="s">
        <v>27</v>
      </c>
      <c r="K278" s="59" t="s">
        <v>27</v>
      </c>
      <c r="L278" s="83" t="s">
        <v>27</v>
      </c>
      <c r="M278" s="59">
        <v>3.9208540000000003</v>
      </c>
      <c r="N278" s="59">
        <v>2.9642400000000002</v>
      </c>
      <c r="O278" s="60" t="s">
        <v>27</v>
      </c>
      <c r="P278" s="69" t="s">
        <v>27</v>
      </c>
      <c r="Q278" s="59" t="s">
        <v>27</v>
      </c>
      <c r="R278" s="85">
        <v>0</v>
      </c>
      <c r="S278" s="59">
        <v>2.0069539999999999</v>
      </c>
      <c r="T278" s="59">
        <v>-0.91517400000000004</v>
      </c>
      <c r="U278" s="60" t="s">
        <v>27</v>
      </c>
      <c r="V278" s="69" t="s">
        <v>27</v>
      </c>
      <c r="W278" s="61"/>
      <c r="X278" s="61"/>
      <c r="Y278" s="61"/>
      <c r="Z278" s="61"/>
      <c r="AA278" s="62">
        <v>27.209520000000001</v>
      </c>
      <c r="AB278" s="62">
        <v>0</v>
      </c>
      <c r="AC278" s="62">
        <v>53.704847999999998</v>
      </c>
      <c r="AD278" s="62">
        <v>12.132546</v>
      </c>
      <c r="AE278" s="62">
        <v>18.592272999999999</v>
      </c>
      <c r="AF278" s="63">
        <v>0</v>
      </c>
      <c r="AG278" s="63">
        <v>10.065742999999999</v>
      </c>
      <c r="AH278" s="62">
        <v>4.9259760000000004</v>
      </c>
      <c r="AI278" s="62">
        <v>1.5815539999999999</v>
      </c>
      <c r="AJ278" s="62">
        <v>4.0302389999999999</v>
      </c>
      <c r="AK278" s="62">
        <v>5.7217969999999996</v>
      </c>
      <c r="AL278" s="62">
        <v>0</v>
      </c>
      <c r="AM278" s="63">
        <v>0</v>
      </c>
      <c r="AN278" s="63">
        <v>2.8845160000000001</v>
      </c>
      <c r="AO278" s="62">
        <v>2.7343000000000002</v>
      </c>
      <c r="AP278" s="62">
        <v>-0.278756</v>
      </c>
      <c r="AQ278" s="62">
        <v>2.1767059999999998</v>
      </c>
      <c r="AR278" s="62">
        <v>3.6145420000000001</v>
      </c>
      <c r="AS278" s="62">
        <v>0</v>
      </c>
      <c r="AT278" s="63">
        <v>0</v>
      </c>
      <c r="AU278" s="63">
        <v>3.7730070000000002</v>
      </c>
      <c r="AV278" s="62">
        <v>2.9642400000000002</v>
      </c>
      <c r="AW278" s="62">
        <v>-3.4125000000000003E-2</v>
      </c>
      <c r="AX278" s="62">
        <v>2.4447830000000002</v>
      </c>
      <c r="AY278" s="62">
        <v>-3.4125000000000003E-2</v>
      </c>
      <c r="AZ278" s="62">
        <v>2.4447830000000002</v>
      </c>
      <c r="BA278" s="63">
        <v>0</v>
      </c>
      <c r="BB278" s="63">
        <v>-3.3834780000000002</v>
      </c>
      <c r="BC278" s="62">
        <v>-0.91517400000000004</v>
      </c>
      <c r="BD278" s="62">
        <v>-1.1630689999999999</v>
      </c>
      <c r="BE278" s="62">
        <v>-1.1630689999999999</v>
      </c>
      <c r="BF278" s="62">
        <v>-1.1630689999999999</v>
      </c>
      <c r="BG278" s="62">
        <v>1.2170069999999999</v>
      </c>
      <c r="BH278" s="62">
        <v>25.586779</v>
      </c>
      <c r="BI278" s="62">
        <v>25.586779</v>
      </c>
      <c r="BJ278" s="62">
        <v>23.759148</v>
      </c>
      <c r="BK278" s="62">
        <v>24.961760000000002</v>
      </c>
      <c r="BL278" s="62">
        <v>30.311591</v>
      </c>
      <c r="BM278" s="62">
        <v>0</v>
      </c>
      <c r="BN278" s="62">
        <v>36.425539000000001</v>
      </c>
      <c r="BO278" s="62">
        <v>36.425539000000001</v>
      </c>
      <c r="BP278" s="62">
        <v>35.517774000000003</v>
      </c>
      <c r="BQ278" s="62">
        <v>36.451861999999998</v>
      </c>
      <c r="BR278" s="62">
        <v>35.488981000000003</v>
      </c>
      <c r="BS278" s="62">
        <v>0</v>
      </c>
    </row>
    <row r="279" spans="1:77" s="1" customFormat="1" ht="15" x14ac:dyDescent="0.25">
      <c r="A279"/>
      <c r="B279" s="73" t="s">
        <v>99</v>
      </c>
      <c r="C279" s="81">
        <v>43535.25</v>
      </c>
      <c r="D279" s="58" t="s">
        <v>0</v>
      </c>
      <c r="E279" s="83">
        <v>329.25</v>
      </c>
      <c r="F279" s="83" t="s">
        <v>27</v>
      </c>
      <c r="G279" s="59">
        <v>462.82888400000002</v>
      </c>
      <c r="H279" s="59">
        <v>226.807998</v>
      </c>
      <c r="I279" s="60" t="s">
        <v>27</v>
      </c>
      <c r="J279" s="69" t="s">
        <v>27</v>
      </c>
      <c r="K279" s="59">
        <v>55.25</v>
      </c>
      <c r="L279" s="83" t="s">
        <v>27</v>
      </c>
      <c r="M279" s="59">
        <v>169.18325900000002</v>
      </c>
      <c r="N279" s="59">
        <v>30.811881999999997</v>
      </c>
      <c r="O279" s="60" t="s">
        <v>27</v>
      </c>
      <c r="P279" s="69" t="s">
        <v>27</v>
      </c>
      <c r="Q279" s="59">
        <v>33.5</v>
      </c>
      <c r="R279" s="85">
        <v>0</v>
      </c>
      <c r="S279" s="59">
        <v>93.068905000000001</v>
      </c>
      <c r="T279" s="59">
        <v>7.67258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1391.175</v>
      </c>
      <c r="AB279" s="62">
        <v>0</v>
      </c>
      <c r="AC279" s="62">
        <v>917.78966300000002</v>
      </c>
      <c r="AD279" s="62">
        <v>223.367593</v>
      </c>
      <c r="AE279" s="62">
        <v>318.01413100000002</v>
      </c>
      <c r="AF279" s="63">
        <v>0</v>
      </c>
      <c r="AG279" s="63">
        <v>268.49616300000002</v>
      </c>
      <c r="AH279" s="62">
        <v>51.157760000000003</v>
      </c>
      <c r="AI279" s="62">
        <v>57.895561000000001</v>
      </c>
      <c r="AJ279" s="62">
        <v>116.56793399999999</v>
      </c>
      <c r="AK279" s="62">
        <v>200.94032999999999</v>
      </c>
      <c r="AL279" s="62">
        <v>0</v>
      </c>
      <c r="AM279" s="63">
        <v>0</v>
      </c>
      <c r="AN279" s="63">
        <v>143.10319699999999</v>
      </c>
      <c r="AO279" s="62">
        <v>21.168016999999999</v>
      </c>
      <c r="AP279" s="62">
        <v>23.343502000000001</v>
      </c>
      <c r="AQ279" s="62">
        <v>74.256117000000003</v>
      </c>
      <c r="AR279" s="62">
        <v>157.46123900000001</v>
      </c>
      <c r="AS279" s="62">
        <v>0</v>
      </c>
      <c r="AT279" s="63">
        <v>0</v>
      </c>
      <c r="AU279" s="63">
        <v>181.59587099999999</v>
      </c>
      <c r="AV279" s="62">
        <v>30.811882000000001</v>
      </c>
      <c r="AW279" s="62">
        <v>33.214387000000002</v>
      </c>
      <c r="AX279" s="62">
        <v>86.115005999999994</v>
      </c>
      <c r="AY279" s="62">
        <v>33.214387000000002</v>
      </c>
      <c r="AZ279" s="62">
        <v>86.115005999999994</v>
      </c>
      <c r="BA279" s="63">
        <v>0</v>
      </c>
      <c r="BB279" s="63">
        <v>85.361608000000004</v>
      </c>
      <c r="BC279" s="62">
        <v>7.67258</v>
      </c>
      <c r="BD279" s="62">
        <v>9.5890029999999999</v>
      </c>
      <c r="BE279" s="62">
        <v>9.5890029999999999</v>
      </c>
      <c r="BF279" s="62">
        <v>9.5890029999999999</v>
      </c>
      <c r="BG279" s="62">
        <v>48.752571000000003</v>
      </c>
      <c r="BH279" s="62">
        <v>214.41120900000001</v>
      </c>
      <c r="BI279" s="62">
        <v>214.41120900000001</v>
      </c>
      <c r="BJ279" s="62">
        <v>215.42191099999999</v>
      </c>
      <c r="BK279" s="62">
        <v>369.67295799999999</v>
      </c>
      <c r="BL279" s="62">
        <v>533.599108</v>
      </c>
      <c r="BM279" s="62">
        <v>0</v>
      </c>
      <c r="BN279" s="62">
        <v>158.880032</v>
      </c>
      <c r="BO279" s="62">
        <v>158.880032</v>
      </c>
      <c r="BP279" s="62">
        <v>178.11777900000001</v>
      </c>
      <c r="BQ279" s="62">
        <v>163.77636899999999</v>
      </c>
      <c r="BR279" s="62">
        <v>326.49086799999998</v>
      </c>
      <c r="BS279" s="62">
        <v>0</v>
      </c>
    </row>
    <row r="280" spans="1:77" s="1" customFormat="1" ht="15" x14ac:dyDescent="0.25">
      <c r="A280"/>
      <c r="B280" s="73" t="s">
        <v>101</v>
      </c>
      <c r="C280" s="81">
        <v>43535.25</v>
      </c>
      <c r="D280" s="58" t="s">
        <v>0</v>
      </c>
      <c r="E280" s="83" t="s">
        <v>27</v>
      </c>
      <c r="F280" s="83" t="s">
        <v>27</v>
      </c>
      <c r="G280" s="59">
        <v>37.777107999999998</v>
      </c>
      <c r="H280" s="59">
        <v>50.471806999999998</v>
      </c>
      <c r="I280" s="60" t="s">
        <v>27</v>
      </c>
      <c r="J280" s="69" t="s">
        <v>27</v>
      </c>
      <c r="K280" s="59" t="s">
        <v>27</v>
      </c>
      <c r="L280" s="83" t="s">
        <v>27</v>
      </c>
      <c r="M280" s="59">
        <v>5.5220900000000004</v>
      </c>
      <c r="N280" s="59">
        <v>1.3817469999999998</v>
      </c>
      <c r="O280" s="60" t="s">
        <v>27</v>
      </c>
      <c r="P280" s="69" t="s">
        <v>27</v>
      </c>
      <c r="Q280" s="59" t="s">
        <v>27</v>
      </c>
      <c r="R280" s="85">
        <v>0</v>
      </c>
      <c r="S280" s="59">
        <v>-36.734549999999999</v>
      </c>
      <c r="T280" s="59">
        <v>-34.556843999999998</v>
      </c>
      <c r="U280" s="60" t="s">
        <v>27</v>
      </c>
      <c r="V280" s="69" t="s">
        <v>27</v>
      </c>
      <c r="W280" s="61"/>
      <c r="X280" s="61"/>
      <c r="Y280" s="61"/>
      <c r="Z280" s="61"/>
      <c r="AA280" s="62">
        <v>189.6</v>
      </c>
      <c r="AB280" s="62">
        <v>0</v>
      </c>
      <c r="AC280" s="62">
        <v>147.252577</v>
      </c>
      <c r="AD280" s="62">
        <v>44.830289999999998</v>
      </c>
      <c r="AE280" s="62">
        <v>40.198453999999998</v>
      </c>
      <c r="AF280" s="63">
        <v>0</v>
      </c>
      <c r="AG280" s="63">
        <v>14.326024</v>
      </c>
      <c r="AH280" s="62">
        <v>5.0141109999999998</v>
      </c>
      <c r="AI280" s="62">
        <v>5.6296660000000003</v>
      </c>
      <c r="AJ280" s="62">
        <v>6.7654490000000003</v>
      </c>
      <c r="AK280" s="62">
        <v>9.2031159999999996</v>
      </c>
      <c r="AL280" s="62">
        <v>0</v>
      </c>
      <c r="AM280" s="63">
        <v>0</v>
      </c>
      <c r="AN280" s="63">
        <v>-4.1707200000000002</v>
      </c>
      <c r="AO280" s="62">
        <v>-0.64893400000000001</v>
      </c>
      <c r="AP280" s="62">
        <v>-0.25348199999999999</v>
      </c>
      <c r="AQ280" s="62">
        <v>1.3250789999999999</v>
      </c>
      <c r="AR280" s="62">
        <v>3.4738449999999998</v>
      </c>
      <c r="AS280" s="62">
        <v>0</v>
      </c>
      <c r="AT280" s="63">
        <v>0</v>
      </c>
      <c r="AU280" s="63">
        <v>3.2863419999999999</v>
      </c>
      <c r="AV280" s="62">
        <v>1.3817470000000001</v>
      </c>
      <c r="AW280" s="62">
        <v>1.669802</v>
      </c>
      <c r="AX280" s="62">
        <v>3.2286510000000002</v>
      </c>
      <c r="AY280" s="62">
        <v>1.669802</v>
      </c>
      <c r="AZ280" s="62">
        <v>3.2286510000000002</v>
      </c>
      <c r="BA280" s="63">
        <v>0</v>
      </c>
      <c r="BB280" s="63">
        <v>-35.558602999999998</v>
      </c>
      <c r="BC280" s="62">
        <v>-34.556843999999998</v>
      </c>
      <c r="BD280" s="62">
        <v>-4.2948250000000003</v>
      </c>
      <c r="BE280" s="62">
        <v>-4.2948250000000003</v>
      </c>
      <c r="BF280" s="62">
        <v>-4.2948250000000003</v>
      </c>
      <c r="BG280" s="62">
        <v>-8.5257629999999995</v>
      </c>
      <c r="BH280" s="62">
        <v>94.375559999999993</v>
      </c>
      <c r="BI280" s="62">
        <v>94.375559999999993</v>
      </c>
      <c r="BJ280" s="62">
        <v>95.133831999999998</v>
      </c>
      <c r="BK280" s="62">
        <v>101.955175</v>
      </c>
      <c r="BL280" s="62">
        <v>114.86258100000001</v>
      </c>
      <c r="BM280" s="62">
        <v>0</v>
      </c>
      <c r="BN280" s="62">
        <v>80.790597000000005</v>
      </c>
      <c r="BO280" s="62">
        <v>80.790597000000005</v>
      </c>
      <c r="BP280" s="62">
        <v>76.398408000000003</v>
      </c>
      <c r="BQ280" s="62">
        <v>74.027051</v>
      </c>
      <c r="BR280" s="62">
        <v>53.197101000000004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120</v>
      </c>
      <c r="C281" s="81">
        <v>43535.25</v>
      </c>
      <c r="D281" s="58" t="s">
        <v>0</v>
      </c>
      <c r="E281" s="83" t="s">
        <v>27</v>
      </c>
      <c r="F281" s="83" t="s">
        <v>27</v>
      </c>
      <c r="G281" s="59">
        <v>3600.2420000000002</v>
      </c>
      <c r="H281" s="59">
        <v>5079.3670000000002</v>
      </c>
      <c r="I281" s="60" t="s">
        <v>27</v>
      </c>
      <c r="J281" s="69" t="s">
        <v>27</v>
      </c>
      <c r="K281" s="59" t="s">
        <v>27</v>
      </c>
      <c r="L281" s="83" t="s">
        <v>27</v>
      </c>
      <c r="M281" s="59">
        <v>232.76100000000002</v>
      </c>
      <c r="N281" s="59">
        <v>515.09100000000001</v>
      </c>
      <c r="O281" s="60" t="s">
        <v>27</v>
      </c>
      <c r="P281" s="69" t="s">
        <v>27</v>
      </c>
      <c r="Q281" s="59" t="s">
        <v>27</v>
      </c>
      <c r="R281" s="85">
        <v>0</v>
      </c>
      <c r="S281" s="59">
        <v>1013.913</v>
      </c>
      <c r="T281" s="59">
        <v>-225.595</v>
      </c>
      <c r="U281" s="60" t="s">
        <v>27</v>
      </c>
      <c r="V281" s="69" t="s">
        <v>27</v>
      </c>
      <c r="W281" s="61"/>
      <c r="X281" s="61"/>
      <c r="Y281" s="61"/>
      <c r="Z281" s="61"/>
      <c r="AA281" s="62">
        <v>2826.2933510399998</v>
      </c>
      <c r="AB281" s="62">
        <v>0</v>
      </c>
      <c r="AC281" s="62">
        <v>10478.353999999999</v>
      </c>
      <c r="AD281" s="62">
        <v>2296.12</v>
      </c>
      <c r="AE281" s="62">
        <v>2895.1990000000001</v>
      </c>
      <c r="AF281" s="63">
        <v>0</v>
      </c>
      <c r="AG281" s="63">
        <v>1433.165</v>
      </c>
      <c r="AH281" s="62">
        <v>1136.491</v>
      </c>
      <c r="AI281" s="62">
        <v>272.495</v>
      </c>
      <c r="AJ281" s="62">
        <v>290.37700000000001</v>
      </c>
      <c r="AK281" s="62">
        <v>337.84899999999999</v>
      </c>
      <c r="AL281" s="62">
        <v>0</v>
      </c>
      <c r="AM281" s="63">
        <v>0</v>
      </c>
      <c r="AN281" s="63">
        <v>245.584</v>
      </c>
      <c r="AO281" s="62">
        <v>318.012</v>
      </c>
      <c r="AP281" s="62">
        <v>75.218999999999994</v>
      </c>
      <c r="AQ281" s="62">
        <v>130.792</v>
      </c>
      <c r="AR281" s="62">
        <v>181.43700000000001</v>
      </c>
      <c r="AS281" s="62">
        <v>0</v>
      </c>
      <c r="AT281" s="63">
        <v>0</v>
      </c>
      <c r="AU281" s="63">
        <v>858.51599999999996</v>
      </c>
      <c r="AV281" s="62">
        <v>515.09100000000001</v>
      </c>
      <c r="AW281" s="62">
        <v>239.60499999999999</v>
      </c>
      <c r="AX281" s="62">
        <v>152.57400000000001</v>
      </c>
      <c r="AY281" s="62">
        <v>239.60499999999999</v>
      </c>
      <c r="AZ281" s="62">
        <v>152.57400000000001</v>
      </c>
      <c r="BA281" s="63">
        <v>0</v>
      </c>
      <c r="BB281" s="63">
        <v>-471.54500000000002</v>
      </c>
      <c r="BC281" s="62">
        <v>-225.595</v>
      </c>
      <c r="BD281" s="62">
        <v>-110.754</v>
      </c>
      <c r="BE281" s="62">
        <v>-110.754</v>
      </c>
      <c r="BF281" s="62">
        <v>-110.754</v>
      </c>
      <c r="BG281" s="62">
        <v>3463.9609999999998</v>
      </c>
      <c r="BH281" s="62">
        <v>1584.6079999999999</v>
      </c>
      <c r="BI281" s="62">
        <v>1584.6079999999999</v>
      </c>
      <c r="BJ281" s="62">
        <v>747.9</v>
      </c>
      <c r="BK281" s="62">
        <v>-1695.8119999999999</v>
      </c>
      <c r="BL281" s="62">
        <v>-2805.3220000000001</v>
      </c>
      <c r="BM281" s="62">
        <v>0</v>
      </c>
      <c r="BN281" s="62">
        <v>2608.3629999999998</v>
      </c>
      <c r="BO281" s="62">
        <v>2608.3629999999998</v>
      </c>
      <c r="BP281" s="62">
        <v>2533.4740000000002</v>
      </c>
      <c r="BQ281" s="62">
        <v>6151.9849999999997</v>
      </c>
      <c r="BR281" s="62">
        <v>7309.1009999999997</v>
      </c>
      <c r="BS281" s="62">
        <v>0</v>
      </c>
    </row>
    <row r="282" spans="1:77" s="1" customFormat="1" ht="15" x14ac:dyDescent="0.25">
      <c r="A282"/>
      <c r="B282" s="73" t="s">
        <v>125</v>
      </c>
      <c r="C282" s="81">
        <v>43535.25</v>
      </c>
      <c r="D282" s="58" t="s">
        <v>0</v>
      </c>
      <c r="E282" s="83" t="s">
        <v>27</v>
      </c>
      <c r="F282" s="83" t="s">
        <v>27</v>
      </c>
      <c r="G282" s="59">
        <v>313.78713299999998</v>
      </c>
      <c r="H282" s="59">
        <v>305.15495700000002</v>
      </c>
      <c r="I282" s="60" t="s">
        <v>27</v>
      </c>
      <c r="J282" s="69" t="s">
        <v>27</v>
      </c>
      <c r="K282" s="59" t="s">
        <v>27</v>
      </c>
      <c r="L282" s="83" t="s">
        <v>27</v>
      </c>
      <c r="M282" s="59">
        <v>55.06026</v>
      </c>
      <c r="N282" s="59">
        <v>77.172554000000005</v>
      </c>
      <c r="O282" s="60" t="s">
        <v>27</v>
      </c>
      <c r="P282" s="69" t="s">
        <v>27</v>
      </c>
      <c r="Q282" s="59" t="s">
        <v>27</v>
      </c>
      <c r="R282" s="85">
        <v>0</v>
      </c>
      <c r="S282" s="59">
        <v>40.952491999999999</v>
      </c>
      <c r="T282" s="59">
        <v>12.017571</v>
      </c>
      <c r="U282" s="60" t="s">
        <v>27</v>
      </c>
      <c r="V282" s="69" t="s">
        <v>27</v>
      </c>
      <c r="W282" s="61"/>
      <c r="X282" s="61"/>
      <c r="Y282" s="61"/>
      <c r="Z282" s="61"/>
      <c r="AA282" s="62">
        <v>642.37852799999996</v>
      </c>
      <c r="AB282" s="62">
        <v>0</v>
      </c>
      <c r="AC282" s="62">
        <v>1066.330776</v>
      </c>
      <c r="AD282" s="62">
        <v>268.82411300000001</v>
      </c>
      <c r="AE282" s="62">
        <v>289.60721100000001</v>
      </c>
      <c r="AF282" s="63">
        <v>0</v>
      </c>
      <c r="AG282" s="63">
        <v>258.85727000000003</v>
      </c>
      <c r="AH282" s="62">
        <v>104.6555</v>
      </c>
      <c r="AI282" s="62">
        <v>47.999896</v>
      </c>
      <c r="AJ282" s="62">
        <v>61.355794000000003</v>
      </c>
      <c r="AK282" s="62">
        <v>72.939093999999997</v>
      </c>
      <c r="AL282" s="62">
        <v>0</v>
      </c>
      <c r="AM282" s="63">
        <v>0</v>
      </c>
      <c r="AN282" s="63">
        <v>144.168282</v>
      </c>
      <c r="AO282" s="62">
        <v>65.693533000000002</v>
      </c>
      <c r="AP282" s="62">
        <v>19.708970999999998</v>
      </c>
      <c r="AQ282" s="62">
        <v>34.304786999999997</v>
      </c>
      <c r="AR282" s="62">
        <v>49.569485999999998</v>
      </c>
      <c r="AS282" s="62">
        <v>0</v>
      </c>
      <c r="AT282" s="63">
        <v>0</v>
      </c>
      <c r="AU282" s="63">
        <v>180.69046299999999</v>
      </c>
      <c r="AV282" s="62">
        <v>77.172554000000005</v>
      </c>
      <c r="AW282" s="62">
        <v>28.036733999999999</v>
      </c>
      <c r="AX282" s="62">
        <v>60.624989999999997</v>
      </c>
      <c r="AY282" s="62">
        <v>28.036733999999999</v>
      </c>
      <c r="AZ282" s="62">
        <v>60.624989999999997</v>
      </c>
      <c r="BA282" s="63">
        <v>0</v>
      </c>
      <c r="BB282" s="63">
        <v>68.127774000000002</v>
      </c>
      <c r="BC282" s="62">
        <v>12.017571</v>
      </c>
      <c r="BD282" s="62">
        <v>11.803429</v>
      </c>
      <c r="BE282" s="62">
        <v>11.803429</v>
      </c>
      <c r="BF282" s="62">
        <v>11.803429</v>
      </c>
      <c r="BG282" s="62">
        <v>27.377680999999999</v>
      </c>
      <c r="BH282" s="62">
        <v>789.88563199999999</v>
      </c>
      <c r="BI282" s="62">
        <v>789.88563199999999</v>
      </c>
      <c r="BJ282" s="62">
        <v>843.40295500000002</v>
      </c>
      <c r="BK282" s="62">
        <v>897.53432499999997</v>
      </c>
      <c r="BL282" s="62">
        <v>1181.4088389999999</v>
      </c>
      <c r="BM282" s="62">
        <v>0</v>
      </c>
      <c r="BN282" s="62">
        <v>47.639757000000003</v>
      </c>
      <c r="BO282" s="62">
        <v>47.639757000000003</v>
      </c>
      <c r="BP282" s="62">
        <v>71.444557000000003</v>
      </c>
      <c r="BQ282" s="62">
        <v>91.846424999999996</v>
      </c>
      <c r="BR282" s="62">
        <v>151.40714800000001</v>
      </c>
      <c r="BS282" s="62">
        <v>0</v>
      </c>
    </row>
    <row r="283" spans="1:77" s="1" customFormat="1" ht="15" x14ac:dyDescent="0.25">
      <c r="A283"/>
      <c r="B283" s="73" t="s">
        <v>126</v>
      </c>
      <c r="C283" s="81">
        <v>43535.25</v>
      </c>
      <c r="D283" s="58" t="s">
        <v>0</v>
      </c>
      <c r="E283" s="83" t="s">
        <v>27</v>
      </c>
      <c r="F283" s="83" t="s">
        <v>27</v>
      </c>
      <c r="G283" s="59">
        <v>61.191460999999997</v>
      </c>
      <c r="H283" s="59">
        <v>42.988011999999998</v>
      </c>
      <c r="I283" s="60" t="s">
        <v>27</v>
      </c>
      <c r="J283" s="69" t="s">
        <v>27</v>
      </c>
      <c r="K283" s="59" t="s">
        <v>27</v>
      </c>
      <c r="L283" s="83" t="s">
        <v>27</v>
      </c>
      <c r="M283" s="59">
        <v>16.437456000000001</v>
      </c>
      <c r="N283" s="59">
        <v>8.1521539999999995</v>
      </c>
      <c r="O283" s="60" t="s">
        <v>27</v>
      </c>
      <c r="P283" s="69" t="s">
        <v>27</v>
      </c>
      <c r="Q283" s="59" t="s">
        <v>27</v>
      </c>
      <c r="R283" s="85">
        <v>0</v>
      </c>
      <c r="S283" s="59">
        <v>-3.9093339999999999</v>
      </c>
      <c r="T283" s="59">
        <v>5.0069030000000003</v>
      </c>
      <c r="U283" s="60" t="s">
        <v>27</v>
      </c>
      <c r="V283" s="69" t="s">
        <v>27</v>
      </c>
      <c r="W283" s="61"/>
      <c r="X283" s="61"/>
      <c r="Y283" s="61"/>
      <c r="Z283" s="61"/>
      <c r="AA283" s="62">
        <v>103.10139825</v>
      </c>
      <c r="AB283" s="62">
        <v>0</v>
      </c>
      <c r="AC283" s="62">
        <v>145.46510900000001</v>
      </c>
      <c r="AD283" s="62">
        <v>39.044601</v>
      </c>
      <c r="AE283" s="62">
        <v>38.117806000000002</v>
      </c>
      <c r="AF283" s="63">
        <v>0</v>
      </c>
      <c r="AG283" s="63">
        <v>38.746836999999999</v>
      </c>
      <c r="AH283" s="62">
        <v>13.489893</v>
      </c>
      <c r="AI283" s="62">
        <v>8.1393869999999993</v>
      </c>
      <c r="AJ283" s="62">
        <v>10.052973</v>
      </c>
      <c r="AK283" s="62">
        <v>23.289061</v>
      </c>
      <c r="AL283" s="62">
        <v>0</v>
      </c>
      <c r="AM283" s="63">
        <v>0</v>
      </c>
      <c r="AN283" s="63">
        <v>16.930205000000001</v>
      </c>
      <c r="AO283" s="62">
        <v>6.7923689999999999</v>
      </c>
      <c r="AP283" s="62">
        <v>2.3466680000000002</v>
      </c>
      <c r="AQ283" s="62">
        <v>3.7971050000000002</v>
      </c>
      <c r="AR283" s="62">
        <v>14.606512</v>
      </c>
      <c r="AS283" s="62">
        <v>0</v>
      </c>
      <c r="AT283" s="63">
        <v>0</v>
      </c>
      <c r="AU283" s="63">
        <v>22.420117999999999</v>
      </c>
      <c r="AV283" s="62">
        <v>8.1521539999999995</v>
      </c>
      <c r="AW283" s="62">
        <v>3.7192539999999998</v>
      </c>
      <c r="AX283" s="62">
        <v>5.1943999999999999</v>
      </c>
      <c r="AY283" s="62">
        <v>3.7192539999999998</v>
      </c>
      <c r="AZ283" s="62">
        <v>5.1943999999999999</v>
      </c>
      <c r="BA283" s="63">
        <v>0</v>
      </c>
      <c r="BB283" s="63">
        <v>11.133495</v>
      </c>
      <c r="BC283" s="62">
        <v>5.0069030000000003</v>
      </c>
      <c r="BD283" s="62">
        <v>1.1326879999999999</v>
      </c>
      <c r="BE283" s="62">
        <v>1.1326879999999999</v>
      </c>
      <c r="BF283" s="62">
        <v>1.1326879999999999</v>
      </c>
      <c r="BG283" s="62">
        <v>-1.209997</v>
      </c>
      <c r="BH283" s="62">
        <v>50.673439999999999</v>
      </c>
      <c r="BI283" s="62">
        <v>50.673439999999999</v>
      </c>
      <c r="BJ283" s="62">
        <v>49.071970999999998</v>
      </c>
      <c r="BK283" s="62">
        <v>75.80198</v>
      </c>
      <c r="BL283" s="62">
        <v>107.473722</v>
      </c>
      <c r="BM283" s="62">
        <v>0</v>
      </c>
      <c r="BN283" s="62">
        <v>41.710016000000003</v>
      </c>
      <c r="BO283" s="62">
        <v>41.710016000000003</v>
      </c>
      <c r="BP283" s="62">
        <v>42.940264999999997</v>
      </c>
      <c r="BQ283" s="62">
        <v>41.315258999999998</v>
      </c>
      <c r="BR283" s="62">
        <v>36.570283000000003</v>
      </c>
      <c r="BS283" s="62">
        <v>0</v>
      </c>
    </row>
    <row r="284" spans="1:77" s="1" customFormat="1" ht="15" x14ac:dyDescent="0.25">
      <c r="A284"/>
      <c r="B284" s="73" t="s">
        <v>128</v>
      </c>
      <c r="C284" s="81">
        <v>43535.25</v>
      </c>
      <c r="D284" s="58" t="s">
        <v>0</v>
      </c>
      <c r="E284" s="83" t="s">
        <v>27</v>
      </c>
      <c r="F284" s="83" t="s">
        <v>27</v>
      </c>
      <c r="G284" s="59">
        <v>150.571</v>
      </c>
      <c r="H284" s="59">
        <v>167.80500000000001</v>
      </c>
      <c r="I284" s="60" t="s">
        <v>27</v>
      </c>
      <c r="J284" s="69" t="s">
        <v>27</v>
      </c>
      <c r="K284" s="59" t="s">
        <v>27</v>
      </c>
      <c r="L284" s="83" t="s">
        <v>27</v>
      </c>
      <c r="M284" s="59">
        <v>3.9769999999999999</v>
      </c>
      <c r="N284" s="59">
        <v>16.186999999999998</v>
      </c>
      <c r="O284" s="60" t="s">
        <v>27</v>
      </c>
      <c r="P284" s="69" t="s">
        <v>27</v>
      </c>
      <c r="Q284" s="59" t="s">
        <v>27</v>
      </c>
      <c r="R284" s="85">
        <v>0</v>
      </c>
      <c r="S284" s="59">
        <v>117.39100000000001</v>
      </c>
      <c r="T284" s="59">
        <v>-19.338000000000001</v>
      </c>
      <c r="U284" s="60" t="s">
        <v>27</v>
      </c>
      <c r="V284" s="69" t="s">
        <v>27</v>
      </c>
      <c r="W284" s="61"/>
      <c r="X284" s="61"/>
      <c r="Y284" s="61"/>
      <c r="Z284" s="61"/>
      <c r="AA284" s="62">
        <v>2144.8638000000001</v>
      </c>
      <c r="AB284" s="62">
        <v>0</v>
      </c>
      <c r="AC284" s="62">
        <v>597.90899999999999</v>
      </c>
      <c r="AD284" s="62">
        <v>193.08799999999999</v>
      </c>
      <c r="AE284" s="62">
        <v>166.727</v>
      </c>
      <c r="AF284" s="63">
        <v>0</v>
      </c>
      <c r="AG284" s="63">
        <v>234.43299999999999</v>
      </c>
      <c r="AH284" s="62">
        <v>63.691000000000003</v>
      </c>
      <c r="AI284" s="62">
        <v>74.822000000000003</v>
      </c>
      <c r="AJ284" s="62">
        <v>60.59</v>
      </c>
      <c r="AK284" s="62">
        <v>43.381999999999998</v>
      </c>
      <c r="AL284" s="62">
        <v>0</v>
      </c>
      <c r="AM284" s="63">
        <v>0</v>
      </c>
      <c r="AN284" s="63">
        <v>56.893999999999998</v>
      </c>
      <c r="AO284" s="62">
        <v>13.927</v>
      </c>
      <c r="AP284" s="62">
        <v>27.460999999999999</v>
      </c>
      <c r="AQ284" s="62">
        <v>10.141999999999999</v>
      </c>
      <c r="AR284" s="62">
        <v>1.31</v>
      </c>
      <c r="AS284" s="62">
        <v>0</v>
      </c>
      <c r="AT284" s="63">
        <v>0</v>
      </c>
      <c r="AU284" s="63">
        <v>67.227000000000004</v>
      </c>
      <c r="AV284" s="62">
        <v>16.187000000000001</v>
      </c>
      <c r="AW284" s="62">
        <v>30.568000000000001</v>
      </c>
      <c r="AX284" s="62">
        <v>12.212</v>
      </c>
      <c r="AY284" s="62">
        <v>30.568000000000001</v>
      </c>
      <c r="AZ284" s="62">
        <v>12.212</v>
      </c>
      <c r="BA284" s="63">
        <v>0</v>
      </c>
      <c r="BB284" s="63">
        <v>146.095</v>
      </c>
      <c r="BC284" s="62">
        <v>-19.338000000000001</v>
      </c>
      <c r="BD284" s="62">
        <v>51.57</v>
      </c>
      <c r="BE284" s="62">
        <v>51.57</v>
      </c>
      <c r="BF284" s="62">
        <v>51.57</v>
      </c>
      <c r="BG284" s="62">
        <v>122.105</v>
      </c>
      <c r="BH284" s="62">
        <v>-488.14100000000002</v>
      </c>
      <c r="BI284" s="62">
        <v>-488.14100000000002</v>
      </c>
      <c r="BJ284" s="62">
        <v>-525.58199999999999</v>
      </c>
      <c r="BK284" s="62">
        <v>-530.55899999999997</v>
      </c>
      <c r="BL284" s="62">
        <v>-651.86599999999999</v>
      </c>
      <c r="BM284" s="62">
        <v>0</v>
      </c>
      <c r="BN284" s="62">
        <v>3480.5880000000002</v>
      </c>
      <c r="BO284" s="62">
        <v>3480.5880000000002</v>
      </c>
      <c r="BP284" s="62">
        <v>3532.2049999999999</v>
      </c>
      <c r="BQ284" s="62">
        <v>3518.1640000000002</v>
      </c>
      <c r="BR284" s="62">
        <v>3635.5410000000002</v>
      </c>
      <c r="BS284" s="62">
        <v>0</v>
      </c>
    </row>
    <row r="285" spans="1:77" s="1" customFormat="1" ht="15" x14ac:dyDescent="0.25">
      <c r="A285"/>
      <c r="B285" s="73" t="s">
        <v>129</v>
      </c>
      <c r="C285" s="81">
        <v>43535.25</v>
      </c>
      <c r="D285" s="58" t="s">
        <v>0</v>
      </c>
      <c r="E285" s="83" t="s">
        <v>27</v>
      </c>
      <c r="F285" s="83" t="s">
        <v>27</v>
      </c>
      <c r="G285" s="59" t="s">
        <v>27</v>
      </c>
      <c r="H285" s="59">
        <v>11.787571</v>
      </c>
      <c r="I285" s="60" t="s">
        <v>27</v>
      </c>
      <c r="J285" s="69" t="s">
        <v>27</v>
      </c>
      <c r="K285" s="59" t="s">
        <v>27</v>
      </c>
      <c r="L285" s="83" t="s">
        <v>27</v>
      </c>
      <c r="M285" s="59">
        <v>-1.1441790000000001</v>
      </c>
      <c r="N285" s="59">
        <v>-0.26776099999999997</v>
      </c>
      <c r="O285" s="60" t="s">
        <v>27</v>
      </c>
      <c r="P285" s="69" t="s">
        <v>27</v>
      </c>
      <c r="Q285" s="59" t="s">
        <v>27</v>
      </c>
      <c r="R285" s="85">
        <v>0</v>
      </c>
      <c r="S285" s="59">
        <v>42.253056999999998</v>
      </c>
      <c r="T285" s="59">
        <v>16.715769000000002</v>
      </c>
      <c r="U285" s="60" t="s">
        <v>27</v>
      </c>
      <c r="V285" s="69" t="s">
        <v>27</v>
      </c>
      <c r="W285" s="61"/>
      <c r="X285" s="61"/>
      <c r="Y285" s="61"/>
      <c r="Z285" s="61"/>
      <c r="AA285" s="62">
        <v>862.05000000000007</v>
      </c>
      <c r="AB285" s="62">
        <v>0</v>
      </c>
      <c r="AC285" s="62">
        <v>65.002022999999994</v>
      </c>
      <c r="AD285" s="62">
        <v>27.032805</v>
      </c>
      <c r="AE285" s="62">
        <v>0</v>
      </c>
      <c r="AF285" s="63">
        <v>0</v>
      </c>
      <c r="AG285" s="63">
        <v>5.6869389999999997</v>
      </c>
      <c r="AH285" s="62">
        <v>1.488262</v>
      </c>
      <c r="AI285" s="62">
        <v>1.3808039999999999</v>
      </c>
      <c r="AJ285" s="62">
        <v>0</v>
      </c>
      <c r="AK285" s="62">
        <v>0</v>
      </c>
      <c r="AL285" s="62">
        <v>0</v>
      </c>
      <c r="AM285" s="63">
        <v>0</v>
      </c>
      <c r="AN285" s="63">
        <v>-0.60505799999999998</v>
      </c>
      <c r="AO285" s="62">
        <v>-0.27526499999999998</v>
      </c>
      <c r="AP285" s="62">
        <v>-0.317083</v>
      </c>
      <c r="AQ285" s="62">
        <v>-1.436026</v>
      </c>
      <c r="AR285" s="62">
        <v>-1.144979</v>
      </c>
      <c r="AS285" s="62">
        <v>0</v>
      </c>
      <c r="AT285" s="63">
        <v>0</v>
      </c>
      <c r="AU285" s="63">
        <v>-0.56875100000000001</v>
      </c>
      <c r="AV285" s="62">
        <v>-0.26776100000000003</v>
      </c>
      <c r="AW285" s="62">
        <v>-0.30855500000000002</v>
      </c>
      <c r="AX285" s="62">
        <v>-1.4815659999999999</v>
      </c>
      <c r="AY285" s="62">
        <v>-0.30855500000000002</v>
      </c>
      <c r="AZ285" s="62">
        <v>-1.4815659999999999</v>
      </c>
      <c r="BA285" s="63">
        <v>0</v>
      </c>
      <c r="BB285" s="63">
        <v>183.128614</v>
      </c>
      <c r="BC285" s="62">
        <v>16.715769000000002</v>
      </c>
      <c r="BD285" s="62">
        <v>14.390053</v>
      </c>
      <c r="BE285" s="62">
        <v>14.390053</v>
      </c>
      <c r="BF285" s="62">
        <v>14.390053</v>
      </c>
      <c r="BG285" s="62">
        <v>58.185830000000003</v>
      </c>
      <c r="BH285" s="62">
        <v>-86.031907000000004</v>
      </c>
      <c r="BI285" s="62">
        <v>-86.031907000000004</v>
      </c>
      <c r="BJ285" s="62">
        <v>-89.331857999999997</v>
      </c>
      <c r="BK285" s="62">
        <v>-35.032062000000003</v>
      </c>
      <c r="BL285" s="62">
        <v>-43.533338999999998</v>
      </c>
      <c r="BM285" s="62">
        <v>0</v>
      </c>
      <c r="BN285" s="62">
        <v>1832.497374</v>
      </c>
      <c r="BO285" s="62">
        <v>1832.497374</v>
      </c>
      <c r="BP285" s="62">
        <v>1846.8874269999999</v>
      </c>
      <c r="BQ285" s="62">
        <v>1844.493864</v>
      </c>
      <c r="BR285" s="62">
        <v>1886.7469209999999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135</v>
      </c>
      <c r="C286" s="81">
        <v>43535.25</v>
      </c>
      <c r="D286" s="58" t="s">
        <v>0</v>
      </c>
      <c r="E286" s="83" t="s">
        <v>27</v>
      </c>
      <c r="F286" s="83" t="s">
        <v>27</v>
      </c>
      <c r="G286" s="59">
        <v>18.653196000000001</v>
      </c>
      <c r="H286" s="59">
        <v>28.173652000000001</v>
      </c>
      <c r="I286" s="60" t="s">
        <v>27</v>
      </c>
      <c r="J286" s="69" t="s">
        <v>27</v>
      </c>
      <c r="K286" s="59" t="s">
        <v>27</v>
      </c>
      <c r="L286" s="83" t="s">
        <v>27</v>
      </c>
      <c r="M286" s="59">
        <v>-0.57660800000000001</v>
      </c>
      <c r="N286" s="59">
        <v>0.87201399999999996</v>
      </c>
      <c r="O286" s="60" t="s">
        <v>27</v>
      </c>
      <c r="P286" s="69" t="s">
        <v>27</v>
      </c>
      <c r="Q286" s="59" t="s">
        <v>27</v>
      </c>
      <c r="R286" s="85">
        <v>0</v>
      </c>
      <c r="S286" s="59">
        <v>-1.1635279999999999</v>
      </c>
      <c r="T286" s="59">
        <v>-3.4697680000000002</v>
      </c>
      <c r="U286" s="60" t="s">
        <v>27</v>
      </c>
      <c r="V286" s="69" t="s">
        <v>27</v>
      </c>
      <c r="W286" s="61"/>
      <c r="X286" s="61"/>
      <c r="Y286" s="61"/>
      <c r="Z286" s="61"/>
      <c r="AA286" s="62">
        <v>24.056999999999999</v>
      </c>
      <c r="AB286" s="62">
        <v>0</v>
      </c>
      <c r="AC286" s="62">
        <v>78.628398000000004</v>
      </c>
      <c r="AD286" s="62">
        <v>17.567129999999999</v>
      </c>
      <c r="AE286" s="62">
        <v>16.661691999999999</v>
      </c>
      <c r="AF286" s="63">
        <v>0</v>
      </c>
      <c r="AG286" s="63">
        <v>15.615741999999999</v>
      </c>
      <c r="AH286" s="62">
        <v>4.4708860000000001</v>
      </c>
      <c r="AI286" s="62">
        <v>3.2530969999999999</v>
      </c>
      <c r="AJ286" s="62">
        <v>5.8508100000000001</v>
      </c>
      <c r="AK286" s="62">
        <v>3.590077</v>
      </c>
      <c r="AL286" s="62">
        <v>0</v>
      </c>
      <c r="AM286" s="63">
        <v>0</v>
      </c>
      <c r="AN286" s="63">
        <v>-1.490321</v>
      </c>
      <c r="AO286" s="62">
        <v>-2.1135999999999999E-2</v>
      </c>
      <c r="AP286" s="62">
        <v>-1.2734319999999999</v>
      </c>
      <c r="AQ286" s="62">
        <v>0.18044299999999999</v>
      </c>
      <c r="AR286" s="62">
        <v>-1.498397</v>
      </c>
      <c r="AS286" s="62">
        <v>0</v>
      </c>
      <c r="AT286" s="63">
        <v>0</v>
      </c>
      <c r="AU286" s="63">
        <v>1.8049440000000001</v>
      </c>
      <c r="AV286" s="62">
        <v>0.87201399999999996</v>
      </c>
      <c r="AW286" s="62">
        <v>-0.38013400000000003</v>
      </c>
      <c r="AX286" s="62">
        <v>1.0919620000000001</v>
      </c>
      <c r="AY286" s="62">
        <v>-0.38013400000000003</v>
      </c>
      <c r="AZ286" s="62">
        <v>1.0919620000000001</v>
      </c>
      <c r="BA286" s="63">
        <v>0</v>
      </c>
      <c r="BB286" s="63">
        <v>-6.7053339999999997</v>
      </c>
      <c r="BC286" s="62">
        <v>-3.4697680000000002</v>
      </c>
      <c r="BD286" s="62">
        <v>-2.7158350000000002</v>
      </c>
      <c r="BE286" s="62">
        <v>-2.7158350000000002</v>
      </c>
      <c r="BF286" s="62">
        <v>-2.7158350000000002</v>
      </c>
      <c r="BG286" s="62">
        <v>0.82553399999999999</v>
      </c>
      <c r="BH286" s="62">
        <v>34.189374000000001</v>
      </c>
      <c r="BI286" s="62">
        <v>34.189374000000001</v>
      </c>
      <c r="BJ286" s="62">
        <v>32.502647000000003</v>
      </c>
      <c r="BK286" s="62">
        <v>33.909520999999998</v>
      </c>
      <c r="BL286" s="62">
        <v>41.808584000000003</v>
      </c>
      <c r="BM286" s="62">
        <v>0</v>
      </c>
      <c r="BN286" s="62">
        <v>50.917968000000002</v>
      </c>
      <c r="BO286" s="62">
        <v>50.917968000000002</v>
      </c>
      <c r="BP286" s="62">
        <v>49.568105000000003</v>
      </c>
      <c r="BQ286" s="62">
        <v>50.769550000000002</v>
      </c>
      <c r="BR286" s="62">
        <v>49.106428999999999</v>
      </c>
      <c r="BS286" s="62">
        <v>0</v>
      </c>
    </row>
    <row r="287" spans="1:77" s="1" customFormat="1" ht="15" x14ac:dyDescent="0.25">
      <c r="A287"/>
      <c r="B287" s="73" t="s">
        <v>136</v>
      </c>
      <c r="C287" s="81">
        <v>43535.25</v>
      </c>
      <c r="D287" s="58" t="s">
        <v>0</v>
      </c>
      <c r="E287" s="83">
        <v>1398.75</v>
      </c>
      <c r="F287" s="83" t="s">
        <v>27</v>
      </c>
      <c r="G287" s="59">
        <v>353.43299999999999</v>
      </c>
      <c r="H287" s="59">
        <v>1098.077</v>
      </c>
      <c r="I287" s="60" t="s">
        <v>27</v>
      </c>
      <c r="J287" s="69" t="s">
        <v>27</v>
      </c>
      <c r="K287" s="59">
        <v>693</v>
      </c>
      <c r="L287" s="83" t="s">
        <v>27</v>
      </c>
      <c r="M287" s="59">
        <v>-0.75700000000000012</v>
      </c>
      <c r="N287" s="59">
        <v>627.34</v>
      </c>
      <c r="O287" s="60" t="s">
        <v>27</v>
      </c>
      <c r="P287" s="69" t="s">
        <v>27</v>
      </c>
      <c r="Q287" s="59">
        <v>491.75</v>
      </c>
      <c r="R287" s="85">
        <v>0</v>
      </c>
      <c r="S287" s="59">
        <v>-31.635999999999999</v>
      </c>
      <c r="T287" s="59">
        <v>690.55899999999997</v>
      </c>
      <c r="U287" s="60" t="s">
        <v>27</v>
      </c>
      <c r="V287" s="69" t="s">
        <v>27</v>
      </c>
      <c r="W287" s="61"/>
      <c r="X287" s="61"/>
      <c r="Y287" s="61"/>
      <c r="Z287" s="61"/>
      <c r="AA287" s="62">
        <v>5358</v>
      </c>
      <c r="AB287" s="62">
        <v>0</v>
      </c>
      <c r="AC287" s="62">
        <v>3900.5659999999998</v>
      </c>
      <c r="AD287" s="62">
        <v>1435.3820000000001</v>
      </c>
      <c r="AE287" s="62">
        <v>868.7</v>
      </c>
      <c r="AF287" s="63">
        <v>0</v>
      </c>
      <c r="AG287" s="63">
        <v>2112.5210000000002</v>
      </c>
      <c r="AH287" s="62">
        <v>690.39099999999996</v>
      </c>
      <c r="AI287" s="62">
        <v>898.33600000000001</v>
      </c>
      <c r="AJ287" s="62">
        <v>373.36</v>
      </c>
      <c r="AK287" s="62">
        <v>65.183000000000007</v>
      </c>
      <c r="AL287" s="62">
        <v>0</v>
      </c>
      <c r="AM287" s="63">
        <v>0</v>
      </c>
      <c r="AN287" s="63">
        <v>1852.713</v>
      </c>
      <c r="AO287" s="62">
        <v>625.12599999999998</v>
      </c>
      <c r="AP287" s="62">
        <v>844.20500000000004</v>
      </c>
      <c r="AQ287" s="62">
        <v>294.28100000000001</v>
      </c>
      <c r="AR287" s="62">
        <v>-1.889</v>
      </c>
      <c r="AS287" s="62">
        <v>0</v>
      </c>
      <c r="AT287" s="63">
        <v>0</v>
      </c>
      <c r="AU287" s="63">
        <v>1860.8489999999999</v>
      </c>
      <c r="AV287" s="62">
        <v>627.34</v>
      </c>
      <c r="AW287" s="62">
        <v>845.995</v>
      </c>
      <c r="AX287" s="62">
        <v>295.66300000000001</v>
      </c>
      <c r="AY287" s="62">
        <v>845.995</v>
      </c>
      <c r="AZ287" s="62">
        <v>295.66300000000001</v>
      </c>
      <c r="BA287" s="63">
        <v>0</v>
      </c>
      <c r="BB287" s="63">
        <v>1756.0940000000001</v>
      </c>
      <c r="BC287" s="62">
        <v>690.55899999999997</v>
      </c>
      <c r="BD287" s="62">
        <v>867.25900000000001</v>
      </c>
      <c r="BE287" s="62">
        <v>867.25900000000001</v>
      </c>
      <c r="BF287" s="62">
        <v>867.25900000000001</v>
      </c>
      <c r="BG287" s="62">
        <v>263.54599999999999</v>
      </c>
      <c r="BH287" s="62">
        <v>1330.8969999999999</v>
      </c>
      <c r="BI287" s="62">
        <v>1330.8969999999999</v>
      </c>
      <c r="BJ287" s="62">
        <v>895.48800000000006</v>
      </c>
      <c r="BK287" s="62">
        <v>1269.69</v>
      </c>
      <c r="BL287" s="62">
        <v>2077.2860000000001</v>
      </c>
      <c r="BM287" s="62">
        <v>0</v>
      </c>
      <c r="BN287" s="62">
        <v>12465.519</v>
      </c>
      <c r="BO287" s="62">
        <v>12465.519</v>
      </c>
      <c r="BP287" s="62">
        <v>13332.778</v>
      </c>
      <c r="BQ287" s="62">
        <v>12947.74</v>
      </c>
      <c r="BR287" s="62">
        <v>12916.103999999999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156</v>
      </c>
      <c r="C288" s="81">
        <v>43535.25</v>
      </c>
      <c r="D288" s="58" t="s">
        <v>0</v>
      </c>
      <c r="E288" s="83" t="s">
        <v>27</v>
      </c>
      <c r="F288" s="83" t="s">
        <v>27</v>
      </c>
      <c r="G288" s="59">
        <v>349.99033500000002</v>
      </c>
      <c r="H288" s="59">
        <v>216.51579599999999</v>
      </c>
      <c r="I288" s="60" t="s">
        <v>27</v>
      </c>
      <c r="J288" s="69" t="s">
        <v>27</v>
      </c>
      <c r="K288" s="59" t="s">
        <v>27</v>
      </c>
      <c r="L288" s="83" t="s">
        <v>27</v>
      </c>
      <c r="M288" s="59">
        <v>155.434157</v>
      </c>
      <c r="N288" s="59">
        <v>32.117659000000003</v>
      </c>
      <c r="O288" s="60" t="s">
        <v>27</v>
      </c>
      <c r="P288" s="69" t="s">
        <v>27</v>
      </c>
      <c r="Q288" s="59" t="s">
        <v>27</v>
      </c>
      <c r="R288" s="85">
        <v>0</v>
      </c>
      <c r="S288" s="59">
        <v>-35.207917999999999</v>
      </c>
      <c r="T288" s="59">
        <v>-170.04683199999999</v>
      </c>
      <c r="U288" s="60" t="s">
        <v>27</v>
      </c>
      <c r="V288" s="69" t="s">
        <v>27</v>
      </c>
      <c r="W288" s="61"/>
      <c r="X288" s="61"/>
      <c r="Y288" s="61"/>
      <c r="Z288" s="61"/>
      <c r="AA288" s="62">
        <v>1218.8226531381999</v>
      </c>
      <c r="AB288" s="62">
        <v>0</v>
      </c>
      <c r="AC288" s="62">
        <v>805.90876600000001</v>
      </c>
      <c r="AD288" s="62">
        <v>151.29686799999999</v>
      </c>
      <c r="AE288" s="62">
        <v>273.58739300000002</v>
      </c>
      <c r="AF288" s="63">
        <v>0</v>
      </c>
      <c r="AG288" s="63">
        <v>241.865466</v>
      </c>
      <c r="AH288" s="62">
        <v>74.111869999999996</v>
      </c>
      <c r="AI288" s="62">
        <v>19.738361999999999</v>
      </c>
      <c r="AJ288" s="62">
        <v>99.371337999999994</v>
      </c>
      <c r="AK288" s="62">
        <v>131.69537800000001</v>
      </c>
      <c r="AL288" s="62">
        <v>0</v>
      </c>
      <c r="AM288" s="63">
        <v>0</v>
      </c>
      <c r="AN288" s="63">
        <v>-2.8502589999999999</v>
      </c>
      <c r="AO288" s="62">
        <v>-27.08634</v>
      </c>
      <c r="AP288" s="62">
        <v>-32.523041999999997</v>
      </c>
      <c r="AQ288" s="62">
        <v>38.160223000000002</v>
      </c>
      <c r="AR288" s="62">
        <v>73.169696999999999</v>
      </c>
      <c r="AS288" s="62">
        <v>0</v>
      </c>
      <c r="AT288" s="63">
        <v>0</v>
      </c>
      <c r="AU288" s="63">
        <v>203.946214</v>
      </c>
      <c r="AV288" s="62">
        <v>32.117659000000003</v>
      </c>
      <c r="AW288" s="62">
        <v>26.830822999999999</v>
      </c>
      <c r="AX288" s="62">
        <v>104.410619</v>
      </c>
      <c r="AY288" s="62">
        <v>26.830822999999999</v>
      </c>
      <c r="AZ288" s="62">
        <v>104.410619</v>
      </c>
      <c r="BA288" s="63">
        <v>0</v>
      </c>
      <c r="BB288" s="63">
        <v>-329.15421800000001</v>
      </c>
      <c r="BC288" s="62">
        <v>-170.04683199999999</v>
      </c>
      <c r="BD288" s="62">
        <v>-56.572814000000001</v>
      </c>
      <c r="BE288" s="62">
        <v>-56.572814000000001</v>
      </c>
      <c r="BF288" s="62">
        <v>-56.572814000000001</v>
      </c>
      <c r="BG288" s="62">
        <v>5.60189</v>
      </c>
      <c r="BH288" s="62">
        <v>1542.645246</v>
      </c>
      <c r="BI288" s="62">
        <v>1542.645246</v>
      </c>
      <c r="BJ288" s="62">
        <v>1585.690846</v>
      </c>
      <c r="BK288" s="62">
        <v>1897.1842039999999</v>
      </c>
      <c r="BL288" s="62">
        <v>2597.4231669999999</v>
      </c>
      <c r="BM288" s="62">
        <v>0</v>
      </c>
      <c r="BN288" s="62">
        <v>986.68209300000001</v>
      </c>
      <c r="BO288" s="62">
        <v>986.68209300000001</v>
      </c>
      <c r="BP288" s="62">
        <v>1048.8884499999999</v>
      </c>
      <c r="BQ288" s="62">
        <v>1036.361163</v>
      </c>
      <c r="BR288" s="62">
        <v>1121.6717759999999</v>
      </c>
      <c r="BS288" s="62">
        <v>0</v>
      </c>
    </row>
    <row r="289" spans="1:77" s="1" customFormat="1" ht="15" x14ac:dyDescent="0.25">
      <c r="A289"/>
      <c r="B289" s="73" t="s">
        <v>158</v>
      </c>
      <c r="C289" s="81">
        <v>43535.25</v>
      </c>
      <c r="D289" s="58" t="s">
        <v>0</v>
      </c>
      <c r="E289" s="83" t="s">
        <v>27</v>
      </c>
      <c r="F289" s="83" t="s">
        <v>27</v>
      </c>
      <c r="G289" s="59">
        <v>138.49855299999999</v>
      </c>
      <c r="H289" s="59">
        <v>108.751498</v>
      </c>
      <c r="I289" s="60" t="s">
        <v>27</v>
      </c>
      <c r="J289" s="69" t="s">
        <v>27</v>
      </c>
      <c r="K289" s="59" t="s">
        <v>27</v>
      </c>
      <c r="L289" s="83" t="s">
        <v>27</v>
      </c>
      <c r="M289" s="59">
        <v>33.259293999999997</v>
      </c>
      <c r="N289" s="59">
        <v>19.962971</v>
      </c>
      <c r="O289" s="60" t="s">
        <v>27</v>
      </c>
      <c r="P289" s="69" t="s">
        <v>27</v>
      </c>
      <c r="Q289" s="59" t="s">
        <v>27</v>
      </c>
      <c r="R289" s="85">
        <v>0</v>
      </c>
      <c r="S289" s="59">
        <v>-24.054872</v>
      </c>
      <c r="T289" s="59">
        <v>7.5367319999999998</v>
      </c>
      <c r="U289" s="60" t="s">
        <v>27</v>
      </c>
      <c r="V289" s="69" t="s">
        <v>27</v>
      </c>
      <c r="W289" s="61"/>
      <c r="X289" s="61"/>
      <c r="Y289" s="61"/>
      <c r="Z289" s="61"/>
      <c r="AA289" s="62">
        <v>216</v>
      </c>
      <c r="AB289" s="62">
        <v>0</v>
      </c>
      <c r="AC289" s="62">
        <v>380.09355499999998</v>
      </c>
      <c r="AD289" s="62">
        <v>132.376743</v>
      </c>
      <c r="AE289" s="62">
        <v>164.044037</v>
      </c>
      <c r="AF289" s="63">
        <v>0</v>
      </c>
      <c r="AG289" s="63">
        <v>92.867243999999999</v>
      </c>
      <c r="AH289" s="62">
        <v>30.758478</v>
      </c>
      <c r="AI289" s="62">
        <v>42.039428000000001</v>
      </c>
      <c r="AJ289" s="62">
        <v>46.420563000000001</v>
      </c>
      <c r="AK289" s="62">
        <v>49.487664000000002</v>
      </c>
      <c r="AL289" s="62">
        <v>0</v>
      </c>
      <c r="AM289" s="63">
        <v>0</v>
      </c>
      <c r="AN289" s="63">
        <v>30.250575999999999</v>
      </c>
      <c r="AO289" s="62">
        <v>15.510147</v>
      </c>
      <c r="AP289" s="62">
        <v>24.412006999999999</v>
      </c>
      <c r="AQ289" s="62">
        <v>22.016559999999998</v>
      </c>
      <c r="AR289" s="62">
        <v>28.751480000000001</v>
      </c>
      <c r="AS289" s="62">
        <v>0</v>
      </c>
      <c r="AT289" s="63">
        <v>0</v>
      </c>
      <c r="AU289" s="63">
        <v>47.874952999999998</v>
      </c>
      <c r="AV289" s="62">
        <v>19.962971</v>
      </c>
      <c r="AW289" s="62">
        <v>28.987566000000001</v>
      </c>
      <c r="AX289" s="62">
        <v>26.325607000000002</v>
      </c>
      <c r="AY289" s="62">
        <v>28.987566000000001</v>
      </c>
      <c r="AZ289" s="62">
        <v>26.325607000000002</v>
      </c>
      <c r="BA289" s="63">
        <v>0</v>
      </c>
      <c r="BB289" s="63">
        <v>8.8609290000000005</v>
      </c>
      <c r="BC289" s="62">
        <v>7.5367319999999998</v>
      </c>
      <c r="BD289" s="62">
        <v>5.3451230000000001</v>
      </c>
      <c r="BE289" s="62">
        <v>5.3451230000000001</v>
      </c>
      <c r="BF289" s="62">
        <v>5.3451230000000001</v>
      </c>
      <c r="BG289" s="62">
        <v>-5.2874480000000004</v>
      </c>
      <c r="BH289" s="62">
        <v>327.18110799999999</v>
      </c>
      <c r="BI289" s="62">
        <v>327.18110799999999</v>
      </c>
      <c r="BJ289" s="62">
        <v>300.983969</v>
      </c>
      <c r="BK289" s="62">
        <v>296.37924600000002</v>
      </c>
      <c r="BL289" s="62">
        <v>374.16571099999999</v>
      </c>
      <c r="BM289" s="62">
        <v>0</v>
      </c>
      <c r="BN289" s="62">
        <v>290.024835</v>
      </c>
      <c r="BO289" s="62">
        <v>290.024835</v>
      </c>
      <c r="BP289" s="62">
        <v>298.40323000000001</v>
      </c>
      <c r="BQ289" s="62">
        <v>285.088188</v>
      </c>
      <c r="BR289" s="62">
        <v>264.96718600000003</v>
      </c>
      <c r="BS289" s="62">
        <v>0</v>
      </c>
    </row>
    <row r="290" spans="1:77" s="1" customFormat="1" ht="15" x14ac:dyDescent="0.25">
      <c r="A290"/>
      <c r="B290" s="73" t="s">
        <v>160</v>
      </c>
      <c r="C290" s="81">
        <v>43535.25</v>
      </c>
      <c r="D290" s="58" t="s">
        <v>0</v>
      </c>
      <c r="E290" s="83" t="s">
        <v>27</v>
      </c>
      <c r="F290" s="83" t="s">
        <v>27</v>
      </c>
      <c r="G290" s="59">
        <v>22.285</v>
      </c>
      <c r="H290" s="59">
        <v>19.193000000000001</v>
      </c>
      <c r="I290" s="60" t="s">
        <v>27</v>
      </c>
      <c r="J290" s="69" t="s">
        <v>27</v>
      </c>
      <c r="K290" s="59" t="s">
        <v>27</v>
      </c>
      <c r="L290" s="83" t="s">
        <v>27</v>
      </c>
      <c r="M290" s="59">
        <v>10.510999999999999</v>
      </c>
      <c r="N290" s="59">
        <v>10.253</v>
      </c>
      <c r="O290" s="60" t="s">
        <v>27</v>
      </c>
      <c r="P290" s="69" t="s">
        <v>27</v>
      </c>
      <c r="Q290" s="59" t="s">
        <v>27</v>
      </c>
      <c r="R290" s="85">
        <v>0</v>
      </c>
      <c r="S290" s="59">
        <v>-15.944000000000001</v>
      </c>
      <c r="T290" s="59">
        <v>-2.6070000000000002</v>
      </c>
      <c r="U290" s="60" t="s">
        <v>27</v>
      </c>
      <c r="V290" s="69" t="s">
        <v>27</v>
      </c>
      <c r="W290" s="61"/>
      <c r="X290" s="61"/>
      <c r="Y290" s="61"/>
      <c r="Z290" s="61"/>
      <c r="AA290" s="62">
        <v>67.313303775600005</v>
      </c>
      <c r="AB290" s="62">
        <v>0</v>
      </c>
      <c r="AC290" s="62">
        <v>59.436</v>
      </c>
      <c r="AD290" s="62">
        <v>17.306999999999999</v>
      </c>
      <c r="AE290" s="62">
        <v>18.106999999999999</v>
      </c>
      <c r="AF290" s="63">
        <v>0</v>
      </c>
      <c r="AG290" s="63">
        <v>7.2039999999999997</v>
      </c>
      <c r="AH290" s="62">
        <v>6.7050000000000001</v>
      </c>
      <c r="AI290" s="62">
        <v>2.931</v>
      </c>
      <c r="AJ290" s="62">
        <v>3.45</v>
      </c>
      <c r="AK290" s="62">
        <v>3.1779999999999999</v>
      </c>
      <c r="AL290" s="62">
        <v>0</v>
      </c>
      <c r="AM290" s="63">
        <v>0</v>
      </c>
      <c r="AN290" s="63">
        <v>2.8490000000000002</v>
      </c>
      <c r="AO290" s="62">
        <v>5.6079999999999997</v>
      </c>
      <c r="AP290" s="62">
        <v>1.772</v>
      </c>
      <c r="AQ290" s="62">
        <v>2.077</v>
      </c>
      <c r="AR290" s="62">
        <v>2.113</v>
      </c>
      <c r="AS290" s="62">
        <v>0</v>
      </c>
      <c r="AT290" s="63">
        <v>0</v>
      </c>
      <c r="AU290" s="63">
        <v>20.849</v>
      </c>
      <c r="AV290" s="62">
        <v>10.253</v>
      </c>
      <c r="AW290" s="62">
        <v>6.5629999999999997</v>
      </c>
      <c r="AX290" s="62">
        <v>7.524</v>
      </c>
      <c r="AY290" s="62">
        <v>6.5629999999999997</v>
      </c>
      <c r="AZ290" s="62">
        <v>7.524</v>
      </c>
      <c r="BA290" s="63">
        <v>0</v>
      </c>
      <c r="BB290" s="63">
        <v>-15.539</v>
      </c>
      <c r="BC290" s="62">
        <v>-2.6070000000000002</v>
      </c>
      <c r="BD290" s="62">
        <v>-4.1020000000000003</v>
      </c>
      <c r="BE290" s="62">
        <v>-4.1020000000000003</v>
      </c>
      <c r="BF290" s="62">
        <v>-4.1020000000000003</v>
      </c>
      <c r="BG290" s="62">
        <v>2.4900000000000002</v>
      </c>
      <c r="BH290" s="62">
        <v>259.20699999999999</v>
      </c>
      <c r="BI290" s="62">
        <v>259.20699999999999</v>
      </c>
      <c r="BJ290" s="62">
        <v>271.42</v>
      </c>
      <c r="BK290" s="62">
        <v>219.38300000000001</v>
      </c>
      <c r="BL290" s="62">
        <v>278.46600000000001</v>
      </c>
      <c r="BM290" s="62">
        <v>0</v>
      </c>
      <c r="BN290" s="62">
        <v>92.209000000000003</v>
      </c>
      <c r="BO290" s="62">
        <v>92.209000000000003</v>
      </c>
      <c r="BP290" s="62">
        <v>95.063000000000002</v>
      </c>
      <c r="BQ290" s="62">
        <v>107.917</v>
      </c>
      <c r="BR290" s="62">
        <v>141.33500000000001</v>
      </c>
      <c r="BS290" s="62">
        <v>0</v>
      </c>
    </row>
    <row r="291" spans="1:77" s="1" customFormat="1" ht="15" x14ac:dyDescent="0.25">
      <c r="A291"/>
      <c r="B291" s="73" t="s">
        <v>161</v>
      </c>
      <c r="C291" s="81">
        <v>43535.25</v>
      </c>
      <c r="D291" s="58" t="s">
        <v>0</v>
      </c>
      <c r="E291" s="83" t="s">
        <v>27</v>
      </c>
      <c r="F291" s="83" t="s">
        <v>27</v>
      </c>
      <c r="G291" s="59">
        <v>107.449</v>
      </c>
      <c r="H291" s="59">
        <v>58.023000000000003</v>
      </c>
      <c r="I291" s="60" t="s">
        <v>27</v>
      </c>
      <c r="J291" s="69" t="s">
        <v>27</v>
      </c>
      <c r="K291" s="59" t="s">
        <v>27</v>
      </c>
      <c r="L291" s="83" t="s">
        <v>27</v>
      </c>
      <c r="M291" s="59">
        <v>32.11</v>
      </c>
      <c r="N291" s="59">
        <v>25.724000000000004</v>
      </c>
      <c r="O291" s="60" t="s">
        <v>27</v>
      </c>
      <c r="P291" s="69" t="s">
        <v>27</v>
      </c>
      <c r="Q291" s="59" t="s">
        <v>27</v>
      </c>
      <c r="R291" s="85">
        <v>0</v>
      </c>
      <c r="S291" s="59">
        <v>229.96600000000001</v>
      </c>
      <c r="T291" s="59">
        <v>36.19</v>
      </c>
      <c r="U291" s="60" t="s">
        <v>27</v>
      </c>
      <c r="V291" s="69" t="s">
        <v>27</v>
      </c>
      <c r="W291" s="61"/>
      <c r="X291" s="61"/>
      <c r="Y291" s="61"/>
      <c r="Z291" s="61"/>
      <c r="AA291" s="62">
        <v>432</v>
      </c>
      <c r="AB291" s="62">
        <v>0</v>
      </c>
      <c r="AC291" s="62">
        <v>199.04400000000001</v>
      </c>
      <c r="AD291" s="62">
        <v>54.692999999999998</v>
      </c>
      <c r="AE291" s="62">
        <v>68.122</v>
      </c>
      <c r="AF291" s="63">
        <v>0</v>
      </c>
      <c r="AG291" s="63">
        <v>77.573999999999998</v>
      </c>
      <c r="AH291" s="62">
        <v>24.594000000000001</v>
      </c>
      <c r="AI291" s="62">
        <v>21.672999999999998</v>
      </c>
      <c r="AJ291" s="62">
        <v>28.928999999999998</v>
      </c>
      <c r="AK291" s="62">
        <v>40.904000000000003</v>
      </c>
      <c r="AL291" s="62">
        <v>0</v>
      </c>
      <c r="AM291" s="63">
        <v>0</v>
      </c>
      <c r="AN291" s="63">
        <v>45.841999999999999</v>
      </c>
      <c r="AO291" s="62">
        <v>16.193000000000001</v>
      </c>
      <c r="AP291" s="62">
        <v>9.5120000000000005</v>
      </c>
      <c r="AQ291" s="62">
        <v>17.495999999999999</v>
      </c>
      <c r="AR291" s="62">
        <v>32.11</v>
      </c>
      <c r="AS291" s="62">
        <v>0</v>
      </c>
      <c r="AT291" s="63">
        <v>0</v>
      </c>
      <c r="AU291" s="63">
        <v>126.004</v>
      </c>
      <c r="AV291" s="62">
        <v>25.724</v>
      </c>
      <c r="AW291" s="62">
        <v>9.5120000000000005</v>
      </c>
      <c r="AX291" s="62">
        <v>17.495999999999999</v>
      </c>
      <c r="AY291" s="62">
        <v>9.5120000000000005</v>
      </c>
      <c r="AZ291" s="62">
        <v>17.495999999999999</v>
      </c>
      <c r="BA291" s="63">
        <v>0</v>
      </c>
      <c r="BB291" s="63">
        <v>56.776000000000003</v>
      </c>
      <c r="BC291" s="62">
        <v>36.19</v>
      </c>
      <c r="BD291" s="62">
        <v>61.024999999999999</v>
      </c>
      <c r="BE291" s="62">
        <v>61.024999999999999</v>
      </c>
      <c r="BF291" s="62">
        <v>61.024999999999999</v>
      </c>
      <c r="BG291" s="62">
        <v>80.459000000000003</v>
      </c>
      <c r="BH291" s="62">
        <v>-368.63600000000002</v>
      </c>
      <c r="BI291" s="62">
        <v>-368.63600000000002</v>
      </c>
      <c r="BJ291" s="62">
        <v>-394.30200000000002</v>
      </c>
      <c r="BK291" s="62">
        <v>-410.44299999999998</v>
      </c>
      <c r="BL291" s="62">
        <v>-635.83900000000006</v>
      </c>
      <c r="BM291" s="62">
        <v>0</v>
      </c>
      <c r="BN291" s="62">
        <v>930.71600000000001</v>
      </c>
      <c r="BO291" s="62">
        <v>930.71600000000001</v>
      </c>
      <c r="BP291" s="62">
        <v>994.41899999999998</v>
      </c>
      <c r="BQ291" s="62">
        <v>1121.5909999999999</v>
      </c>
      <c r="BR291" s="62">
        <v>1414.78</v>
      </c>
      <c r="BS291" s="62">
        <v>0</v>
      </c>
    </row>
    <row r="292" spans="1:77" s="1" customFormat="1" ht="15" x14ac:dyDescent="0.25">
      <c r="A292"/>
      <c r="B292" s="73" t="s">
        <v>162</v>
      </c>
      <c r="C292" s="81">
        <v>43535.25</v>
      </c>
      <c r="D292" s="58" t="s">
        <v>0</v>
      </c>
      <c r="E292" s="83">
        <v>1116.0605904449876</v>
      </c>
      <c r="F292" s="83" t="s">
        <v>27</v>
      </c>
      <c r="G292" s="59">
        <v>943.855591</v>
      </c>
      <c r="H292" s="59">
        <v>939.26158399999997</v>
      </c>
      <c r="I292" s="60" t="s">
        <v>27</v>
      </c>
      <c r="J292" s="69" t="s">
        <v>27</v>
      </c>
      <c r="K292" s="59">
        <v>183.39213275312324</v>
      </c>
      <c r="L292" s="83" t="s">
        <v>27</v>
      </c>
      <c r="M292" s="59">
        <v>237.755662</v>
      </c>
      <c r="N292" s="59">
        <v>70.715008999999995</v>
      </c>
      <c r="O292" s="60" t="s">
        <v>27</v>
      </c>
      <c r="P292" s="69" t="s">
        <v>27</v>
      </c>
      <c r="Q292" s="59">
        <v>93.617377273163783</v>
      </c>
      <c r="R292" s="85">
        <v>0</v>
      </c>
      <c r="S292" s="59">
        <v>-118.35844899999999</v>
      </c>
      <c r="T292" s="59">
        <v>23.390332000000001</v>
      </c>
      <c r="U292" s="60" t="s">
        <v>27</v>
      </c>
      <c r="V292" s="69" t="s">
        <v>27</v>
      </c>
      <c r="W292" s="61"/>
      <c r="X292" s="61"/>
      <c r="Y292" s="61"/>
      <c r="Z292" s="61"/>
      <c r="AA292" s="62">
        <v>1045.42</v>
      </c>
      <c r="AB292" s="62">
        <v>0</v>
      </c>
      <c r="AC292" s="62">
        <v>3487.26145</v>
      </c>
      <c r="AD292" s="62">
        <v>1257.6064899999999</v>
      </c>
      <c r="AE292" s="62">
        <v>1012.245709</v>
      </c>
      <c r="AF292" s="63">
        <v>0</v>
      </c>
      <c r="AG292" s="63">
        <v>518.46365400000002</v>
      </c>
      <c r="AH292" s="62">
        <v>174.85515000000001</v>
      </c>
      <c r="AI292" s="62">
        <v>262.14198099999999</v>
      </c>
      <c r="AJ292" s="62">
        <v>211.09138400000001</v>
      </c>
      <c r="AK292" s="62">
        <v>331.79009400000001</v>
      </c>
      <c r="AL292" s="62">
        <v>0</v>
      </c>
      <c r="AM292" s="63">
        <v>0</v>
      </c>
      <c r="AN292" s="63">
        <v>69.809702999999999</v>
      </c>
      <c r="AO292" s="62">
        <v>55.830601999999999</v>
      </c>
      <c r="AP292" s="62">
        <v>131.47446400000001</v>
      </c>
      <c r="AQ292" s="62">
        <v>92.337177999999994</v>
      </c>
      <c r="AR292" s="62">
        <v>219.771523</v>
      </c>
      <c r="AS292" s="62">
        <v>0</v>
      </c>
      <c r="AT292" s="63">
        <v>0</v>
      </c>
      <c r="AU292" s="63">
        <v>141.65359900000001</v>
      </c>
      <c r="AV292" s="62">
        <v>70.715008999999995</v>
      </c>
      <c r="AW292" s="62">
        <v>149.45237599999999</v>
      </c>
      <c r="AX292" s="62">
        <v>110.304877</v>
      </c>
      <c r="AY292" s="62">
        <v>149.45237599999999</v>
      </c>
      <c r="AZ292" s="62">
        <v>110.304877</v>
      </c>
      <c r="BA292" s="63">
        <v>0</v>
      </c>
      <c r="BB292" s="63">
        <v>33.317912</v>
      </c>
      <c r="BC292" s="62">
        <v>23.390332000000001</v>
      </c>
      <c r="BD292" s="62">
        <v>-8.7881859999999996</v>
      </c>
      <c r="BE292" s="62">
        <v>-8.7881859999999996</v>
      </c>
      <c r="BF292" s="62">
        <v>-8.7881859999999996</v>
      </c>
      <c r="BG292" s="62">
        <v>-15.118301000000001</v>
      </c>
      <c r="BH292" s="62">
        <v>731.59376999999995</v>
      </c>
      <c r="BI292" s="62">
        <v>731.59376999999995</v>
      </c>
      <c r="BJ292" s="62">
        <v>525.65793599999995</v>
      </c>
      <c r="BK292" s="62">
        <v>462.00363499999997</v>
      </c>
      <c r="BL292" s="62">
        <v>745.27832599999999</v>
      </c>
      <c r="BM292" s="62">
        <v>0</v>
      </c>
      <c r="BN292" s="62">
        <v>970.48659699999996</v>
      </c>
      <c r="BO292" s="62">
        <v>970.48659699999996</v>
      </c>
      <c r="BP292" s="62">
        <v>989.392561</v>
      </c>
      <c r="BQ292" s="62">
        <v>996.59941800000001</v>
      </c>
      <c r="BR292" s="62">
        <v>789.70597199999997</v>
      </c>
      <c r="BS292" s="62">
        <v>0</v>
      </c>
    </row>
    <row r="293" spans="1:77" s="1" customFormat="1" ht="15" x14ac:dyDescent="0.25">
      <c r="A293"/>
      <c r="B293" s="73" t="s">
        <v>171</v>
      </c>
      <c r="C293" s="81">
        <v>43535.25</v>
      </c>
      <c r="D293" s="58" t="s">
        <v>0</v>
      </c>
      <c r="E293" s="83" t="s">
        <v>27</v>
      </c>
      <c r="F293" s="83" t="s">
        <v>27</v>
      </c>
      <c r="G293" s="59">
        <v>109.929374</v>
      </c>
      <c r="H293" s="59">
        <v>116.979176</v>
      </c>
      <c r="I293" s="60" t="s">
        <v>27</v>
      </c>
      <c r="J293" s="69" t="s">
        <v>27</v>
      </c>
      <c r="K293" s="59" t="s">
        <v>27</v>
      </c>
      <c r="L293" s="83" t="s">
        <v>27</v>
      </c>
      <c r="M293" s="59">
        <v>14.246279000000001</v>
      </c>
      <c r="N293" s="59">
        <v>5.2628430000000002</v>
      </c>
      <c r="O293" s="60" t="s">
        <v>27</v>
      </c>
      <c r="P293" s="69" t="s">
        <v>27</v>
      </c>
      <c r="Q293" s="59" t="s">
        <v>27</v>
      </c>
      <c r="R293" s="85">
        <v>0</v>
      </c>
      <c r="S293" s="59">
        <v>-17.100804</v>
      </c>
      <c r="T293" s="59">
        <v>-17.384993999999999</v>
      </c>
      <c r="U293" s="60" t="s">
        <v>27</v>
      </c>
      <c r="V293" s="69" t="s">
        <v>27</v>
      </c>
      <c r="W293" s="61"/>
      <c r="X293" s="61"/>
      <c r="Y293" s="61"/>
      <c r="Z293" s="61"/>
      <c r="AA293" s="62">
        <v>375.08105592869998</v>
      </c>
      <c r="AB293" s="62">
        <v>0</v>
      </c>
      <c r="AC293" s="62">
        <v>324.19778600000001</v>
      </c>
      <c r="AD293" s="62">
        <v>96.592720999999997</v>
      </c>
      <c r="AE293" s="62">
        <v>102.588438</v>
      </c>
      <c r="AF293" s="63">
        <v>0</v>
      </c>
      <c r="AG293" s="63">
        <v>56.592308000000003</v>
      </c>
      <c r="AH293" s="62">
        <v>17.770647</v>
      </c>
      <c r="AI293" s="62">
        <v>17.894064</v>
      </c>
      <c r="AJ293" s="62">
        <v>23.228577000000001</v>
      </c>
      <c r="AK293" s="62">
        <v>29.369415</v>
      </c>
      <c r="AL293" s="62">
        <v>0</v>
      </c>
      <c r="AM293" s="63">
        <v>0</v>
      </c>
      <c r="AN293" s="63">
        <v>-2.8173180000000002</v>
      </c>
      <c r="AO293" s="62">
        <v>1.3679570000000001</v>
      </c>
      <c r="AP293" s="62">
        <v>0.54536600000000002</v>
      </c>
      <c r="AQ293" s="62">
        <v>5.3548020000000003</v>
      </c>
      <c r="AR293" s="62">
        <v>10.055453</v>
      </c>
      <c r="AS293" s="62">
        <v>0</v>
      </c>
      <c r="AT293" s="63">
        <v>0</v>
      </c>
      <c r="AU293" s="63">
        <v>12.060195</v>
      </c>
      <c r="AV293" s="62">
        <v>5.2628430000000002</v>
      </c>
      <c r="AW293" s="62">
        <v>4.4810639999999999</v>
      </c>
      <c r="AX293" s="62">
        <v>9.3375219999999999</v>
      </c>
      <c r="AY293" s="62">
        <v>4.4810639999999999</v>
      </c>
      <c r="AZ293" s="62">
        <v>9.3375219999999999</v>
      </c>
      <c r="BA293" s="63">
        <v>0</v>
      </c>
      <c r="BB293" s="63">
        <v>-17.401951</v>
      </c>
      <c r="BC293" s="62">
        <v>-17.384993999999999</v>
      </c>
      <c r="BD293" s="62">
        <v>3.9313280000000002</v>
      </c>
      <c r="BE293" s="62">
        <v>3.9313280000000002</v>
      </c>
      <c r="BF293" s="62">
        <v>3.9313280000000002</v>
      </c>
      <c r="BG293" s="62">
        <v>-5.1245609999999999</v>
      </c>
      <c r="BH293" s="62">
        <v>124.369333</v>
      </c>
      <c r="BI293" s="62">
        <v>124.369333</v>
      </c>
      <c r="BJ293" s="62">
        <v>130.59496100000001</v>
      </c>
      <c r="BK293" s="62">
        <v>145.06404599999999</v>
      </c>
      <c r="BL293" s="62">
        <v>152.670244</v>
      </c>
      <c r="BM293" s="62">
        <v>0</v>
      </c>
      <c r="BN293" s="62">
        <v>72.184625999999994</v>
      </c>
      <c r="BO293" s="62">
        <v>72.184625999999994</v>
      </c>
      <c r="BP293" s="62">
        <v>29.416743</v>
      </c>
      <c r="BQ293" s="62">
        <v>42.916254000000002</v>
      </c>
      <c r="BR293" s="62">
        <v>45.102527000000002</v>
      </c>
      <c r="BS293" s="62">
        <v>0</v>
      </c>
    </row>
    <row r="294" spans="1:77" s="1" customFormat="1" ht="15" x14ac:dyDescent="0.25">
      <c r="A294"/>
      <c r="B294" s="73" t="s">
        <v>172</v>
      </c>
      <c r="C294" s="81">
        <v>43535.25</v>
      </c>
      <c r="D294" s="58" t="s">
        <v>0</v>
      </c>
      <c r="E294" s="83" t="s">
        <v>27</v>
      </c>
      <c r="F294" s="83" t="s">
        <v>27</v>
      </c>
      <c r="G294" s="59">
        <v>50.196451000000003</v>
      </c>
      <c r="H294" s="59">
        <v>50.209901000000002</v>
      </c>
      <c r="I294" s="60" t="s">
        <v>27</v>
      </c>
      <c r="J294" s="69" t="s">
        <v>27</v>
      </c>
      <c r="K294" s="59" t="s">
        <v>27</v>
      </c>
      <c r="L294" s="83" t="s">
        <v>27</v>
      </c>
      <c r="M294" s="59">
        <v>8.5400589999999994</v>
      </c>
      <c r="N294" s="59">
        <v>9.6386079999999996</v>
      </c>
      <c r="O294" s="60" t="s">
        <v>27</v>
      </c>
      <c r="P294" s="69" t="s">
        <v>27</v>
      </c>
      <c r="Q294" s="59" t="s">
        <v>27</v>
      </c>
      <c r="R294" s="85">
        <v>0</v>
      </c>
      <c r="S294" s="59">
        <v>3.7736420000000002</v>
      </c>
      <c r="T294" s="59">
        <v>0.38335799999999998</v>
      </c>
      <c r="U294" s="60" t="s">
        <v>27</v>
      </c>
      <c r="V294" s="69" t="s">
        <v>27</v>
      </c>
      <c r="W294" s="61"/>
      <c r="X294" s="61"/>
      <c r="Y294" s="61"/>
      <c r="Z294" s="61"/>
      <c r="AA294" s="62">
        <v>63.152100455400003</v>
      </c>
      <c r="AB294" s="62">
        <v>0</v>
      </c>
      <c r="AC294" s="62">
        <v>140.95280500000001</v>
      </c>
      <c r="AD294" s="62">
        <v>44.839387000000002</v>
      </c>
      <c r="AE294" s="62">
        <v>43.345982999999997</v>
      </c>
      <c r="AF294" s="63">
        <v>0</v>
      </c>
      <c r="AG294" s="63">
        <v>28.389595</v>
      </c>
      <c r="AH294" s="62">
        <v>11.545963</v>
      </c>
      <c r="AI294" s="62">
        <v>10.650264999999999</v>
      </c>
      <c r="AJ294" s="62">
        <v>9.5875050000000002</v>
      </c>
      <c r="AK294" s="62">
        <v>11.525701</v>
      </c>
      <c r="AL294" s="62">
        <v>0</v>
      </c>
      <c r="AM294" s="63">
        <v>0</v>
      </c>
      <c r="AN294" s="63">
        <v>13.182501</v>
      </c>
      <c r="AO294" s="62">
        <v>9.289987</v>
      </c>
      <c r="AP294" s="62">
        <v>7.2273909999999999</v>
      </c>
      <c r="AQ294" s="62">
        <v>6.35006</v>
      </c>
      <c r="AR294" s="62">
        <v>8.240691</v>
      </c>
      <c r="AS294" s="62">
        <v>0</v>
      </c>
      <c r="AT294" s="63">
        <v>0</v>
      </c>
      <c r="AU294" s="63">
        <v>14.532938</v>
      </c>
      <c r="AV294" s="62">
        <v>9.6386079999999996</v>
      </c>
      <c r="AW294" s="62">
        <v>7.6690250000000004</v>
      </c>
      <c r="AX294" s="62">
        <v>6.570049</v>
      </c>
      <c r="AY294" s="62">
        <v>7.6690250000000004</v>
      </c>
      <c r="AZ294" s="62">
        <v>6.570049</v>
      </c>
      <c r="BA294" s="63">
        <v>0</v>
      </c>
      <c r="BB294" s="63">
        <v>-0.86060199999999998</v>
      </c>
      <c r="BC294" s="62">
        <v>0.38335799999999998</v>
      </c>
      <c r="BD294" s="62">
        <v>3.7124350000000002</v>
      </c>
      <c r="BE294" s="62">
        <v>3.7124350000000002</v>
      </c>
      <c r="BF294" s="62">
        <v>3.7124350000000002</v>
      </c>
      <c r="BG294" s="62">
        <v>-6.7337059999999997</v>
      </c>
      <c r="BH294" s="62">
        <v>0.230851</v>
      </c>
      <c r="BI294" s="62">
        <v>0.230851</v>
      </c>
      <c r="BJ294" s="62">
        <v>-6.5481309999999997</v>
      </c>
      <c r="BK294" s="62">
        <v>4.6899999999999997E-3</v>
      </c>
      <c r="BL294" s="62">
        <v>0.19742699999999999</v>
      </c>
      <c r="BM294" s="62">
        <v>0</v>
      </c>
      <c r="BN294" s="62">
        <v>184.33850899999999</v>
      </c>
      <c r="BO294" s="62">
        <v>184.33850899999999</v>
      </c>
      <c r="BP294" s="62">
        <v>187.88678200000001</v>
      </c>
      <c r="BQ294" s="62">
        <v>180.870272</v>
      </c>
      <c r="BR294" s="62">
        <v>185.527613</v>
      </c>
      <c r="BS294" s="62">
        <v>0</v>
      </c>
    </row>
    <row r="295" spans="1:77" s="1" customFormat="1" ht="15" x14ac:dyDescent="0.25">
      <c r="A295"/>
      <c r="B295" s="73" t="s">
        <v>173</v>
      </c>
      <c r="C295" s="81">
        <v>43535.25</v>
      </c>
      <c r="D295" s="58" t="s">
        <v>0</v>
      </c>
      <c r="E295" s="83" t="s">
        <v>27</v>
      </c>
      <c r="F295" s="83" t="s">
        <v>27</v>
      </c>
      <c r="G295" s="59">
        <v>8.4279999999999994E-2</v>
      </c>
      <c r="H295" s="59">
        <v>3.6136469999999998</v>
      </c>
      <c r="I295" s="60" t="s">
        <v>27</v>
      </c>
      <c r="J295" s="69" t="s">
        <v>27</v>
      </c>
      <c r="K295" s="59" t="s">
        <v>27</v>
      </c>
      <c r="L295" s="83" t="s">
        <v>27</v>
      </c>
      <c r="M295" s="59">
        <v>-1.3566259999999999</v>
      </c>
      <c r="N295" s="59">
        <v>-1.4762999999999999</v>
      </c>
      <c r="O295" s="60" t="s">
        <v>27</v>
      </c>
      <c r="P295" s="69" t="s">
        <v>27</v>
      </c>
      <c r="Q295" s="59" t="s">
        <v>27</v>
      </c>
      <c r="R295" s="85">
        <v>0</v>
      </c>
      <c r="S295" s="59">
        <v>-0.762571</v>
      </c>
      <c r="T295" s="59">
        <v>-2.3271009999999999</v>
      </c>
      <c r="U295" s="60" t="s">
        <v>27</v>
      </c>
      <c r="V295" s="69" t="s">
        <v>27</v>
      </c>
      <c r="W295" s="61"/>
      <c r="X295" s="61"/>
      <c r="Y295" s="61"/>
      <c r="Z295" s="61"/>
      <c r="AA295" s="62">
        <v>362.88</v>
      </c>
      <c r="AB295" s="62">
        <v>0</v>
      </c>
      <c r="AC295" s="62">
        <v>10.898258</v>
      </c>
      <c r="AD295" s="62">
        <v>6.4768759999999999</v>
      </c>
      <c r="AE295" s="62">
        <v>4.734369</v>
      </c>
      <c r="AF295" s="63">
        <v>0</v>
      </c>
      <c r="AG295" s="63">
        <v>1.260543</v>
      </c>
      <c r="AH295" s="62">
        <v>-0.143757</v>
      </c>
      <c r="AI295" s="62">
        <v>0.72354700000000005</v>
      </c>
      <c r="AJ295" s="62">
        <v>0.36958000000000002</v>
      </c>
      <c r="AK295" s="62">
        <v>3.1843000000000003E-2</v>
      </c>
      <c r="AL295" s="62">
        <v>0</v>
      </c>
      <c r="AM295" s="63">
        <v>0</v>
      </c>
      <c r="AN295" s="63">
        <v>-1.926404</v>
      </c>
      <c r="AO295" s="62">
        <v>-1.501463</v>
      </c>
      <c r="AP295" s="62">
        <v>-0.413547</v>
      </c>
      <c r="AQ295" s="62">
        <v>-0.454372</v>
      </c>
      <c r="AR295" s="62">
        <v>-1.3581909999999999</v>
      </c>
      <c r="AS295" s="62">
        <v>0</v>
      </c>
      <c r="AT295" s="63">
        <v>0</v>
      </c>
      <c r="AU295" s="63">
        <v>-1.8162309999999999</v>
      </c>
      <c r="AV295" s="62">
        <v>-1.4762999999999999</v>
      </c>
      <c r="AW295" s="62">
        <v>-0.39988099999999999</v>
      </c>
      <c r="AX295" s="62">
        <v>-0.44051699999999999</v>
      </c>
      <c r="AY295" s="62">
        <v>-0.39988099999999999</v>
      </c>
      <c r="AZ295" s="62">
        <v>-0.44051699999999999</v>
      </c>
      <c r="BA295" s="63">
        <v>0</v>
      </c>
      <c r="BB295" s="63">
        <v>-2.171748</v>
      </c>
      <c r="BC295" s="62">
        <v>-2.3271009999999999</v>
      </c>
      <c r="BD295" s="62">
        <v>-0.150252</v>
      </c>
      <c r="BE295" s="62">
        <v>-0.150252</v>
      </c>
      <c r="BF295" s="62">
        <v>-0.150252</v>
      </c>
      <c r="BG295" s="62">
        <v>0.23149900000000001</v>
      </c>
      <c r="BH295" s="62">
        <v>-13.782207</v>
      </c>
      <c r="BI295" s="62">
        <v>-13.782207</v>
      </c>
      <c r="BJ295" s="62">
        <v>-0.198796</v>
      </c>
      <c r="BK295" s="62">
        <v>-0.30633500000000002</v>
      </c>
      <c r="BL295" s="62">
        <v>-0.53716799999999998</v>
      </c>
      <c r="BM295" s="62">
        <v>0</v>
      </c>
      <c r="BN295" s="62">
        <v>113.75845</v>
      </c>
      <c r="BO295" s="62">
        <v>113.75845</v>
      </c>
      <c r="BP295" s="62">
        <v>113.563186</v>
      </c>
      <c r="BQ295" s="62">
        <v>113.87627000000001</v>
      </c>
      <c r="BR295" s="62">
        <v>112.927255</v>
      </c>
      <c r="BS295" s="62">
        <v>0</v>
      </c>
    </row>
    <row r="296" spans="1:77" s="1" customFormat="1" ht="15" x14ac:dyDescent="0.25">
      <c r="A296"/>
      <c r="B296" s="73" t="s">
        <v>175</v>
      </c>
      <c r="C296" s="81">
        <v>43535.25</v>
      </c>
      <c r="D296" s="58" t="s">
        <v>0</v>
      </c>
      <c r="E296" s="83" t="s">
        <v>27</v>
      </c>
      <c r="F296" s="83" t="s">
        <v>27</v>
      </c>
      <c r="G296" s="59">
        <v>197.80596199999999</v>
      </c>
      <c r="H296" s="59">
        <v>246.421088</v>
      </c>
      <c r="I296" s="60" t="s">
        <v>27</v>
      </c>
      <c r="J296" s="69" t="s">
        <v>27</v>
      </c>
      <c r="K296" s="59" t="s">
        <v>27</v>
      </c>
      <c r="L296" s="83" t="s">
        <v>27</v>
      </c>
      <c r="M296" s="59">
        <v>5.854069</v>
      </c>
      <c r="N296" s="59">
        <v>5.0324580000000001</v>
      </c>
      <c r="O296" s="60" t="s">
        <v>27</v>
      </c>
      <c r="P296" s="69" t="s">
        <v>27</v>
      </c>
      <c r="Q296" s="59" t="s">
        <v>27</v>
      </c>
      <c r="R296" s="85">
        <v>0</v>
      </c>
      <c r="S296" s="59">
        <v>-6.8589999999999998E-2</v>
      </c>
      <c r="T296" s="59">
        <v>9.1036099999999998</v>
      </c>
      <c r="U296" s="60" t="s">
        <v>27</v>
      </c>
      <c r="V296" s="69" t="s">
        <v>27</v>
      </c>
      <c r="W296" s="61"/>
      <c r="X296" s="61"/>
      <c r="Y296" s="61"/>
      <c r="Z296" s="61"/>
      <c r="AA296" s="62">
        <v>252.928</v>
      </c>
      <c r="AB296" s="62">
        <v>0</v>
      </c>
      <c r="AC296" s="62">
        <v>712.38793999999996</v>
      </c>
      <c r="AD296" s="62">
        <v>193.31271100000001</v>
      </c>
      <c r="AE296" s="62">
        <v>280.27506299999999</v>
      </c>
      <c r="AF296" s="63">
        <v>0</v>
      </c>
      <c r="AG296" s="63">
        <v>151.99772100000001</v>
      </c>
      <c r="AH296" s="62">
        <v>38.354520999999998</v>
      </c>
      <c r="AI296" s="62">
        <v>42.521816999999999</v>
      </c>
      <c r="AJ296" s="62">
        <v>60.738520000000001</v>
      </c>
      <c r="AK296" s="62">
        <v>39.285792000000001</v>
      </c>
      <c r="AL296" s="62">
        <v>0</v>
      </c>
      <c r="AM296" s="63">
        <v>0</v>
      </c>
      <c r="AN296" s="63">
        <v>12.223756</v>
      </c>
      <c r="AO296" s="62">
        <v>2.2074440000000002</v>
      </c>
      <c r="AP296" s="62">
        <v>4.0676040000000002</v>
      </c>
      <c r="AQ296" s="62">
        <v>19.605369</v>
      </c>
      <c r="AR296" s="62">
        <v>3.2266940000000002</v>
      </c>
      <c r="AS296" s="62">
        <v>0</v>
      </c>
      <c r="AT296" s="63">
        <v>0</v>
      </c>
      <c r="AU296" s="63">
        <v>23.847937999999999</v>
      </c>
      <c r="AV296" s="62">
        <v>5.0324580000000001</v>
      </c>
      <c r="AW296" s="62">
        <v>7.1781610000000002</v>
      </c>
      <c r="AX296" s="62">
        <v>22.619330000000001</v>
      </c>
      <c r="AY296" s="62">
        <v>7.1781610000000002</v>
      </c>
      <c r="AZ296" s="62">
        <v>22.619330000000001</v>
      </c>
      <c r="BA296" s="63">
        <v>0</v>
      </c>
      <c r="BB296" s="63">
        <v>42.745919999999998</v>
      </c>
      <c r="BC296" s="62">
        <v>9.1036099999999998</v>
      </c>
      <c r="BD296" s="62">
        <v>2.6021909999999999</v>
      </c>
      <c r="BE296" s="62">
        <v>2.6021909999999999</v>
      </c>
      <c r="BF296" s="62">
        <v>2.6021909999999999</v>
      </c>
      <c r="BG296" s="62">
        <v>-30.487099000000001</v>
      </c>
      <c r="BH296" s="62">
        <v>300.23022400000002</v>
      </c>
      <c r="BI296" s="62">
        <v>300.23022400000002</v>
      </c>
      <c r="BJ296" s="62">
        <v>296.04232400000001</v>
      </c>
      <c r="BK296" s="62">
        <v>331.13836300000003</v>
      </c>
      <c r="BL296" s="62">
        <v>367.18300900000003</v>
      </c>
      <c r="BM296" s="62">
        <v>0</v>
      </c>
      <c r="BN296" s="62">
        <v>549.25132499999995</v>
      </c>
      <c r="BO296" s="62">
        <v>549.25132499999995</v>
      </c>
      <c r="BP296" s="62">
        <v>550.23932000000002</v>
      </c>
      <c r="BQ296" s="62">
        <v>517.23846900000001</v>
      </c>
      <c r="BR296" s="62">
        <v>521.49044600000002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176</v>
      </c>
      <c r="C297" s="81">
        <v>43535.25</v>
      </c>
      <c r="D297" s="58" t="s">
        <v>0</v>
      </c>
      <c r="E297" s="83" t="s">
        <v>27</v>
      </c>
      <c r="F297" s="83" t="s">
        <v>27</v>
      </c>
      <c r="G297" s="59">
        <v>54.422953</v>
      </c>
      <c r="H297" s="59">
        <v>47.753497000000003</v>
      </c>
      <c r="I297" s="60" t="s">
        <v>27</v>
      </c>
      <c r="J297" s="69" t="s">
        <v>27</v>
      </c>
      <c r="K297" s="59" t="s">
        <v>27</v>
      </c>
      <c r="L297" s="83" t="s">
        <v>27</v>
      </c>
      <c r="M297" s="59">
        <v>1.307415</v>
      </c>
      <c r="N297" s="59">
        <v>-7.2717519999999993</v>
      </c>
      <c r="O297" s="60" t="s">
        <v>27</v>
      </c>
      <c r="P297" s="69" t="s">
        <v>27</v>
      </c>
      <c r="Q297" s="59" t="s">
        <v>27</v>
      </c>
      <c r="R297" s="85">
        <v>0</v>
      </c>
      <c r="S297" s="59">
        <v>-1.093494</v>
      </c>
      <c r="T297" s="59">
        <v>-5.110627</v>
      </c>
      <c r="U297" s="60" t="s">
        <v>27</v>
      </c>
      <c r="V297" s="69" t="s">
        <v>27</v>
      </c>
      <c r="W297" s="61"/>
      <c r="X297" s="61"/>
      <c r="Y297" s="61"/>
      <c r="Z297" s="61"/>
      <c r="AA297" s="62">
        <v>78</v>
      </c>
      <c r="AB297" s="62">
        <v>0</v>
      </c>
      <c r="AC297" s="62">
        <v>173.06157300000001</v>
      </c>
      <c r="AD297" s="62">
        <v>44.532311999999997</v>
      </c>
      <c r="AE297" s="62">
        <v>57.608032000000001</v>
      </c>
      <c r="AF297" s="63">
        <v>0</v>
      </c>
      <c r="AG297" s="63">
        <v>19.062263000000002</v>
      </c>
      <c r="AH297" s="62">
        <v>3.8884159999999999</v>
      </c>
      <c r="AI297" s="62">
        <v>2.967921</v>
      </c>
      <c r="AJ297" s="62">
        <v>12.03966</v>
      </c>
      <c r="AK297" s="62">
        <v>9.2052370000000003</v>
      </c>
      <c r="AL297" s="62">
        <v>0</v>
      </c>
      <c r="AM297" s="63">
        <v>0</v>
      </c>
      <c r="AN297" s="63">
        <v>-26.040272999999999</v>
      </c>
      <c r="AO297" s="62">
        <v>-8.6455219999999997</v>
      </c>
      <c r="AP297" s="62">
        <v>-9.8243670000000005</v>
      </c>
      <c r="AQ297" s="62">
        <v>-1.1591400000000001</v>
      </c>
      <c r="AR297" s="62">
        <v>0.39386399999999999</v>
      </c>
      <c r="AS297" s="62">
        <v>0</v>
      </c>
      <c r="AT297" s="63">
        <v>0</v>
      </c>
      <c r="AU297" s="63">
        <v>-20.660748999999999</v>
      </c>
      <c r="AV297" s="62">
        <v>-7.2717520000000002</v>
      </c>
      <c r="AW297" s="62">
        <v>-8.4286890000000003</v>
      </c>
      <c r="AX297" s="62">
        <v>0.22794</v>
      </c>
      <c r="AY297" s="62">
        <v>-8.4286890000000003</v>
      </c>
      <c r="AZ297" s="62">
        <v>0.22794</v>
      </c>
      <c r="BA297" s="63">
        <v>0</v>
      </c>
      <c r="BB297" s="63">
        <v>-8.2505019999999991</v>
      </c>
      <c r="BC297" s="62">
        <v>-5.110627</v>
      </c>
      <c r="BD297" s="62">
        <v>-5.1577330000000003</v>
      </c>
      <c r="BE297" s="62">
        <v>-5.1577330000000003</v>
      </c>
      <c r="BF297" s="62">
        <v>-5.1577330000000003</v>
      </c>
      <c r="BG297" s="62">
        <v>-2.6217069999999998</v>
      </c>
      <c r="BH297" s="62">
        <v>3.1353520000000001</v>
      </c>
      <c r="BI297" s="62">
        <v>3.1353520000000001</v>
      </c>
      <c r="BJ297" s="62">
        <v>3.333253</v>
      </c>
      <c r="BK297" s="62">
        <v>3.1371519999999999</v>
      </c>
      <c r="BL297" s="62">
        <v>1.8304199999999999</v>
      </c>
      <c r="BM297" s="62">
        <v>0</v>
      </c>
      <c r="BN297" s="62">
        <v>134.105884</v>
      </c>
      <c r="BO297" s="62">
        <v>134.105884</v>
      </c>
      <c r="BP297" s="62">
        <v>128.152806</v>
      </c>
      <c r="BQ297" s="62">
        <v>124.81547500000001</v>
      </c>
      <c r="BR297" s="62">
        <v>125.57048500000001</v>
      </c>
      <c r="BS297" s="62">
        <v>0</v>
      </c>
    </row>
    <row r="298" spans="1:77" s="1" customFormat="1" ht="15" x14ac:dyDescent="0.25">
      <c r="A298"/>
      <c r="B298" s="73" t="s">
        <v>185</v>
      </c>
      <c r="C298" s="81">
        <v>43535.25</v>
      </c>
      <c r="D298" s="58" t="s">
        <v>0</v>
      </c>
      <c r="E298" s="83" t="s">
        <v>27</v>
      </c>
      <c r="F298" s="83" t="s">
        <v>27</v>
      </c>
      <c r="G298" s="59">
        <v>247.43088800000001</v>
      </c>
      <c r="H298" s="59">
        <v>315.08123999999998</v>
      </c>
      <c r="I298" s="60" t="s">
        <v>27</v>
      </c>
      <c r="J298" s="69" t="s">
        <v>27</v>
      </c>
      <c r="K298" s="59" t="s">
        <v>27</v>
      </c>
      <c r="L298" s="83" t="s">
        <v>27</v>
      </c>
      <c r="M298" s="59">
        <v>2.6517540000000004</v>
      </c>
      <c r="N298" s="59">
        <v>5.2766929999999999</v>
      </c>
      <c r="O298" s="60" t="s">
        <v>27</v>
      </c>
      <c r="P298" s="69" t="s">
        <v>27</v>
      </c>
      <c r="Q298" s="59" t="s">
        <v>27</v>
      </c>
      <c r="R298" s="85">
        <v>0</v>
      </c>
      <c r="S298" s="59">
        <v>-7.4067749999999997</v>
      </c>
      <c r="T298" s="59">
        <v>20.217009999999998</v>
      </c>
      <c r="U298" s="60" t="s">
        <v>27</v>
      </c>
      <c r="V298" s="69" t="s">
        <v>27</v>
      </c>
      <c r="W298" s="61"/>
      <c r="X298" s="61"/>
      <c r="Y298" s="61"/>
      <c r="Z298" s="61"/>
      <c r="AA298" s="62">
        <v>193.2</v>
      </c>
      <c r="AB298" s="62">
        <v>0</v>
      </c>
      <c r="AC298" s="62">
        <v>1129.702722</v>
      </c>
      <c r="AD298" s="62">
        <v>271.97265199999998</v>
      </c>
      <c r="AE298" s="62">
        <v>310.022583</v>
      </c>
      <c r="AF298" s="63">
        <v>0</v>
      </c>
      <c r="AG298" s="63">
        <v>243.850898</v>
      </c>
      <c r="AH298" s="62">
        <v>48.100372</v>
      </c>
      <c r="AI298" s="62">
        <v>67.997861999999998</v>
      </c>
      <c r="AJ298" s="62">
        <v>67.665711000000002</v>
      </c>
      <c r="AK298" s="62">
        <v>48.625256999999998</v>
      </c>
      <c r="AL298" s="62">
        <v>0</v>
      </c>
      <c r="AM298" s="63">
        <v>0</v>
      </c>
      <c r="AN298" s="63">
        <v>42.745139999999999</v>
      </c>
      <c r="AO298" s="62">
        <v>-2.1958829999999998</v>
      </c>
      <c r="AP298" s="62">
        <v>11.25966</v>
      </c>
      <c r="AQ298" s="62">
        <v>4.1534630000000003</v>
      </c>
      <c r="AR298" s="62">
        <v>-5.0004179999999998</v>
      </c>
      <c r="AS298" s="62">
        <v>0</v>
      </c>
      <c r="AT298" s="63">
        <v>0</v>
      </c>
      <c r="AU298" s="63">
        <v>68.905777</v>
      </c>
      <c r="AV298" s="62">
        <v>5.2766929999999999</v>
      </c>
      <c r="AW298" s="62">
        <v>18.703267</v>
      </c>
      <c r="AX298" s="62">
        <v>13.001015000000001</v>
      </c>
      <c r="AY298" s="62">
        <v>18.703267</v>
      </c>
      <c r="AZ298" s="62">
        <v>13.001015000000001</v>
      </c>
      <c r="BA298" s="63">
        <v>0</v>
      </c>
      <c r="BB298" s="63">
        <v>7.0873520000000001</v>
      </c>
      <c r="BC298" s="62">
        <v>20.217009999999998</v>
      </c>
      <c r="BD298" s="62">
        <v>-5.9956000000000002E-2</v>
      </c>
      <c r="BE298" s="62">
        <v>-5.9956000000000002E-2</v>
      </c>
      <c r="BF298" s="62">
        <v>-5.9956000000000002E-2</v>
      </c>
      <c r="BG298" s="62">
        <v>-14.665820999999999</v>
      </c>
      <c r="BH298" s="62">
        <v>631.38978399999996</v>
      </c>
      <c r="BI298" s="62">
        <v>631.38978399999996</v>
      </c>
      <c r="BJ298" s="62">
        <v>674.32724900000005</v>
      </c>
      <c r="BK298" s="62">
        <v>694.76515099999995</v>
      </c>
      <c r="BL298" s="62">
        <v>741.21242600000005</v>
      </c>
      <c r="BM298" s="62">
        <v>0</v>
      </c>
      <c r="BN298" s="62">
        <v>440.03130900000002</v>
      </c>
      <c r="BO298" s="62">
        <v>440.03130900000002</v>
      </c>
      <c r="BP298" s="62">
        <v>440.053316</v>
      </c>
      <c r="BQ298" s="62">
        <v>419.051332</v>
      </c>
      <c r="BR298" s="62">
        <v>408.28005899999999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187</v>
      </c>
      <c r="C299" s="81">
        <v>43535.25</v>
      </c>
      <c r="D299" s="58" t="s">
        <v>0</v>
      </c>
      <c r="E299" s="83" t="s">
        <v>27</v>
      </c>
      <c r="F299" s="83" t="s">
        <v>27</v>
      </c>
      <c r="G299" s="59" t="s">
        <v>27</v>
      </c>
      <c r="H299" s="59" t="s">
        <v>27</v>
      </c>
      <c r="I299" s="60" t="s">
        <v>27</v>
      </c>
      <c r="J299" s="69" t="s">
        <v>27</v>
      </c>
      <c r="K299" s="59" t="s">
        <v>27</v>
      </c>
      <c r="L299" s="83" t="s">
        <v>27</v>
      </c>
      <c r="M299" s="59">
        <v>0</v>
      </c>
      <c r="N299" s="59">
        <v>0</v>
      </c>
      <c r="O299" s="60" t="s">
        <v>27</v>
      </c>
      <c r="P299" s="69" t="s">
        <v>27</v>
      </c>
      <c r="Q299" s="59" t="s">
        <v>27</v>
      </c>
      <c r="R299" s="85">
        <v>0</v>
      </c>
      <c r="S299" s="59">
        <v>0</v>
      </c>
      <c r="T299" s="59">
        <v>0</v>
      </c>
      <c r="U299" s="60" t="s">
        <v>27</v>
      </c>
      <c r="V299" s="69" t="s">
        <v>27</v>
      </c>
      <c r="W299" s="61"/>
      <c r="X299" s="61"/>
      <c r="Y299" s="61"/>
      <c r="Z299" s="61"/>
      <c r="AA299" s="62">
        <v>35.606250000000003</v>
      </c>
      <c r="AB299" s="62">
        <v>0</v>
      </c>
      <c r="AC299" s="62">
        <v>28.278320999999998</v>
      </c>
      <c r="AD299" s="62">
        <v>0</v>
      </c>
      <c r="AE299" s="62">
        <v>0</v>
      </c>
      <c r="AF299" s="63">
        <v>0</v>
      </c>
      <c r="AG299" s="63">
        <v>8.3490160000000007</v>
      </c>
      <c r="AH299" s="62">
        <v>0</v>
      </c>
      <c r="AI299" s="62">
        <v>0</v>
      </c>
      <c r="AJ299" s="62">
        <v>0</v>
      </c>
      <c r="AK299" s="62">
        <v>0</v>
      </c>
      <c r="AL299" s="62">
        <v>0</v>
      </c>
      <c r="AM299" s="63">
        <v>0</v>
      </c>
      <c r="AN299" s="63">
        <v>3.6420129999999999</v>
      </c>
      <c r="AO299" s="62">
        <v>0</v>
      </c>
      <c r="AP299" s="62">
        <v>0</v>
      </c>
      <c r="AQ299" s="62">
        <v>0</v>
      </c>
      <c r="AR299" s="62">
        <v>0</v>
      </c>
      <c r="AS299" s="62">
        <v>0</v>
      </c>
      <c r="AT299" s="63">
        <v>0</v>
      </c>
      <c r="AU299" s="63">
        <v>4.0207730000000002</v>
      </c>
      <c r="AV299" s="62">
        <v>0</v>
      </c>
      <c r="AW299" s="62">
        <v>0</v>
      </c>
      <c r="AX299" s="62">
        <v>0</v>
      </c>
      <c r="AY299" s="62">
        <v>0</v>
      </c>
      <c r="AZ299" s="62">
        <v>0</v>
      </c>
      <c r="BA299" s="63">
        <v>0</v>
      </c>
      <c r="BB299" s="63">
        <v>0.45119599999999999</v>
      </c>
      <c r="BC299" s="62">
        <v>0</v>
      </c>
      <c r="BD299" s="62">
        <v>0</v>
      </c>
      <c r="BE299" s="62">
        <v>0</v>
      </c>
      <c r="BF299" s="62">
        <v>0</v>
      </c>
      <c r="BG299" s="62">
        <v>0</v>
      </c>
      <c r="BH299" s="62">
        <v>13.453763</v>
      </c>
      <c r="BI299" s="62">
        <v>13.453763</v>
      </c>
      <c r="BJ299" s="62">
        <v>0</v>
      </c>
      <c r="BK299" s="62">
        <v>17.86617</v>
      </c>
      <c r="BL299" s="62">
        <v>0</v>
      </c>
      <c r="BM299" s="62">
        <v>0</v>
      </c>
      <c r="BN299" s="62">
        <v>19.503921999999999</v>
      </c>
      <c r="BO299" s="62">
        <v>19.503921999999999</v>
      </c>
      <c r="BP299" s="62">
        <v>0</v>
      </c>
      <c r="BQ299" s="62">
        <v>18.310666000000001</v>
      </c>
      <c r="BR299" s="62">
        <v>0</v>
      </c>
      <c r="BS299" s="62">
        <v>0</v>
      </c>
    </row>
    <row r="300" spans="1:77" s="1" customFormat="1" ht="15" x14ac:dyDescent="0.25">
      <c r="A300"/>
      <c r="B300" s="73" t="s">
        <v>193</v>
      </c>
      <c r="C300" s="81">
        <v>43535.25</v>
      </c>
      <c r="D300" s="58" t="s">
        <v>0</v>
      </c>
      <c r="E300" s="83" t="s">
        <v>27</v>
      </c>
      <c r="F300" s="83" t="s">
        <v>27</v>
      </c>
      <c r="G300" s="59">
        <v>197.227689</v>
      </c>
      <c r="H300" s="59">
        <v>126.449324</v>
      </c>
      <c r="I300" s="60" t="s">
        <v>27</v>
      </c>
      <c r="J300" s="69" t="s">
        <v>27</v>
      </c>
      <c r="K300" s="59" t="s">
        <v>27</v>
      </c>
      <c r="L300" s="83" t="s">
        <v>27</v>
      </c>
      <c r="M300" s="59">
        <v>64.012134000000003</v>
      </c>
      <c r="N300" s="59">
        <v>19.811838999999999</v>
      </c>
      <c r="O300" s="60" t="s">
        <v>27</v>
      </c>
      <c r="P300" s="69" t="s">
        <v>27</v>
      </c>
      <c r="Q300" s="59" t="s">
        <v>27</v>
      </c>
      <c r="R300" s="85">
        <v>0</v>
      </c>
      <c r="S300" s="59">
        <v>-25.719356000000001</v>
      </c>
      <c r="T300" s="59">
        <v>4.251379</v>
      </c>
      <c r="U300" s="60" t="s">
        <v>27</v>
      </c>
      <c r="V300" s="69" t="s">
        <v>27</v>
      </c>
      <c r="W300" s="61"/>
      <c r="X300" s="61"/>
      <c r="Y300" s="61"/>
      <c r="Z300" s="61"/>
      <c r="AA300" s="62">
        <v>352.25279999999998</v>
      </c>
      <c r="AB300" s="62">
        <v>0</v>
      </c>
      <c r="AC300" s="62">
        <v>438.28120200000001</v>
      </c>
      <c r="AD300" s="62">
        <v>133.37238400000001</v>
      </c>
      <c r="AE300" s="62">
        <v>176.98092</v>
      </c>
      <c r="AF300" s="63">
        <v>0</v>
      </c>
      <c r="AG300" s="63">
        <v>105.966064</v>
      </c>
      <c r="AH300" s="62">
        <v>28.430959999999999</v>
      </c>
      <c r="AI300" s="62">
        <v>34.066433000000004</v>
      </c>
      <c r="AJ300" s="62">
        <v>46.944740000000003</v>
      </c>
      <c r="AK300" s="62">
        <v>72.677688000000003</v>
      </c>
      <c r="AL300" s="62">
        <v>0</v>
      </c>
      <c r="AM300" s="63">
        <v>0</v>
      </c>
      <c r="AN300" s="63">
        <v>48.857474000000003</v>
      </c>
      <c r="AO300" s="62">
        <v>12.570581000000001</v>
      </c>
      <c r="AP300" s="62">
        <v>17.815353000000002</v>
      </c>
      <c r="AQ300" s="62">
        <v>30.277906000000002</v>
      </c>
      <c r="AR300" s="62">
        <v>56.897252000000002</v>
      </c>
      <c r="AS300" s="62">
        <v>0</v>
      </c>
      <c r="AT300" s="63">
        <v>0</v>
      </c>
      <c r="AU300" s="63">
        <v>75.671004999999994</v>
      </c>
      <c r="AV300" s="62">
        <v>19.811838999999999</v>
      </c>
      <c r="AW300" s="62">
        <v>24.741795</v>
      </c>
      <c r="AX300" s="62">
        <v>37.455184000000003</v>
      </c>
      <c r="AY300" s="62">
        <v>24.741795</v>
      </c>
      <c r="AZ300" s="62">
        <v>37.455184000000003</v>
      </c>
      <c r="BA300" s="63">
        <v>0</v>
      </c>
      <c r="BB300" s="63">
        <v>31.400203000000001</v>
      </c>
      <c r="BC300" s="62">
        <v>4.251379</v>
      </c>
      <c r="BD300" s="62">
        <v>6.1871830000000001</v>
      </c>
      <c r="BE300" s="62">
        <v>6.1871830000000001</v>
      </c>
      <c r="BF300" s="62">
        <v>6.1871830000000001</v>
      </c>
      <c r="BG300" s="62">
        <v>2.7684299999999999</v>
      </c>
      <c r="BH300" s="62">
        <v>184.85505800000001</v>
      </c>
      <c r="BI300" s="62">
        <v>184.85505800000001</v>
      </c>
      <c r="BJ300" s="62">
        <v>194.002319</v>
      </c>
      <c r="BK300" s="62">
        <v>257.24578100000002</v>
      </c>
      <c r="BL300" s="62">
        <v>351.31036899999998</v>
      </c>
      <c r="BM300" s="62">
        <v>0</v>
      </c>
      <c r="BN300" s="62">
        <v>207.51165800000001</v>
      </c>
      <c r="BO300" s="62">
        <v>207.51165800000001</v>
      </c>
      <c r="BP300" s="62">
        <v>212.793083</v>
      </c>
      <c r="BQ300" s="62">
        <v>215.12847600000001</v>
      </c>
      <c r="BR300" s="62">
        <v>188.248896</v>
      </c>
      <c r="BS300" s="62">
        <v>0</v>
      </c>
    </row>
    <row r="301" spans="1:77" s="1" customFormat="1" ht="15" x14ac:dyDescent="0.25">
      <c r="A301"/>
      <c r="B301" s="73" t="s">
        <v>206</v>
      </c>
      <c r="C301" s="81">
        <v>43535.25</v>
      </c>
      <c r="D301" s="58" t="s">
        <v>0</v>
      </c>
      <c r="E301" s="83" t="s">
        <v>27</v>
      </c>
      <c r="F301" s="83" t="s">
        <v>27</v>
      </c>
      <c r="G301" s="59">
        <v>29.333703</v>
      </c>
      <c r="H301" s="59">
        <v>31.448235</v>
      </c>
      <c r="I301" s="60" t="s">
        <v>27</v>
      </c>
      <c r="J301" s="69" t="s">
        <v>27</v>
      </c>
      <c r="K301" s="59" t="s">
        <v>27</v>
      </c>
      <c r="L301" s="83" t="s">
        <v>27</v>
      </c>
      <c r="M301" s="59">
        <v>-1.4039199999999998</v>
      </c>
      <c r="N301" s="59">
        <v>1.738858</v>
      </c>
      <c r="O301" s="60" t="s">
        <v>27</v>
      </c>
      <c r="P301" s="69" t="s">
        <v>27</v>
      </c>
      <c r="Q301" s="59" t="s">
        <v>27</v>
      </c>
      <c r="R301" s="85">
        <v>0</v>
      </c>
      <c r="S301" s="59">
        <v>0.32218599999999997</v>
      </c>
      <c r="T301" s="59">
        <v>0.56389699999999998</v>
      </c>
      <c r="U301" s="60" t="s">
        <v>27</v>
      </c>
      <c r="V301" s="69" t="s">
        <v>27</v>
      </c>
      <c r="W301" s="61"/>
      <c r="X301" s="61"/>
      <c r="Y301" s="61"/>
      <c r="Z301" s="61"/>
      <c r="AA301" s="62">
        <v>96</v>
      </c>
      <c r="AB301" s="62">
        <v>0</v>
      </c>
      <c r="AC301" s="62">
        <v>115.86408900000001</v>
      </c>
      <c r="AD301" s="62">
        <v>15.107125</v>
      </c>
      <c r="AE301" s="62">
        <v>27.704803999999999</v>
      </c>
      <c r="AF301" s="63">
        <v>0</v>
      </c>
      <c r="AG301" s="63">
        <v>10.390435</v>
      </c>
      <c r="AH301" s="62">
        <v>2.9884360000000001</v>
      </c>
      <c r="AI301" s="62">
        <v>1.068306</v>
      </c>
      <c r="AJ301" s="62">
        <v>-0.68473700000000004</v>
      </c>
      <c r="AK301" s="62">
        <v>-0.21085899999999999</v>
      </c>
      <c r="AL301" s="62">
        <v>0</v>
      </c>
      <c r="AM301" s="63">
        <v>0</v>
      </c>
      <c r="AN301" s="63">
        <v>4.1281829999999999</v>
      </c>
      <c r="AO301" s="62">
        <v>1.1563760000000001</v>
      </c>
      <c r="AP301" s="62">
        <v>-6.7107E-2</v>
      </c>
      <c r="AQ301" s="62">
        <v>-3.0730119999999999</v>
      </c>
      <c r="AR301" s="62">
        <v>-1.9765919999999999</v>
      </c>
      <c r="AS301" s="62">
        <v>0</v>
      </c>
      <c r="AT301" s="63">
        <v>0</v>
      </c>
      <c r="AU301" s="63">
        <v>6.3381790000000002</v>
      </c>
      <c r="AV301" s="62">
        <v>1.738858</v>
      </c>
      <c r="AW301" s="62">
        <v>0.54403699999999999</v>
      </c>
      <c r="AX301" s="62">
        <v>-2.4777360000000002</v>
      </c>
      <c r="AY301" s="62">
        <v>0.54403699999999999</v>
      </c>
      <c r="AZ301" s="62">
        <v>-2.4777360000000002</v>
      </c>
      <c r="BA301" s="63">
        <v>0</v>
      </c>
      <c r="BB301" s="63">
        <v>3.1164900000000002</v>
      </c>
      <c r="BC301" s="62">
        <v>0.56389699999999998</v>
      </c>
      <c r="BD301" s="62">
        <v>0.18365500000000001</v>
      </c>
      <c r="BE301" s="62">
        <v>0.18365500000000001</v>
      </c>
      <c r="BF301" s="62">
        <v>0.18365500000000001</v>
      </c>
      <c r="BG301" s="62">
        <v>-3.827696</v>
      </c>
      <c r="BH301" s="62">
        <v>16.628344999999999</v>
      </c>
      <c r="BI301" s="62">
        <v>16.628344999999999</v>
      </c>
      <c r="BJ301" s="62">
        <v>17.918574</v>
      </c>
      <c r="BK301" s="62">
        <v>15.82241</v>
      </c>
      <c r="BL301" s="62">
        <v>17.590067999999999</v>
      </c>
      <c r="BM301" s="62">
        <v>0</v>
      </c>
      <c r="BN301" s="62">
        <v>82.433819999999997</v>
      </c>
      <c r="BO301" s="62">
        <v>82.433819999999997</v>
      </c>
      <c r="BP301" s="62">
        <v>82.617474999999999</v>
      </c>
      <c r="BQ301" s="62">
        <v>78.789778999999996</v>
      </c>
      <c r="BR301" s="62">
        <v>79.111964999999998</v>
      </c>
      <c r="BS301" s="62">
        <v>0</v>
      </c>
    </row>
    <row r="302" spans="1:77" s="1" customFormat="1" ht="15" x14ac:dyDescent="0.25">
      <c r="A302"/>
      <c r="B302" s="73" t="s">
        <v>209</v>
      </c>
      <c r="C302" s="81">
        <v>43535.25</v>
      </c>
      <c r="D302" s="58" t="s">
        <v>0</v>
      </c>
      <c r="E302" s="83" t="s">
        <v>27</v>
      </c>
      <c r="F302" s="83" t="s">
        <v>27</v>
      </c>
      <c r="G302" s="59">
        <v>85.467142999999993</v>
      </c>
      <c r="H302" s="59">
        <v>93.072687000000002</v>
      </c>
      <c r="I302" s="60" t="s">
        <v>27</v>
      </c>
      <c r="J302" s="69" t="s">
        <v>27</v>
      </c>
      <c r="K302" s="59" t="s">
        <v>27</v>
      </c>
      <c r="L302" s="83" t="s">
        <v>27</v>
      </c>
      <c r="M302" s="59">
        <v>-1.156631</v>
      </c>
      <c r="N302" s="59">
        <v>8.6399930000000005</v>
      </c>
      <c r="O302" s="60" t="s">
        <v>27</v>
      </c>
      <c r="P302" s="69" t="s">
        <v>27</v>
      </c>
      <c r="Q302" s="59" t="s">
        <v>27</v>
      </c>
      <c r="R302" s="85">
        <v>0</v>
      </c>
      <c r="S302" s="59">
        <v>10.775921</v>
      </c>
      <c r="T302" s="59">
        <v>3.401491</v>
      </c>
      <c r="U302" s="60" t="s">
        <v>27</v>
      </c>
      <c r="V302" s="69" t="s">
        <v>27</v>
      </c>
      <c r="W302" s="61"/>
      <c r="X302" s="61"/>
      <c r="Y302" s="61"/>
      <c r="Z302" s="61"/>
      <c r="AA302" s="62">
        <v>177.62976</v>
      </c>
      <c r="AB302" s="62">
        <v>0</v>
      </c>
      <c r="AC302" s="62">
        <v>352.84124300000002</v>
      </c>
      <c r="AD302" s="62">
        <v>91.432548999999995</v>
      </c>
      <c r="AE302" s="62">
        <v>105.40328599999999</v>
      </c>
      <c r="AF302" s="63">
        <v>0</v>
      </c>
      <c r="AG302" s="63">
        <v>127.82284199999999</v>
      </c>
      <c r="AH302" s="62">
        <v>36.654926000000003</v>
      </c>
      <c r="AI302" s="62">
        <v>28.836891999999999</v>
      </c>
      <c r="AJ302" s="62">
        <v>43.066256000000003</v>
      </c>
      <c r="AK302" s="62">
        <v>24.690932</v>
      </c>
      <c r="AL302" s="62">
        <v>0</v>
      </c>
      <c r="AM302" s="63">
        <v>0</v>
      </c>
      <c r="AN302" s="63">
        <v>28.990122</v>
      </c>
      <c r="AO302" s="62">
        <v>6.0690119999999999</v>
      </c>
      <c r="AP302" s="62">
        <v>1.6662619999999999</v>
      </c>
      <c r="AQ302" s="62">
        <v>17.260964000000001</v>
      </c>
      <c r="AR302" s="62">
        <v>-6.1195529999999998</v>
      </c>
      <c r="AS302" s="62">
        <v>0</v>
      </c>
      <c r="AT302" s="63">
        <v>0</v>
      </c>
      <c r="AU302" s="63">
        <v>37.365409999999997</v>
      </c>
      <c r="AV302" s="62">
        <v>8.6399930000000005</v>
      </c>
      <c r="AW302" s="62">
        <v>4.3557579999999998</v>
      </c>
      <c r="AX302" s="62">
        <v>20.008144999999999</v>
      </c>
      <c r="AY302" s="62">
        <v>4.3557579999999998</v>
      </c>
      <c r="AZ302" s="62">
        <v>20.008144999999999</v>
      </c>
      <c r="BA302" s="63">
        <v>0</v>
      </c>
      <c r="BB302" s="63">
        <v>32.215319999999998</v>
      </c>
      <c r="BC302" s="62">
        <v>3.401491</v>
      </c>
      <c r="BD302" s="62">
        <v>7.596546</v>
      </c>
      <c r="BE302" s="62">
        <v>7.596546</v>
      </c>
      <c r="BF302" s="62">
        <v>7.596546</v>
      </c>
      <c r="BG302" s="62">
        <v>15.178962</v>
      </c>
      <c r="BH302" s="62">
        <v>-8.0792920000000006</v>
      </c>
      <c r="BI302" s="62">
        <v>-8.0792920000000006</v>
      </c>
      <c r="BJ302" s="62">
        <v>-16.147663999999999</v>
      </c>
      <c r="BK302" s="62">
        <v>-21.573181999999999</v>
      </c>
      <c r="BL302" s="62">
        <v>-5.2842310000000001</v>
      </c>
      <c r="BM302" s="62">
        <v>0</v>
      </c>
      <c r="BN302" s="62">
        <v>281.26379500000002</v>
      </c>
      <c r="BO302" s="62">
        <v>281.26379500000002</v>
      </c>
      <c r="BP302" s="62">
        <v>289.353815</v>
      </c>
      <c r="BQ302" s="62">
        <v>298.65862900000002</v>
      </c>
      <c r="BR302" s="62">
        <v>308.58858800000002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214</v>
      </c>
      <c r="C303" s="81">
        <v>43535.25</v>
      </c>
      <c r="D303" s="58" t="s">
        <v>0</v>
      </c>
      <c r="E303" s="83" t="s">
        <v>27</v>
      </c>
      <c r="F303" s="83" t="s">
        <v>27</v>
      </c>
      <c r="G303" s="59">
        <v>20.001847999999999</v>
      </c>
      <c r="H303" s="59">
        <v>20.820043999999999</v>
      </c>
      <c r="I303" s="60" t="s">
        <v>27</v>
      </c>
      <c r="J303" s="69" t="s">
        <v>27</v>
      </c>
      <c r="K303" s="59" t="s">
        <v>27</v>
      </c>
      <c r="L303" s="83" t="s">
        <v>27</v>
      </c>
      <c r="M303" s="59">
        <v>5.0347799999999996</v>
      </c>
      <c r="N303" s="59">
        <v>2.9549070000000004</v>
      </c>
      <c r="O303" s="60" t="s">
        <v>27</v>
      </c>
      <c r="P303" s="69" t="s">
        <v>27</v>
      </c>
      <c r="Q303" s="59" t="s">
        <v>27</v>
      </c>
      <c r="R303" s="85">
        <v>0</v>
      </c>
      <c r="S303" s="59">
        <v>2.573788</v>
      </c>
      <c r="T303" s="59">
        <v>1.8496170000000001</v>
      </c>
      <c r="U303" s="60" t="s">
        <v>27</v>
      </c>
      <c r="V303" s="69" t="s">
        <v>27</v>
      </c>
      <c r="W303" s="61"/>
      <c r="X303" s="61"/>
      <c r="Y303" s="61"/>
      <c r="Z303" s="61"/>
      <c r="AA303" s="62">
        <v>288</v>
      </c>
      <c r="AB303" s="62">
        <v>0</v>
      </c>
      <c r="AC303" s="62">
        <v>66.201539999999994</v>
      </c>
      <c r="AD303" s="62">
        <v>16.598063</v>
      </c>
      <c r="AE303" s="62">
        <v>18.117588999999999</v>
      </c>
      <c r="AF303" s="63">
        <v>0</v>
      </c>
      <c r="AG303" s="63">
        <v>20.714410000000001</v>
      </c>
      <c r="AH303" s="62">
        <v>4.6121489999999996</v>
      </c>
      <c r="AI303" s="62">
        <v>6.3782220000000001</v>
      </c>
      <c r="AJ303" s="62">
        <v>6.0520480000000001</v>
      </c>
      <c r="AK303" s="62">
        <v>5.7534830000000001</v>
      </c>
      <c r="AL303" s="62">
        <v>0</v>
      </c>
      <c r="AM303" s="63">
        <v>0</v>
      </c>
      <c r="AN303" s="63">
        <v>9.7395530000000008</v>
      </c>
      <c r="AO303" s="62">
        <v>1.2075610000000001</v>
      </c>
      <c r="AP303" s="62">
        <v>3.486723</v>
      </c>
      <c r="AQ303" s="62">
        <v>3.7642169999999999</v>
      </c>
      <c r="AR303" s="62">
        <v>3.2596270000000001</v>
      </c>
      <c r="AS303" s="62">
        <v>0</v>
      </c>
      <c r="AT303" s="63">
        <v>0</v>
      </c>
      <c r="AU303" s="63">
        <v>16.740333</v>
      </c>
      <c r="AV303" s="62">
        <v>2.954907</v>
      </c>
      <c r="AW303" s="62">
        <v>5.4306599999999996</v>
      </c>
      <c r="AX303" s="62">
        <v>5.6161510000000003</v>
      </c>
      <c r="AY303" s="62">
        <v>5.4306599999999996</v>
      </c>
      <c r="AZ303" s="62">
        <v>5.6161510000000003</v>
      </c>
      <c r="BA303" s="63">
        <v>0</v>
      </c>
      <c r="BB303" s="63">
        <v>6.9126089999999998</v>
      </c>
      <c r="BC303" s="62">
        <v>1.8496170000000001</v>
      </c>
      <c r="BD303" s="62">
        <v>4.6064100000000003</v>
      </c>
      <c r="BE303" s="62">
        <v>4.6064100000000003</v>
      </c>
      <c r="BF303" s="62">
        <v>4.6064100000000003</v>
      </c>
      <c r="BG303" s="62">
        <v>1.2200960000000001</v>
      </c>
      <c r="BH303" s="62">
        <v>23.497264000000001</v>
      </c>
      <c r="BI303" s="62">
        <v>23.497264000000001</v>
      </c>
      <c r="BJ303" s="62">
        <v>18.801938</v>
      </c>
      <c r="BK303" s="62">
        <v>14.118338</v>
      </c>
      <c r="BL303" s="62">
        <v>10.791093</v>
      </c>
      <c r="BM303" s="62">
        <v>0</v>
      </c>
      <c r="BN303" s="62">
        <v>68.173501999999999</v>
      </c>
      <c r="BO303" s="62">
        <v>68.173501999999999</v>
      </c>
      <c r="BP303" s="62">
        <v>72.779911999999996</v>
      </c>
      <c r="BQ303" s="62">
        <v>74.559252000000001</v>
      </c>
      <c r="BR303" s="62">
        <v>77.008478999999994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216</v>
      </c>
      <c r="C304" s="81">
        <v>43535.25</v>
      </c>
      <c r="D304" s="58" t="s">
        <v>0</v>
      </c>
      <c r="E304" s="83" t="s">
        <v>27</v>
      </c>
      <c r="F304" s="83" t="s">
        <v>27</v>
      </c>
      <c r="G304" s="59">
        <v>9.8096000000000003E-2</v>
      </c>
      <c r="H304" s="59">
        <v>0.86910600000000005</v>
      </c>
      <c r="I304" s="60" t="s">
        <v>27</v>
      </c>
      <c r="J304" s="69" t="s">
        <v>27</v>
      </c>
      <c r="K304" s="59" t="s">
        <v>27</v>
      </c>
      <c r="L304" s="83" t="s">
        <v>27</v>
      </c>
      <c r="M304" s="59">
        <v>-0.45504299999999998</v>
      </c>
      <c r="N304" s="59">
        <v>-4.9762839999999997</v>
      </c>
      <c r="O304" s="60" t="s">
        <v>27</v>
      </c>
      <c r="P304" s="69" t="s">
        <v>27</v>
      </c>
      <c r="Q304" s="59" t="s">
        <v>27</v>
      </c>
      <c r="R304" s="85">
        <v>0</v>
      </c>
      <c r="S304" s="59">
        <v>-0.363176</v>
      </c>
      <c r="T304" s="59">
        <v>-3.5658180000000002</v>
      </c>
      <c r="U304" s="60" t="s">
        <v>27</v>
      </c>
      <c r="V304" s="69" t="s">
        <v>27</v>
      </c>
      <c r="W304" s="61"/>
      <c r="X304" s="61"/>
      <c r="Y304" s="61"/>
      <c r="Z304" s="61"/>
      <c r="AA304" s="62">
        <v>14.0633</v>
      </c>
      <c r="AB304" s="62">
        <v>0</v>
      </c>
      <c r="AC304" s="62">
        <v>3.448874</v>
      </c>
      <c r="AD304" s="62">
        <v>4.2435150000000004</v>
      </c>
      <c r="AE304" s="62">
        <v>-1.4114629999999999</v>
      </c>
      <c r="AF304" s="63">
        <v>0</v>
      </c>
      <c r="AG304" s="63">
        <v>-1.7064159999999999</v>
      </c>
      <c r="AH304" s="62">
        <v>-2.235986</v>
      </c>
      <c r="AI304" s="62">
        <v>-10.2309</v>
      </c>
      <c r="AJ304" s="62">
        <v>12.130815999999999</v>
      </c>
      <c r="AK304" s="62">
        <v>-9.7310999999999995E-2</v>
      </c>
      <c r="AL304" s="62">
        <v>0</v>
      </c>
      <c r="AM304" s="63">
        <v>0</v>
      </c>
      <c r="AN304" s="63">
        <v>-8.1146799999999999</v>
      </c>
      <c r="AO304" s="62">
        <v>-5.0938879999999997</v>
      </c>
      <c r="AP304" s="62">
        <v>-13.301266999999999</v>
      </c>
      <c r="AQ304" s="62">
        <v>9.7357069999999997</v>
      </c>
      <c r="AR304" s="62">
        <v>-0.45504299999999998</v>
      </c>
      <c r="AS304" s="62">
        <v>0</v>
      </c>
      <c r="AT304" s="63">
        <v>0</v>
      </c>
      <c r="AU304" s="63">
        <v>-7.3258700000000001</v>
      </c>
      <c r="AV304" s="62">
        <v>-4.9762839999999997</v>
      </c>
      <c r="AW304" s="62">
        <v>-12.279235</v>
      </c>
      <c r="AX304" s="62">
        <v>9.7418490000000002</v>
      </c>
      <c r="AY304" s="62">
        <v>-12.279235</v>
      </c>
      <c r="AZ304" s="62">
        <v>9.7418490000000002</v>
      </c>
      <c r="BA304" s="63">
        <v>0</v>
      </c>
      <c r="BB304" s="63">
        <v>-4.2538619999999998</v>
      </c>
      <c r="BC304" s="62">
        <v>-3.5658180000000002</v>
      </c>
      <c r="BD304" s="62">
        <v>11.065132</v>
      </c>
      <c r="BE304" s="62">
        <v>11.065132</v>
      </c>
      <c r="BF304" s="62">
        <v>11.065132</v>
      </c>
      <c r="BG304" s="62">
        <v>9.2411019999999997</v>
      </c>
      <c r="BH304" s="62">
        <v>2.8880690000000002</v>
      </c>
      <c r="BI304" s="62">
        <v>2.8880690000000002</v>
      </c>
      <c r="BJ304" s="62">
        <v>11.608378999999999</v>
      </c>
      <c r="BK304" s="62">
        <v>1.574424</v>
      </c>
      <c r="BL304" s="62">
        <v>1.379394</v>
      </c>
      <c r="BM304" s="62">
        <v>0</v>
      </c>
      <c r="BN304" s="62">
        <v>51.856301000000002</v>
      </c>
      <c r="BO304" s="62">
        <v>51.856301000000002</v>
      </c>
      <c r="BP304" s="62">
        <v>59.049627999999998</v>
      </c>
      <c r="BQ304" s="62">
        <v>71.038410999999996</v>
      </c>
      <c r="BR304" s="62">
        <v>70.675235000000001</v>
      </c>
      <c r="BS304" s="62">
        <v>0</v>
      </c>
    </row>
    <row r="305" spans="1:77" s="1" customFormat="1" ht="15" x14ac:dyDescent="0.25">
      <c r="A305"/>
      <c r="B305" s="73" t="s">
        <v>219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>
        <v>1.8667320000000001</v>
      </c>
      <c r="H305" s="59">
        <v>0.49728600000000001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0.28569900000000004</v>
      </c>
      <c r="N305" s="59">
        <v>-1.0085029999999999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1.011935</v>
      </c>
      <c r="T305" s="59">
        <v>-58.418098999999998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75.900000000000006</v>
      </c>
      <c r="AB305" s="62">
        <v>0</v>
      </c>
      <c r="AC305" s="62">
        <v>7.4317469999999997</v>
      </c>
      <c r="AD305" s="62">
        <v>3.6855220000000002</v>
      </c>
      <c r="AE305" s="62">
        <v>11.075424</v>
      </c>
      <c r="AF305" s="63">
        <v>0</v>
      </c>
      <c r="AG305" s="63">
        <v>6.3595259999999998</v>
      </c>
      <c r="AH305" s="62">
        <v>0.11447400000000001</v>
      </c>
      <c r="AI305" s="62">
        <v>2.8167819999999999</v>
      </c>
      <c r="AJ305" s="62">
        <v>10.791062</v>
      </c>
      <c r="AK305" s="62">
        <v>1.483139</v>
      </c>
      <c r="AL305" s="62">
        <v>0</v>
      </c>
      <c r="AM305" s="63">
        <v>0</v>
      </c>
      <c r="AN305" s="63">
        <v>1.6645369999999999</v>
      </c>
      <c r="AO305" s="62">
        <v>-1.0085029999999999</v>
      </c>
      <c r="AP305" s="62">
        <v>1.5967769999999999</v>
      </c>
      <c r="AQ305" s="62">
        <v>9.5706640000000007</v>
      </c>
      <c r="AR305" s="62">
        <v>0.26968700000000001</v>
      </c>
      <c r="AS305" s="62">
        <v>0</v>
      </c>
      <c r="AT305" s="63">
        <v>0</v>
      </c>
      <c r="AU305" s="63">
        <v>1.6958899999999999</v>
      </c>
      <c r="AV305" s="62">
        <v>-1.0085029999999999</v>
      </c>
      <c r="AW305" s="62">
        <v>1.610538</v>
      </c>
      <c r="AX305" s="62">
        <v>9.5868339999999996</v>
      </c>
      <c r="AY305" s="62">
        <v>1.610538</v>
      </c>
      <c r="AZ305" s="62">
        <v>9.5868339999999996</v>
      </c>
      <c r="BA305" s="63">
        <v>0</v>
      </c>
      <c r="BB305" s="63">
        <v>-57.206398</v>
      </c>
      <c r="BC305" s="62">
        <v>-58.418098999999998</v>
      </c>
      <c r="BD305" s="62">
        <v>-11.803868</v>
      </c>
      <c r="BE305" s="62">
        <v>-11.803868</v>
      </c>
      <c r="BF305" s="62">
        <v>-11.803868</v>
      </c>
      <c r="BG305" s="62">
        <v>-15.156361</v>
      </c>
      <c r="BH305" s="62">
        <v>203.15200999999999</v>
      </c>
      <c r="BI305" s="62">
        <v>203.15200999999999</v>
      </c>
      <c r="BJ305" s="62">
        <v>233.45795799999999</v>
      </c>
      <c r="BK305" s="62">
        <v>299.54767900000002</v>
      </c>
      <c r="BL305" s="62">
        <v>262.84371299999998</v>
      </c>
      <c r="BM305" s="62">
        <v>0</v>
      </c>
      <c r="BN305" s="62">
        <v>287.73665199999999</v>
      </c>
      <c r="BO305" s="62">
        <v>287.73665199999999</v>
      </c>
      <c r="BP305" s="62">
        <v>300.19304199999999</v>
      </c>
      <c r="BQ305" s="62">
        <v>378.46828399999998</v>
      </c>
      <c r="BR305" s="62">
        <v>329.79212999999999</v>
      </c>
      <c r="BS305" s="62">
        <v>0</v>
      </c>
    </row>
    <row r="306" spans="1:77" s="1" customFormat="1" ht="15" x14ac:dyDescent="0.25">
      <c r="A306"/>
      <c r="B306" s="73" t="s">
        <v>220</v>
      </c>
      <c r="C306" s="81">
        <v>43535.25</v>
      </c>
      <c r="D306" s="58" t="s">
        <v>0</v>
      </c>
      <c r="E306" s="83" t="s">
        <v>27</v>
      </c>
      <c r="F306" s="83" t="s">
        <v>27</v>
      </c>
      <c r="G306" s="59">
        <v>13.274031000000001</v>
      </c>
      <c r="H306" s="59">
        <v>2.7053440000000002</v>
      </c>
      <c r="I306" s="60" t="s">
        <v>27</v>
      </c>
      <c r="J306" s="69" t="s">
        <v>27</v>
      </c>
      <c r="K306" s="59" t="s">
        <v>27</v>
      </c>
      <c r="L306" s="83" t="s">
        <v>27</v>
      </c>
      <c r="M306" s="59">
        <v>-3.1477499999999994</v>
      </c>
      <c r="N306" s="59">
        <v>-2.4427569999999998</v>
      </c>
      <c r="O306" s="60" t="s">
        <v>27</v>
      </c>
      <c r="P306" s="69" t="s">
        <v>27</v>
      </c>
      <c r="Q306" s="59" t="s">
        <v>27</v>
      </c>
      <c r="R306" s="85">
        <v>0</v>
      </c>
      <c r="S306" s="59">
        <v>-27.382638</v>
      </c>
      <c r="T306" s="59">
        <v>-13.476186999999999</v>
      </c>
      <c r="U306" s="60" t="s">
        <v>27</v>
      </c>
      <c r="V306" s="69" t="s">
        <v>27</v>
      </c>
      <c r="W306" s="61"/>
      <c r="X306" s="61"/>
      <c r="Y306" s="61"/>
      <c r="Z306" s="61"/>
      <c r="AA306" s="62">
        <v>70.8</v>
      </c>
      <c r="AB306" s="62">
        <v>0</v>
      </c>
      <c r="AC306" s="62">
        <v>58.176400999999998</v>
      </c>
      <c r="AD306" s="62">
        <v>26.697917</v>
      </c>
      <c r="AE306" s="62">
        <v>76.988821999999999</v>
      </c>
      <c r="AF306" s="63">
        <v>0</v>
      </c>
      <c r="AG306" s="63">
        <v>20.994878</v>
      </c>
      <c r="AH306" s="62">
        <v>-3.3554089999999999</v>
      </c>
      <c r="AI306" s="62">
        <v>4.5130800000000004</v>
      </c>
      <c r="AJ306" s="62">
        <v>49.661704</v>
      </c>
      <c r="AK306" s="62">
        <v>0.72054499999999999</v>
      </c>
      <c r="AL306" s="62">
        <v>0</v>
      </c>
      <c r="AM306" s="63">
        <v>0</v>
      </c>
      <c r="AN306" s="63">
        <v>-4.072578</v>
      </c>
      <c r="AO306" s="62">
        <v>-4.7386179999999998</v>
      </c>
      <c r="AP306" s="62">
        <v>-3.6213440000000001</v>
      </c>
      <c r="AQ306" s="62">
        <v>32.403184000000003</v>
      </c>
      <c r="AR306" s="62">
        <v>-8.9291269999999994</v>
      </c>
      <c r="AS306" s="62">
        <v>0</v>
      </c>
      <c r="AT306" s="63">
        <v>0</v>
      </c>
      <c r="AU306" s="63">
        <v>12.266379000000001</v>
      </c>
      <c r="AV306" s="62">
        <v>-2.4427569999999998</v>
      </c>
      <c r="AW306" s="62">
        <v>0.988568</v>
      </c>
      <c r="AX306" s="62">
        <v>38.220376000000002</v>
      </c>
      <c r="AY306" s="62">
        <v>0.988568</v>
      </c>
      <c r="AZ306" s="62">
        <v>38.220376000000002</v>
      </c>
      <c r="BA306" s="63">
        <v>0</v>
      </c>
      <c r="BB306" s="63">
        <v>-12.744027000000001</v>
      </c>
      <c r="BC306" s="62">
        <v>-13.476186999999999</v>
      </c>
      <c r="BD306" s="62">
        <v>-27.918087</v>
      </c>
      <c r="BE306" s="62">
        <v>-27.918087</v>
      </c>
      <c r="BF306" s="62">
        <v>-27.918087</v>
      </c>
      <c r="BG306" s="62">
        <v>-12.382841000000001</v>
      </c>
      <c r="BH306" s="62">
        <v>564.94241099999999</v>
      </c>
      <c r="BI306" s="62">
        <v>564.94241099999999</v>
      </c>
      <c r="BJ306" s="62">
        <v>639.68517299999996</v>
      </c>
      <c r="BK306" s="62">
        <v>835.44918700000005</v>
      </c>
      <c r="BL306" s="62">
        <v>743.60889199999997</v>
      </c>
      <c r="BM306" s="62">
        <v>0</v>
      </c>
      <c r="BN306" s="62">
        <v>-6.4713710000000004</v>
      </c>
      <c r="BO306" s="62">
        <v>-6.4713710000000004</v>
      </c>
      <c r="BP306" s="62">
        <v>-29.887568999999999</v>
      </c>
      <c r="BQ306" s="62">
        <v>-18.038686999999999</v>
      </c>
      <c r="BR306" s="62">
        <v>-54.343349000000003</v>
      </c>
      <c r="BS306" s="62">
        <v>0</v>
      </c>
    </row>
    <row r="307" spans="1:77" s="1" customFormat="1" ht="15" x14ac:dyDescent="0.25">
      <c r="A307"/>
      <c r="B307" s="73" t="s">
        <v>228</v>
      </c>
      <c r="C307" s="81">
        <v>43535.25</v>
      </c>
      <c r="D307" s="58" t="s">
        <v>0</v>
      </c>
      <c r="E307" s="83" t="s">
        <v>27</v>
      </c>
      <c r="F307" s="83" t="s">
        <v>27</v>
      </c>
      <c r="G307" s="59">
        <v>4.5634940000000004</v>
      </c>
      <c r="H307" s="59">
        <v>5.4563420000000002</v>
      </c>
      <c r="I307" s="60" t="s">
        <v>27</v>
      </c>
      <c r="J307" s="69" t="s">
        <v>27</v>
      </c>
      <c r="K307" s="59" t="s">
        <v>27</v>
      </c>
      <c r="L307" s="83" t="s">
        <v>27</v>
      </c>
      <c r="M307" s="59">
        <v>1.859564</v>
      </c>
      <c r="N307" s="59">
        <v>-8.8901599999999998</v>
      </c>
      <c r="O307" s="60" t="s">
        <v>27</v>
      </c>
      <c r="P307" s="69" t="s">
        <v>27</v>
      </c>
      <c r="Q307" s="59" t="s">
        <v>27</v>
      </c>
      <c r="R307" s="85">
        <v>0</v>
      </c>
      <c r="S307" s="59">
        <v>-2.3228490000000002</v>
      </c>
      <c r="T307" s="59">
        <v>5.1185499999999999</v>
      </c>
      <c r="U307" s="60" t="s">
        <v>27</v>
      </c>
      <c r="V307" s="69" t="s">
        <v>27</v>
      </c>
      <c r="W307" s="61"/>
      <c r="X307" s="61"/>
      <c r="Y307" s="61"/>
      <c r="Z307" s="61"/>
      <c r="AA307" s="62">
        <v>186.5650526526</v>
      </c>
      <c r="AB307" s="62">
        <v>0</v>
      </c>
      <c r="AC307" s="62">
        <v>276.28052300000002</v>
      </c>
      <c r="AD307" s="62">
        <v>1.530349</v>
      </c>
      <c r="AE307" s="62">
        <v>9.7383290000000002</v>
      </c>
      <c r="AF307" s="63">
        <v>0</v>
      </c>
      <c r="AG307" s="63">
        <v>141.63272000000001</v>
      </c>
      <c r="AH307" s="62">
        <v>-7.4753109999999996</v>
      </c>
      <c r="AI307" s="62">
        <v>0.89922199999999997</v>
      </c>
      <c r="AJ307" s="62">
        <v>5.5527199999999999</v>
      </c>
      <c r="AK307" s="62">
        <v>3.435333</v>
      </c>
      <c r="AL307" s="62">
        <v>0</v>
      </c>
      <c r="AM307" s="63">
        <v>0</v>
      </c>
      <c r="AN307" s="63">
        <v>136.518539</v>
      </c>
      <c r="AO307" s="62">
        <v>-8.8935080000000006</v>
      </c>
      <c r="AP307" s="62">
        <v>-1.406288</v>
      </c>
      <c r="AQ307" s="62">
        <v>3.4852859999999999</v>
      </c>
      <c r="AR307" s="62">
        <v>1.856079</v>
      </c>
      <c r="AS307" s="62">
        <v>0</v>
      </c>
      <c r="AT307" s="63">
        <v>0</v>
      </c>
      <c r="AU307" s="63">
        <v>136.53527</v>
      </c>
      <c r="AV307" s="62">
        <v>-8.8901599999999998</v>
      </c>
      <c r="AW307" s="62">
        <v>-1.405189</v>
      </c>
      <c r="AX307" s="62">
        <v>3.485287</v>
      </c>
      <c r="AY307" s="62">
        <v>-1.405189</v>
      </c>
      <c r="AZ307" s="62">
        <v>3.485287</v>
      </c>
      <c r="BA307" s="63">
        <v>0</v>
      </c>
      <c r="BB307" s="63">
        <v>153.02719999999999</v>
      </c>
      <c r="BC307" s="62">
        <v>5.1185499999999999</v>
      </c>
      <c r="BD307" s="62">
        <v>-2.9275099999999998</v>
      </c>
      <c r="BE307" s="62">
        <v>-2.9275099999999998</v>
      </c>
      <c r="BF307" s="62">
        <v>-2.9275099999999998</v>
      </c>
      <c r="BG307" s="62">
        <v>-0.47731899999999999</v>
      </c>
      <c r="BH307" s="62">
        <v>30.667351</v>
      </c>
      <c r="BI307" s="62">
        <v>30.667351</v>
      </c>
      <c r="BJ307" s="62">
        <v>23.237988999999999</v>
      </c>
      <c r="BK307" s="62">
        <v>18.183499000000001</v>
      </c>
      <c r="BL307" s="62">
        <v>13.335656999999999</v>
      </c>
      <c r="BM307" s="62">
        <v>0</v>
      </c>
      <c r="BN307" s="62">
        <v>211.36935099999999</v>
      </c>
      <c r="BO307" s="62">
        <v>211.36935099999999</v>
      </c>
      <c r="BP307" s="62">
        <v>208.44184100000001</v>
      </c>
      <c r="BQ307" s="62">
        <v>200.03497100000001</v>
      </c>
      <c r="BR307" s="62">
        <v>197.71212199999999</v>
      </c>
      <c r="BS307" s="62">
        <v>0</v>
      </c>
    </row>
    <row r="308" spans="1:77" s="1" customFormat="1" ht="15" x14ac:dyDescent="0.25">
      <c r="A308"/>
      <c r="B308" s="73" t="s">
        <v>231</v>
      </c>
      <c r="C308" s="81">
        <v>43535.25</v>
      </c>
      <c r="D308" s="58" t="s">
        <v>0</v>
      </c>
      <c r="E308" s="83" t="s">
        <v>27</v>
      </c>
      <c r="F308" s="83" t="s">
        <v>27</v>
      </c>
      <c r="G308" s="59">
        <v>233.937781</v>
      </c>
      <c r="H308" s="59">
        <v>223.63673800000001</v>
      </c>
      <c r="I308" s="60" t="s">
        <v>27</v>
      </c>
      <c r="J308" s="69" t="s">
        <v>27</v>
      </c>
      <c r="K308" s="59" t="s">
        <v>27</v>
      </c>
      <c r="L308" s="83" t="s">
        <v>27</v>
      </c>
      <c r="M308" s="59">
        <v>70.801247000000004</v>
      </c>
      <c r="N308" s="59">
        <v>102.108147</v>
      </c>
      <c r="O308" s="60" t="s">
        <v>27</v>
      </c>
      <c r="P308" s="69" t="s">
        <v>27</v>
      </c>
      <c r="Q308" s="59" t="s">
        <v>27</v>
      </c>
      <c r="R308" s="85">
        <v>0</v>
      </c>
      <c r="S308" s="59">
        <v>-153.58303900000001</v>
      </c>
      <c r="T308" s="59">
        <v>310.61347599999999</v>
      </c>
      <c r="U308" s="60" t="s">
        <v>27</v>
      </c>
      <c r="V308" s="69" t="s">
        <v>27</v>
      </c>
      <c r="W308" s="61"/>
      <c r="X308" s="61"/>
      <c r="Y308" s="61"/>
      <c r="Z308" s="61"/>
      <c r="AA308" s="62">
        <v>1003.69916786</v>
      </c>
      <c r="AB308" s="62">
        <v>0</v>
      </c>
      <c r="AC308" s="62">
        <v>651.86965999999995</v>
      </c>
      <c r="AD308" s="62">
        <v>109.120215</v>
      </c>
      <c r="AE308" s="62">
        <v>202.32950600000001</v>
      </c>
      <c r="AF308" s="63">
        <v>0</v>
      </c>
      <c r="AG308" s="63">
        <v>252.035021</v>
      </c>
      <c r="AH308" s="62">
        <v>119.097594</v>
      </c>
      <c r="AI308" s="62">
        <v>8.5983800000000006</v>
      </c>
      <c r="AJ308" s="62">
        <v>84.169894999999997</v>
      </c>
      <c r="AK308" s="62">
        <v>92.851834999999994</v>
      </c>
      <c r="AL308" s="62">
        <v>0</v>
      </c>
      <c r="AM308" s="63">
        <v>0</v>
      </c>
      <c r="AN308" s="63">
        <v>114.911986</v>
      </c>
      <c r="AO308" s="62">
        <v>81.311690999999996</v>
      </c>
      <c r="AP308" s="62">
        <v>-27.161118999999999</v>
      </c>
      <c r="AQ308" s="62">
        <v>46.282525999999997</v>
      </c>
      <c r="AR308" s="62">
        <v>44.150398000000003</v>
      </c>
      <c r="AS308" s="62">
        <v>0</v>
      </c>
      <c r="AT308" s="63">
        <v>0</v>
      </c>
      <c r="AU308" s="63">
        <v>188.07767000000001</v>
      </c>
      <c r="AV308" s="62">
        <v>102.108147</v>
      </c>
      <c r="AW308" s="62">
        <v>-2.826838</v>
      </c>
      <c r="AX308" s="62">
        <v>72.152764000000005</v>
      </c>
      <c r="AY308" s="62">
        <v>-2.826838</v>
      </c>
      <c r="AZ308" s="62">
        <v>72.152764000000005</v>
      </c>
      <c r="BA308" s="63">
        <v>0</v>
      </c>
      <c r="BB308" s="63">
        <v>312.14365800000002</v>
      </c>
      <c r="BC308" s="62">
        <v>310.61347599999999</v>
      </c>
      <c r="BD308" s="62">
        <v>-80.323391999999998</v>
      </c>
      <c r="BE308" s="62">
        <v>-80.323391999999998</v>
      </c>
      <c r="BF308" s="62">
        <v>-80.323391999999998</v>
      </c>
      <c r="BG308" s="62">
        <v>-42.633612999999997</v>
      </c>
      <c r="BH308" s="62">
        <v>479.49733400000002</v>
      </c>
      <c r="BI308" s="62">
        <v>479.49733400000002</v>
      </c>
      <c r="BJ308" s="62">
        <v>576.84813499999996</v>
      </c>
      <c r="BK308" s="62">
        <v>692.52414499999998</v>
      </c>
      <c r="BL308" s="62">
        <v>875.358069</v>
      </c>
      <c r="BM308" s="62">
        <v>0</v>
      </c>
      <c r="BN308" s="62">
        <v>2861.6697589999999</v>
      </c>
      <c r="BO308" s="62">
        <v>2861.6697589999999</v>
      </c>
      <c r="BP308" s="62">
        <v>2792.7000400000002</v>
      </c>
      <c r="BQ308" s="62">
        <v>2764.3990269999999</v>
      </c>
      <c r="BR308" s="62">
        <v>2661.0997539999998</v>
      </c>
      <c r="BS308" s="62">
        <v>0</v>
      </c>
    </row>
    <row r="309" spans="1:77" s="1" customFormat="1" ht="15" x14ac:dyDescent="0.25">
      <c r="A309"/>
      <c r="B309" s="73" t="s">
        <v>236</v>
      </c>
      <c r="C309" s="81">
        <v>43535.25</v>
      </c>
      <c r="D309" s="58" t="s">
        <v>0</v>
      </c>
      <c r="E309" s="83" t="s">
        <v>27</v>
      </c>
      <c r="F309" s="83" t="s">
        <v>27</v>
      </c>
      <c r="G309" s="59">
        <v>248.29174499999999</v>
      </c>
      <c r="H309" s="59">
        <v>191.60523699999999</v>
      </c>
      <c r="I309" s="60" t="s">
        <v>27</v>
      </c>
      <c r="J309" s="69" t="s">
        <v>27</v>
      </c>
      <c r="K309" s="59" t="s">
        <v>27</v>
      </c>
      <c r="L309" s="83" t="s">
        <v>27</v>
      </c>
      <c r="M309" s="59">
        <v>11.674613000000001</v>
      </c>
      <c r="N309" s="59">
        <v>19.151794000000002</v>
      </c>
      <c r="O309" s="60" t="s">
        <v>27</v>
      </c>
      <c r="P309" s="69" t="s">
        <v>27</v>
      </c>
      <c r="Q309" s="59" t="s">
        <v>27</v>
      </c>
      <c r="R309" s="86">
        <v>0</v>
      </c>
      <c r="S309" s="59">
        <v>-130.67119099999999</v>
      </c>
      <c r="T309" s="59">
        <v>118.186702</v>
      </c>
      <c r="U309" s="60" t="s">
        <v>27</v>
      </c>
      <c r="V309" s="69" t="s">
        <v>27</v>
      </c>
      <c r="W309" s="61"/>
      <c r="X309" s="61"/>
      <c r="Y309" s="61"/>
      <c r="Z309" s="61"/>
      <c r="AA309" s="62">
        <v>545.27445935000003</v>
      </c>
      <c r="AB309" s="62">
        <v>0</v>
      </c>
      <c r="AC309" s="62">
        <v>614.52992800000004</v>
      </c>
      <c r="AD309" s="62">
        <v>194.49130299999999</v>
      </c>
      <c r="AE309" s="62">
        <v>232.39678699999999</v>
      </c>
      <c r="AF309" s="63">
        <v>0</v>
      </c>
      <c r="AG309" s="63">
        <v>62.638016999999998</v>
      </c>
      <c r="AH309" s="62">
        <v>25.126877</v>
      </c>
      <c r="AI309" s="62">
        <v>12.613530000000001</v>
      </c>
      <c r="AJ309" s="62">
        <v>12.447450999999999</v>
      </c>
      <c r="AK309" s="62">
        <v>5.0175700000000001</v>
      </c>
      <c r="AL309" s="62">
        <v>0</v>
      </c>
      <c r="AM309" s="63">
        <v>0</v>
      </c>
      <c r="AN309" s="63">
        <v>45.241930000000004</v>
      </c>
      <c r="AO309" s="62">
        <v>16.554649000000001</v>
      </c>
      <c r="AP309" s="62">
        <v>6.3333740000000001</v>
      </c>
      <c r="AQ309" s="62">
        <v>5.8815299999999997</v>
      </c>
      <c r="AR309" s="62">
        <v>-4.8569180000000003</v>
      </c>
      <c r="AS309" s="62">
        <v>0</v>
      </c>
      <c r="AT309" s="63">
        <v>0</v>
      </c>
      <c r="AU309" s="63">
        <v>54.645927</v>
      </c>
      <c r="AV309" s="62">
        <v>19.151793999999999</v>
      </c>
      <c r="AW309" s="62">
        <v>9.1344290000000008</v>
      </c>
      <c r="AX309" s="62">
        <v>9.2750400000000006</v>
      </c>
      <c r="AY309" s="62">
        <v>9.1344290000000008</v>
      </c>
      <c r="AZ309" s="62">
        <v>9.2750400000000006</v>
      </c>
      <c r="BA309" s="63">
        <v>0</v>
      </c>
      <c r="BB309" s="63">
        <v>99.745058</v>
      </c>
      <c r="BC309" s="62">
        <v>118.186702</v>
      </c>
      <c r="BD309" s="62">
        <v>-56.613033999999999</v>
      </c>
      <c r="BE309" s="62">
        <v>-56.613033999999999</v>
      </c>
      <c r="BF309" s="62">
        <v>-56.613033999999999</v>
      </c>
      <c r="BG309" s="62">
        <v>-83.770664999999994</v>
      </c>
      <c r="BH309" s="62">
        <v>903.02111200000002</v>
      </c>
      <c r="BI309" s="62">
        <v>903.02111200000002</v>
      </c>
      <c r="BJ309" s="62">
        <v>1082.932088</v>
      </c>
      <c r="BK309" s="62">
        <v>1265.62283</v>
      </c>
      <c r="BL309" s="62">
        <v>1652.9874380000001</v>
      </c>
      <c r="BM309" s="62">
        <v>0</v>
      </c>
      <c r="BN309" s="62">
        <v>255.51439199999999</v>
      </c>
      <c r="BO309" s="62">
        <v>255.51439199999999</v>
      </c>
      <c r="BP309" s="62">
        <v>198.876811</v>
      </c>
      <c r="BQ309" s="62">
        <v>115.17274399999999</v>
      </c>
      <c r="BR309" s="62">
        <v>757.441329</v>
      </c>
      <c r="BS309" s="62">
        <v>0</v>
      </c>
    </row>
    <row r="310" spans="1:77" s="1" customFormat="1" ht="15" x14ac:dyDescent="0.25">
      <c r="A310"/>
      <c r="B310" s="73" t="s">
        <v>251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76.484451000000007</v>
      </c>
      <c r="H310" s="59">
        <v>40.425420000000003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14.858285</v>
      </c>
      <c r="N310" s="59">
        <v>2.3552559999999998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-3.0093260000000002</v>
      </c>
      <c r="T310" s="59">
        <v>-6.2838120000000002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93.408000000000001</v>
      </c>
      <c r="AB310" s="62">
        <v>0</v>
      </c>
      <c r="AC310" s="62">
        <v>156.60644500000001</v>
      </c>
      <c r="AD310" s="62">
        <v>36.148045000000003</v>
      </c>
      <c r="AE310" s="62">
        <v>29.732030000000002</v>
      </c>
      <c r="AF310" s="63">
        <v>0</v>
      </c>
      <c r="AG310" s="63">
        <v>23.334702</v>
      </c>
      <c r="AH310" s="62">
        <v>6.7654569999999996</v>
      </c>
      <c r="AI310" s="62">
        <v>3.5064570000000002</v>
      </c>
      <c r="AJ310" s="62">
        <v>5.0448909999999998</v>
      </c>
      <c r="AK310" s="62">
        <v>18.882626999999999</v>
      </c>
      <c r="AL310" s="62">
        <v>0</v>
      </c>
      <c r="AM310" s="63">
        <v>0</v>
      </c>
      <c r="AN310" s="63">
        <v>3.6490290000000001</v>
      </c>
      <c r="AO310" s="62">
        <v>1.8087530000000001</v>
      </c>
      <c r="AP310" s="62">
        <v>-0.39615699999999998</v>
      </c>
      <c r="AQ310" s="62">
        <v>0.213035</v>
      </c>
      <c r="AR310" s="62">
        <v>14.282978</v>
      </c>
      <c r="AS310" s="62">
        <v>0</v>
      </c>
      <c r="AT310" s="63">
        <v>0</v>
      </c>
      <c r="AU310" s="63">
        <v>5.8189859999999998</v>
      </c>
      <c r="AV310" s="62">
        <v>2.3552559999999998</v>
      </c>
      <c r="AW310" s="62">
        <v>0.16143199999999999</v>
      </c>
      <c r="AX310" s="62">
        <v>0.77692099999999997</v>
      </c>
      <c r="AY310" s="62">
        <v>0.16143199999999999</v>
      </c>
      <c r="AZ310" s="62">
        <v>0.77692099999999997</v>
      </c>
      <c r="BA310" s="63">
        <v>0</v>
      </c>
      <c r="BB310" s="63">
        <v>-14.842222</v>
      </c>
      <c r="BC310" s="62">
        <v>-6.2838120000000002</v>
      </c>
      <c r="BD310" s="62">
        <v>-4.9143249999999998</v>
      </c>
      <c r="BE310" s="62">
        <v>-4.9143249999999998</v>
      </c>
      <c r="BF310" s="62">
        <v>-4.9143249999999998</v>
      </c>
      <c r="BG310" s="62">
        <v>-1.775895</v>
      </c>
      <c r="BH310" s="62">
        <v>105.435564</v>
      </c>
      <c r="BI310" s="62">
        <v>105.435564</v>
      </c>
      <c r="BJ310" s="62">
        <v>86.017105999999998</v>
      </c>
      <c r="BK310" s="62">
        <v>92.897245999999996</v>
      </c>
      <c r="BL310" s="62">
        <v>100.49056899999999</v>
      </c>
      <c r="BM310" s="62">
        <v>0</v>
      </c>
      <c r="BN310" s="62">
        <v>34.423467000000002</v>
      </c>
      <c r="BO310" s="62">
        <v>34.423467000000002</v>
      </c>
      <c r="BP310" s="62">
        <v>29.397355999999998</v>
      </c>
      <c r="BQ310" s="62">
        <v>27.612666999999998</v>
      </c>
      <c r="BR310" s="62">
        <v>24.423731</v>
      </c>
      <c r="BS310" s="62">
        <v>0</v>
      </c>
    </row>
    <row r="311" spans="1:77" s="1" customFormat="1" ht="15" x14ac:dyDescent="0.25">
      <c r="A311"/>
      <c r="B311" s="73" t="s">
        <v>265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143.692485</v>
      </c>
      <c r="H311" s="59">
        <v>118.034739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55.082279999999997</v>
      </c>
      <c r="N311" s="59">
        <v>32.419618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-94.440067999999997</v>
      </c>
      <c r="T311" s="59">
        <v>-22.108328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93.093000000000004</v>
      </c>
      <c r="AB311" s="62">
        <v>0</v>
      </c>
      <c r="AC311" s="62">
        <v>449.64915500000001</v>
      </c>
      <c r="AD311" s="62">
        <v>116.780418</v>
      </c>
      <c r="AE311" s="62">
        <v>127.94537800000001</v>
      </c>
      <c r="AF311" s="63">
        <v>0</v>
      </c>
      <c r="AG311" s="63">
        <v>107.29631999999999</v>
      </c>
      <c r="AH311" s="62">
        <v>22.18366</v>
      </c>
      <c r="AI311" s="62">
        <v>27.817283</v>
      </c>
      <c r="AJ311" s="62">
        <v>34.238675000000001</v>
      </c>
      <c r="AK311" s="62">
        <v>45.324241999999998</v>
      </c>
      <c r="AL311" s="62">
        <v>0</v>
      </c>
      <c r="AM311" s="63">
        <v>0</v>
      </c>
      <c r="AN311" s="63">
        <v>100.928105</v>
      </c>
      <c r="AO311" s="62">
        <v>20.102649</v>
      </c>
      <c r="AP311" s="62">
        <v>25.846463</v>
      </c>
      <c r="AQ311" s="62">
        <v>31.087997999999999</v>
      </c>
      <c r="AR311" s="62">
        <v>43.595726999999997</v>
      </c>
      <c r="AS311" s="62">
        <v>0</v>
      </c>
      <c r="AT311" s="63">
        <v>0</v>
      </c>
      <c r="AU311" s="63">
        <v>135.35005699999999</v>
      </c>
      <c r="AV311" s="62">
        <v>32.419618</v>
      </c>
      <c r="AW311" s="62">
        <v>35.103048999999999</v>
      </c>
      <c r="AX311" s="62">
        <v>41.988128000000003</v>
      </c>
      <c r="AY311" s="62">
        <v>35.103048999999999</v>
      </c>
      <c r="AZ311" s="62">
        <v>41.988128000000003</v>
      </c>
      <c r="BA311" s="63">
        <v>0</v>
      </c>
      <c r="BB311" s="63">
        <v>-15.196624999999999</v>
      </c>
      <c r="BC311" s="62">
        <v>-22.108328</v>
      </c>
      <c r="BD311" s="62">
        <v>-12.074446</v>
      </c>
      <c r="BE311" s="62">
        <v>-12.074446</v>
      </c>
      <c r="BF311" s="62">
        <v>-12.074446</v>
      </c>
      <c r="BG311" s="62">
        <v>-37.124969999999998</v>
      </c>
      <c r="BH311" s="62">
        <v>824.35499700000003</v>
      </c>
      <c r="BI311" s="62">
        <v>824.35499700000003</v>
      </c>
      <c r="BJ311" s="62">
        <v>934.113966</v>
      </c>
      <c r="BK311" s="62">
        <v>1007.2400280000001</v>
      </c>
      <c r="BL311" s="62">
        <v>1159.7540389999999</v>
      </c>
      <c r="BM311" s="62">
        <v>0</v>
      </c>
      <c r="BN311" s="62">
        <v>118.089213</v>
      </c>
      <c r="BO311" s="62">
        <v>118.089213</v>
      </c>
      <c r="BP311" s="62">
        <v>105.287434</v>
      </c>
      <c r="BQ311" s="62">
        <v>68.663934999999995</v>
      </c>
      <c r="BR311" s="62">
        <v>-25.996054000000001</v>
      </c>
      <c r="BS311" s="62">
        <v>0</v>
      </c>
    </row>
    <row r="312" spans="1:77" s="1" customFormat="1" ht="15" x14ac:dyDescent="0.25">
      <c r="A312"/>
      <c r="B312" s="73" t="s">
        <v>267</v>
      </c>
      <c r="C312" s="81">
        <v>43535.25</v>
      </c>
      <c r="D312" s="58" t="s">
        <v>0</v>
      </c>
      <c r="E312" s="83" t="s">
        <v>27</v>
      </c>
      <c r="F312" s="83" t="s">
        <v>27</v>
      </c>
      <c r="G312" s="59">
        <v>3.3556469999999998</v>
      </c>
      <c r="H312" s="59">
        <v>10.230884</v>
      </c>
      <c r="I312" s="60" t="s">
        <v>27</v>
      </c>
      <c r="J312" s="69" t="s">
        <v>27</v>
      </c>
      <c r="K312" s="59" t="s">
        <v>27</v>
      </c>
      <c r="L312" s="83" t="s">
        <v>27</v>
      </c>
      <c r="M312" s="59">
        <v>-3.2359230000000001</v>
      </c>
      <c r="N312" s="59">
        <v>-0.497311</v>
      </c>
      <c r="O312" s="60" t="s">
        <v>27</v>
      </c>
      <c r="P312" s="69" t="s">
        <v>27</v>
      </c>
      <c r="Q312" s="59" t="s">
        <v>27</v>
      </c>
      <c r="R312" s="85">
        <v>0</v>
      </c>
      <c r="S312" s="59">
        <v>0.55240900000000004</v>
      </c>
      <c r="T312" s="59">
        <v>1.170636</v>
      </c>
      <c r="U312" s="60" t="s">
        <v>27</v>
      </c>
      <c r="V312" s="69" t="s">
        <v>27</v>
      </c>
      <c r="W312" s="61"/>
      <c r="X312" s="61"/>
      <c r="Y312" s="61"/>
      <c r="Z312" s="61"/>
      <c r="AA312" s="62">
        <v>37.287999999999997</v>
      </c>
      <c r="AB312" s="62">
        <v>0</v>
      </c>
      <c r="AC312" s="62">
        <v>38.450167999999998</v>
      </c>
      <c r="AD312" s="62">
        <v>5.4240250000000003</v>
      </c>
      <c r="AE312" s="62">
        <v>5.0503859999999996</v>
      </c>
      <c r="AF312" s="63">
        <v>0</v>
      </c>
      <c r="AG312" s="63">
        <v>12.81992</v>
      </c>
      <c r="AH312" s="62">
        <v>2.945919</v>
      </c>
      <c r="AI312" s="62">
        <v>1.4952920000000001</v>
      </c>
      <c r="AJ312" s="62">
        <v>0.97626299999999999</v>
      </c>
      <c r="AK312" s="62">
        <v>-1.0612509999999999</v>
      </c>
      <c r="AL312" s="62">
        <v>0</v>
      </c>
      <c r="AM312" s="63">
        <v>0</v>
      </c>
      <c r="AN312" s="63">
        <v>1.757576</v>
      </c>
      <c r="AO312" s="62">
        <v>-0.85712500000000003</v>
      </c>
      <c r="AP312" s="62">
        <v>-1.3356790000000001</v>
      </c>
      <c r="AQ312" s="62">
        <v>-0.31720999999999999</v>
      </c>
      <c r="AR312" s="62">
        <v>-3.6151930000000001</v>
      </c>
      <c r="AS312" s="62">
        <v>0</v>
      </c>
      <c r="AT312" s="63">
        <v>0</v>
      </c>
      <c r="AU312" s="63">
        <v>3.302206</v>
      </c>
      <c r="AV312" s="62">
        <v>-0.497311</v>
      </c>
      <c r="AW312" s="62">
        <v>-0.99571600000000005</v>
      </c>
      <c r="AX312" s="62">
        <v>0.10180500000000001</v>
      </c>
      <c r="AY312" s="62">
        <v>-0.99571600000000005</v>
      </c>
      <c r="AZ312" s="62">
        <v>0.10180500000000001</v>
      </c>
      <c r="BA312" s="63">
        <v>0</v>
      </c>
      <c r="BB312" s="63">
        <v>4.1576430000000002</v>
      </c>
      <c r="BC312" s="62">
        <v>1.170636</v>
      </c>
      <c r="BD312" s="62">
        <v>3.6808E-2</v>
      </c>
      <c r="BE312" s="62">
        <v>3.6808E-2</v>
      </c>
      <c r="BF312" s="62">
        <v>3.6808E-2</v>
      </c>
      <c r="BG312" s="62">
        <v>5.5259000000000003E-2</v>
      </c>
      <c r="BH312" s="62">
        <v>-15.334121</v>
      </c>
      <c r="BI312" s="62">
        <v>-15.334121</v>
      </c>
      <c r="BJ312" s="62">
        <v>-17.293804999999999</v>
      </c>
      <c r="BK312" s="62">
        <v>-18.691343</v>
      </c>
      <c r="BL312" s="62">
        <v>-20.099861000000001</v>
      </c>
      <c r="BM312" s="62">
        <v>0</v>
      </c>
      <c r="BN312" s="62">
        <v>54.170898999999999</v>
      </c>
      <c r="BO312" s="62">
        <v>54.170898999999999</v>
      </c>
      <c r="BP312" s="62">
        <v>54.970987999999998</v>
      </c>
      <c r="BQ312" s="62">
        <v>54.903421999999999</v>
      </c>
      <c r="BR312" s="62">
        <v>55.443277000000002</v>
      </c>
      <c r="BS312" s="62">
        <v>0</v>
      </c>
    </row>
    <row r="313" spans="1:77" s="1" customFormat="1" ht="15" x14ac:dyDescent="0.25">
      <c r="A313"/>
      <c r="B313" s="73" t="s">
        <v>273</v>
      </c>
      <c r="C313" s="81">
        <v>43535.25</v>
      </c>
      <c r="D313" s="58" t="s">
        <v>0</v>
      </c>
      <c r="E313" s="83" t="s">
        <v>27</v>
      </c>
      <c r="F313" s="83" t="s">
        <v>27</v>
      </c>
      <c r="G313" s="59">
        <v>1361.2556810000001</v>
      </c>
      <c r="H313" s="59">
        <v>1230.0557229999999</v>
      </c>
      <c r="I313" s="60" t="s">
        <v>27</v>
      </c>
      <c r="J313" s="69" t="s">
        <v>27</v>
      </c>
      <c r="K313" s="59" t="s">
        <v>27</v>
      </c>
      <c r="L313" s="83" t="s">
        <v>27</v>
      </c>
      <c r="M313" s="59">
        <v>104.990843</v>
      </c>
      <c r="N313" s="59">
        <v>44.390675000000002</v>
      </c>
      <c r="O313" s="60" t="s">
        <v>27</v>
      </c>
      <c r="P313" s="69" t="s">
        <v>27</v>
      </c>
      <c r="Q313" s="59" t="s">
        <v>27</v>
      </c>
      <c r="R313" s="85">
        <v>0</v>
      </c>
      <c r="S313" s="59">
        <v>46.295960999999998</v>
      </c>
      <c r="T313" s="59">
        <v>39.583092999999998</v>
      </c>
      <c r="U313" s="60" t="s">
        <v>27</v>
      </c>
      <c r="V313" s="69" t="s">
        <v>27</v>
      </c>
      <c r="W313" s="61"/>
      <c r="X313" s="61"/>
      <c r="Y313" s="61"/>
      <c r="Z313" s="61"/>
      <c r="AA313" s="62">
        <v>682</v>
      </c>
      <c r="AB313" s="62">
        <v>0</v>
      </c>
      <c r="AC313" s="62">
        <v>4349.7604799999999</v>
      </c>
      <c r="AD313" s="62">
        <v>1386.591539</v>
      </c>
      <c r="AE313" s="62">
        <v>1427.1319120000001</v>
      </c>
      <c r="AF313" s="63">
        <v>0</v>
      </c>
      <c r="AG313" s="63">
        <v>219.74875499999999</v>
      </c>
      <c r="AH313" s="62">
        <v>57.674838000000001</v>
      </c>
      <c r="AI313" s="62">
        <v>62.528153000000003</v>
      </c>
      <c r="AJ313" s="62">
        <v>68.334132999999994</v>
      </c>
      <c r="AK313" s="62">
        <v>116.640108</v>
      </c>
      <c r="AL313" s="62">
        <v>0</v>
      </c>
      <c r="AM313" s="63">
        <v>0</v>
      </c>
      <c r="AN313" s="63">
        <v>150.42197200000001</v>
      </c>
      <c r="AO313" s="62">
        <v>38.402076999999998</v>
      </c>
      <c r="AP313" s="62">
        <v>44.032668999999999</v>
      </c>
      <c r="AQ313" s="62">
        <v>50.201138</v>
      </c>
      <c r="AR313" s="62">
        <v>97.053859000000003</v>
      </c>
      <c r="AS313" s="62">
        <v>0</v>
      </c>
      <c r="AT313" s="63">
        <v>0</v>
      </c>
      <c r="AU313" s="63">
        <v>174.271546</v>
      </c>
      <c r="AV313" s="62">
        <v>44.390675000000002</v>
      </c>
      <c r="AW313" s="62">
        <v>50.360357999999998</v>
      </c>
      <c r="AX313" s="62">
        <v>56.586115999999997</v>
      </c>
      <c r="AY313" s="62">
        <v>50.360357999999998</v>
      </c>
      <c r="AZ313" s="62">
        <v>56.586115999999997</v>
      </c>
      <c r="BA313" s="63">
        <v>0</v>
      </c>
      <c r="BB313" s="63">
        <v>87.888921999999994</v>
      </c>
      <c r="BC313" s="62">
        <v>39.583092999999998</v>
      </c>
      <c r="BD313" s="62">
        <v>21.542739000000001</v>
      </c>
      <c r="BE313" s="62">
        <v>21.542739000000001</v>
      </c>
      <c r="BF313" s="62">
        <v>21.542739000000001</v>
      </c>
      <c r="BG313" s="62">
        <v>34.444805000000002</v>
      </c>
      <c r="BH313" s="62">
        <v>814.27606200000002</v>
      </c>
      <c r="BI313" s="62">
        <v>814.27606200000002</v>
      </c>
      <c r="BJ313" s="62">
        <v>837.75419299999999</v>
      </c>
      <c r="BK313" s="62">
        <v>944.44711900000004</v>
      </c>
      <c r="BL313" s="62">
        <v>994.828981</v>
      </c>
      <c r="BM313" s="62">
        <v>0</v>
      </c>
      <c r="BN313" s="62">
        <v>452.49130100000002</v>
      </c>
      <c r="BO313" s="62">
        <v>452.49130100000002</v>
      </c>
      <c r="BP313" s="62">
        <v>476.11244499999998</v>
      </c>
      <c r="BQ313" s="62">
        <v>487.21173399999998</v>
      </c>
      <c r="BR313" s="62">
        <v>554.73789399999998</v>
      </c>
      <c r="BS313" s="62">
        <v>0</v>
      </c>
    </row>
    <row r="314" spans="1:77" s="1" customFormat="1" ht="15" x14ac:dyDescent="0.25">
      <c r="A314"/>
      <c r="B314" s="73" t="s">
        <v>275</v>
      </c>
      <c r="C314" s="81">
        <v>43535.25</v>
      </c>
      <c r="D314" s="58" t="s">
        <v>0</v>
      </c>
      <c r="E314" s="83" t="s">
        <v>27</v>
      </c>
      <c r="F314" s="83" t="s">
        <v>27</v>
      </c>
      <c r="G314" s="59">
        <v>13.017362</v>
      </c>
      <c r="H314" s="59">
        <v>16.049802</v>
      </c>
      <c r="I314" s="60" t="s">
        <v>27</v>
      </c>
      <c r="J314" s="69" t="s">
        <v>27</v>
      </c>
      <c r="K314" s="59" t="s">
        <v>27</v>
      </c>
      <c r="L314" s="83" t="s">
        <v>27</v>
      </c>
      <c r="M314" s="59">
        <v>1.5609550000000001</v>
      </c>
      <c r="N314" s="59">
        <v>2.3576000000000001</v>
      </c>
      <c r="O314" s="60" t="s">
        <v>27</v>
      </c>
      <c r="P314" s="69" t="s">
        <v>27</v>
      </c>
      <c r="Q314" s="59" t="s">
        <v>27</v>
      </c>
      <c r="R314" s="85">
        <v>0</v>
      </c>
      <c r="S314" s="59">
        <v>-2.0315300000000001</v>
      </c>
      <c r="T314" s="59">
        <v>0.552485</v>
      </c>
      <c r="U314" s="60" t="s">
        <v>27</v>
      </c>
      <c r="V314" s="69" t="s">
        <v>27</v>
      </c>
      <c r="W314" s="61"/>
      <c r="X314" s="61"/>
      <c r="Y314" s="61"/>
      <c r="Z314" s="61"/>
      <c r="AA314" s="62">
        <v>24.462499999999999</v>
      </c>
      <c r="AB314" s="62">
        <v>0</v>
      </c>
      <c r="AC314" s="62">
        <v>50.438800000000001</v>
      </c>
      <c r="AD314" s="62">
        <v>6.7977740000000004</v>
      </c>
      <c r="AE314" s="62">
        <v>5.9940990000000003</v>
      </c>
      <c r="AF314" s="63">
        <v>0</v>
      </c>
      <c r="AG314" s="63">
        <v>17.526651000000001</v>
      </c>
      <c r="AH314" s="62">
        <v>4.7236180000000001</v>
      </c>
      <c r="AI314" s="62">
        <v>2.5189590000000002</v>
      </c>
      <c r="AJ314" s="62">
        <v>0.402949</v>
      </c>
      <c r="AK314" s="62">
        <v>2.8554810000000002</v>
      </c>
      <c r="AL314" s="62">
        <v>0</v>
      </c>
      <c r="AM314" s="63">
        <v>0</v>
      </c>
      <c r="AN314" s="63">
        <v>3.0402480000000001</v>
      </c>
      <c r="AO314" s="62">
        <v>1.722879</v>
      </c>
      <c r="AP314" s="62">
        <v>-0.12199</v>
      </c>
      <c r="AQ314" s="62">
        <v>-1.478915</v>
      </c>
      <c r="AR314" s="62">
        <v>0.44076300000000002</v>
      </c>
      <c r="AS314" s="62">
        <v>0</v>
      </c>
      <c r="AT314" s="63">
        <v>0</v>
      </c>
      <c r="AU314" s="63">
        <v>5.7873460000000003</v>
      </c>
      <c r="AV314" s="62">
        <v>2.3576000000000001</v>
      </c>
      <c r="AW314" s="62">
        <v>0.56470299999999995</v>
      </c>
      <c r="AX314" s="62">
        <v>-0.84264799999999995</v>
      </c>
      <c r="AY314" s="62">
        <v>0.56470299999999995</v>
      </c>
      <c r="AZ314" s="62">
        <v>-0.84264799999999995</v>
      </c>
      <c r="BA314" s="63">
        <v>0</v>
      </c>
      <c r="BB314" s="63">
        <v>0.91638200000000003</v>
      </c>
      <c r="BC314" s="62">
        <v>0.552485</v>
      </c>
      <c r="BD314" s="62">
        <v>-1.0288809999999999</v>
      </c>
      <c r="BE314" s="62">
        <v>-1.0288809999999999</v>
      </c>
      <c r="BF314" s="62">
        <v>-1.0288809999999999</v>
      </c>
      <c r="BG314" s="62">
        <v>-4.6978270000000002</v>
      </c>
      <c r="BH314" s="62">
        <v>39.915677000000002</v>
      </c>
      <c r="BI314" s="62">
        <v>39.915677000000002</v>
      </c>
      <c r="BJ314" s="62">
        <v>39.963873</v>
      </c>
      <c r="BK314" s="62">
        <v>19.807424000000001</v>
      </c>
      <c r="BL314" s="62">
        <v>15.275627</v>
      </c>
      <c r="BM314" s="62">
        <v>0</v>
      </c>
      <c r="BN314" s="62">
        <v>33.224814000000002</v>
      </c>
      <c r="BO314" s="62">
        <v>33.224814000000002</v>
      </c>
      <c r="BP314" s="62">
        <v>32.303511</v>
      </c>
      <c r="BQ314" s="62">
        <v>27.754033</v>
      </c>
      <c r="BR314" s="62">
        <v>26.045335999999999</v>
      </c>
      <c r="BS314" s="62">
        <v>0</v>
      </c>
    </row>
    <row r="315" spans="1:77" s="1" customFormat="1" ht="15" x14ac:dyDescent="0.25">
      <c r="A315"/>
      <c r="B315" s="73" t="s">
        <v>278</v>
      </c>
      <c r="C315" s="81">
        <v>43535.25</v>
      </c>
      <c r="D315" s="58" t="s">
        <v>0</v>
      </c>
      <c r="E315" s="83" t="s">
        <v>27</v>
      </c>
      <c r="F315" s="83" t="s">
        <v>27</v>
      </c>
      <c r="G315" s="59">
        <v>6.5211209999999999</v>
      </c>
      <c r="H315" s="59">
        <v>5.4424989999999998</v>
      </c>
      <c r="I315" s="60" t="s">
        <v>27</v>
      </c>
      <c r="J315" s="69" t="s">
        <v>27</v>
      </c>
      <c r="K315" s="59" t="s">
        <v>27</v>
      </c>
      <c r="L315" s="83" t="s">
        <v>27</v>
      </c>
      <c r="M315" s="59">
        <v>4.2693759999999994</v>
      </c>
      <c r="N315" s="59">
        <v>3.1035810000000001</v>
      </c>
      <c r="O315" s="60" t="s">
        <v>27</v>
      </c>
      <c r="P315" s="69" t="s">
        <v>27</v>
      </c>
      <c r="Q315" s="59" t="s">
        <v>27</v>
      </c>
      <c r="R315" s="85">
        <v>0</v>
      </c>
      <c r="S315" s="59">
        <v>-4.6949100000000001</v>
      </c>
      <c r="T315" s="59">
        <v>48.010688999999999</v>
      </c>
      <c r="U315" s="60" t="s">
        <v>27</v>
      </c>
      <c r="V315" s="69" t="s">
        <v>27</v>
      </c>
      <c r="W315" s="61"/>
      <c r="X315" s="61"/>
      <c r="Y315" s="61"/>
      <c r="Z315" s="61"/>
      <c r="AA315" s="62">
        <v>257.92</v>
      </c>
      <c r="AB315" s="62">
        <v>0</v>
      </c>
      <c r="AC315" s="62">
        <v>19.932531999999998</v>
      </c>
      <c r="AD315" s="62">
        <v>5.95702</v>
      </c>
      <c r="AE315" s="62">
        <v>6.2664429999999998</v>
      </c>
      <c r="AF315" s="63">
        <v>0</v>
      </c>
      <c r="AG315" s="63">
        <v>17.451274000000002</v>
      </c>
      <c r="AH315" s="62">
        <v>4.729781</v>
      </c>
      <c r="AI315" s="62">
        <v>5.5964499999999999</v>
      </c>
      <c r="AJ315" s="62">
        <v>5.5911379999999999</v>
      </c>
      <c r="AK315" s="62">
        <v>5.7737299999999996</v>
      </c>
      <c r="AL315" s="62">
        <v>0</v>
      </c>
      <c r="AM315" s="63">
        <v>0</v>
      </c>
      <c r="AN315" s="63">
        <v>11.600066</v>
      </c>
      <c r="AO315" s="62">
        <v>2.949322</v>
      </c>
      <c r="AP315" s="62">
        <v>4.4220810000000004</v>
      </c>
      <c r="AQ315" s="62">
        <v>4.3405430000000003</v>
      </c>
      <c r="AR315" s="62">
        <v>4.1938829999999996</v>
      </c>
      <c r="AS315" s="62">
        <v>0</v>
      </c>
      <c r="AT315" s="63">
        <v>0</v>
      </c>
      <c r="AU315" s="63">
        <v>11.842741999999999</v>
      </c>
      <c r="AV315" s="62">
        <v>3.1035810000000001</v>
      </c>
      <c r="AW315" s="62">
        <v>4.4867220000000003</v>
      </c>
      <c r="AX315" s="62">
        <v>4.4051840000000002</v>
      </c>
      <c r="AY315" s="62">
        <v>4.4867220000000003</v>
      </c>
      <c r="AZ315" s="62">
        <v>4.4051840000000002</v>
      </c>
      <c r="BA315" s="63">
        <v>0</v>
      </c>
      <c r="BB315" s="63">
        <v>55.342931</v>
      </c>
      <c r="BC315" s="62">
        <v>48.010688999999999</v>
      </c>
      <c r="BD315" s="62">
        <v>2.3278729999999999</v>
      </c>
      <c r="BE315" s="62">
        <v>2.3278729999999999</v>
      </c>
      <c r="BF315" s="62">
        <v>2.3278729999999999</v>
      </c>
      <c r="BG315" s="62">
        <v>0.53888899999999995</v>
      </c>
      <c r="BH315" s="62">
        <v>19.627586000000001</v>
      </c>
      <c r="BI315" s="62">
        <v>19.627586000000001</v>
      </c>
      <c r="BJ315" s="62">
        <v>24.985845999999999</v>
      </c>
      <c r="BK315" s="62">
        <v>27.070069</v>
      </c>
      <c r="BL315" s="62">
        <v>36.679177000000003</v>
      </c>
      <c r="BM315" s="62">
        <v>0</v>
      </c>
      <c r="BN315" s="62">
        <v>332.56931900000001</v>
      </c>
      <c r="BO315" s="62">
        <v>332.56931900000001</v>
      </c>
      <c r="BP315" s="62">
        <v>334.90037999999998</v>
      </c>
      <c r="BQ315" s="62">
        <v>335.426063</v>
      </c>
      <c r="BR315" s="62">
        <v>330.72839299999998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281</v>
      </c>
      <c r="C316" s="81">
        <v>43535.25</v>
      </c>
      <c r="D316" s="58" t="s">
        <v>0</v>
      </c>
      <c r="E316" s="83" t="s">
        <v>27</v>
      </c>
      <c r="F316" s="83" t="s">
        <v>27</v>
      </c>
      <c r="G316" s="59">
        <v>140.45711800000001</v>
      </c>
      <c r="H316" s="59">
        <v>62.907857999999997</v>
      </c>
      <c r="I316" s="60" t="s">
        <v>27</v>
      </c>
      <c r="J316" s="69" t="s">
        <v>27</v>
      </c>
      <c r="K316" s="59" t="s">
        <v>27</v>
      </c>
      <c r="L316" s="83" t="s">
        <v>27</v>
      </c>
      <c r="M316" s="59">
        <v>-45.262165000000003</v>
      </c>
      <c r="N316" s="59">
        <v>8.7535629999999998</v>
      </c>
      <c r="O316" s="60" t="s">
        <v>27</v>
      </c>
      <c r="P316" s="69" t="s">
        <v>27</v>
      </c>
      <c r="Q316" s="59" t="s">
        <v>27</v>
      </c>
      <c r="R316" s="85">
        <v>0</v>
      </c>
      <c r="S316" s="59">
        <v>-391.24386700000002</v>
      </c>
      <c r="T316" s="59">
        <v>-44.199137</v>
      </c>
      <c r="U316" s="60" t="s">
        <v>27</v>
      </c>
      <c r="V316" s="69" t="s">
        <v>27</v>
      </c>
      <c r="W316" s="61"/>
      <c r="X316" s="61"/>
      <c r="Y316" s="61"/>
      <c r="Z316" s="61"/>
      <c r="AA316" s="62">
        <v>349.27737266440005</v>
      </c>
      <c r="AB316" s="62">
        <v>0</v>
      </c>
      <c r="AC316" s="62">
        <v>776.39440200000001</v>
      </c>
      <c r="AD316" s="62">
        <v>46.343147000000002</v>
      </c>
      <c r="AE316" s="62">
        <v>26.518239000000001</v>
      </c>
      <c r="AF316" s="63">
        <v>0</v>
      </c>
      <c r="AG316" s="63">
        <v>108.084025</v>
      </c>
      <c r="AH316" s="62">
        <v>-8.8071999999999999</v>
      </c>
      <c r="AI316" s="62">
        <v>27.471793000000002</v>
      </c>
      <c r="AJ316" s="62">
        <v>3.9021629999999998</v>
      </c>
      <c r="AK316" s="62">
        <v>-10.371027</v>
      </c>
      <c r="AL316" s="62">
        <v>0</v>
      </c>
      <c r="AM316" s="63">
        <v>0</v>
      </c>
      <c r="AN316" s="63">
        <v>26.163768999999998</v>
      </c>
      <c r="AO316" s="62">
        <v>8.0126539999999995</v>
      </c>
      <c r="AP316" s="62">
        <v>-10.666024999999999</v>
      </c>
      <c r="AQ316" s="62">
        <v>-29.910336000000001</v>
      </c>
      <c r="AR316" s="62">
        <v>-39.888497000000001</v>
      </c>
      <c r="AS316" s="62">
        <v>0</v>
      </c>
      <c r="AT316" s="63">
        <v>0</v>
      </c>
      <c r="AU316" s="63">
        <v>28.374663000000002</v>
      </c>
      <c r="AV316" s="62">
        <v>8.7535629999999998</v>
      </c>
      <c r="AW316" s="62">
        <v>-9.7281499999999994</v>
      </c>
      <c r="AX316" s="62">
        <v>-21.597826000000001</v>
      </c>
      <c r="AY316" s="62">
        <v>-9.7281499999999994</v>
      </c>
      <c r="AZ316" s="62">
        <v>-21.597826000000001</v>
      </c>
      <c r="BA316" s="63">
        <v>0</v>
      </c>
      <c r="BB316" s="63">
        <v>-86.738737</v>
      </c>
      <c r="BC316" s="62">
        <v>-44.199137</v>
      </c>
      <c r="BD316" s="62">
        <v>72.473010000000002</v>
      </c>
      <c r="BE316" s="62">
        <v>72.473010000000002</v>
      </c>
      <c r="BF316" s="62">
        <v>72.473010000000002</v>
      </c>
      <c r="BG316" s="62">
        <v>-214.826764</v>
      </c>
      <c r="BH316" s="62">
        <v>2066.63067</v>
      </c>
      <c r="BI316" s="62">
        <v>2066.63067</v>
      </c>
      <c r="BJ316" s="62">
        <v>2516.984465</v>
      </c>
      <c r="BK316" s="62">
        <v>2778.6238370000001</v>
      </c>
      <c r="BL316" s="62">
        <v>3651.7875509999999</v>
      </c>
      <c r="BM316" s="62">
        <v>0</v>
      </c>
      <c r="BN316" s="62">
        <v>846.38266899999996</v>
      </c>
      <c r="BO316" s="62">
        <v>846.38266899999996</v>
      </c>
      <c r="BP316" s="62">
        <v>1673.939795</v>
      </c>
      <c r="BQ316" s="62">
        <v>451.44812899999999</v>
      </c>
      <c r="BR316" s="62">
        <v>15.901097</v>
      </c>
      <c r="BS316" s="62">
        <v>0</v>
      </c>
    </row>
    <row r="317" spans="1:77" s="1" customFormat="1" ht="15" x14ac:dyDescent="0.25">
      <c r="A317"/>
      <c r="B317" s="73" t="s">
        <v>300</v>
      </c>
      <c r="C317" s="81">
        <v>43535.25</v>
      </c>
      <c r="D317" s="58" t="s">
        <v>0</v>
      </c>
      <c r="E317" s="83" t="s">
        <v>27</v>
      </c>
      <c r="F317" s="83" t="s">
        <v>27</v>
      </c>
      <c r="G317" s="59">
        <v>4.0536729999999999</v>
      </c>
      <c r="H317" s="59">
        <v>2.3384269999999998</v>
      </c>
      <c r="I317" s="60" t="s">
        <v>27</v>
      </c>
      <c r="J317" s="69" t="s">
        <v>27</v>
      </c>
      <c r="K317" s="59" t="s">
        <v>27</v>
      </c>
      <c r="L317" s="83" t="s">
        <v>27</v>
      </c>
      <c r="M317" s="59">
        <v>2.4615050000000003</v>
      </c>
      <c r="N317" s="59">
        <v>0.43481400000000003</v>
      </c>
      <c r="O317" s="60" t="s">
        <v>27</v>
      </c>
      <c r="P317" s="69" t="s">
        <v>27</v>
      </c>
      <c r="Q317" s="59" t="s">
        <v>27</v>
      </c>
      <c r="R317" s="85">
        <v>0</v>
      </c>
      <c r="S317" s="59">
        <v>1.59144</v>
      </c>
      <c r="T317" s="59">
        <v>0.45031700000000002</v>
      </c>
      <c r="U317" s="60" t="s">
        <v>27</v>
      </c>
      <c r="V317" s="69" t="s">
        <v>27</v>
      </c>
      <c r="W317" s="61"/>
      <c r="X317" s="61"/>
      <c r="Y317" s="61"/>
      <c r="Z317" s="61"/>
      <c r="AA317" s="62">
        <v>39</v>
      </c>
      <c r="AB317" s="62">
        <v>0</v>
      </c>
      <c r="AC317" s="62">
        <v>9.6814029999999995</v>
      </c>
      <c r="AD317" s="62">
        <v>3.5201549999999999</v>
      </c>
      <c r="AE317" s="62">
        <v>3.5276779999999999</v>
      </c>
      <c r="AF317" s="63">
        <v>0</v>
      </c>
      <c r="AG317" s="63">
        <v>9.6814029999999995</v>
      </c>
      <c r="AH317" s="62">
        <v>2.3384269999999998</v>
      </c>
      <c r="AI317" s="62">
        <v>3.5201549999999999</v>
      </c>
      <c r="AJ317" s="62">
        <v>3.5276779999999999</v>
      </c>
      <c r="AK317" s="62">
        <v>4.0536729999999999</v>
      </c>
      <c r="AL317" s="62">
        <v>0</v>
      </c>
      <c r="AM317" s="63">
        <v>0</v>
      </c>
      <c r="AN317" s="63">
        <v>4.4147850000000002</v>
      </c>
      <c r="AO317" s="62">
        <v>0.40100400000000003</v>
      </c>
      <c r="AP317" s="62">
        <v>1.5519019999999999</v>
      </c>
      <c r="AQ317" s="62">
        <v>2.3134139999999999</v>
      </c>
      <c r="AR317" s="62">
        <v>2.4102890000000001</v>
      </c>
      <c r="AS317" s="62">
        <v>0</v>
      </c>
      <c r="AT317" s="63">
        <v>0</v>
      </c>
      <c r="AU317" s="63">
        <v>4.5513380000000003</v>
      </c>
      <c r="AV317" s="62">
        <v>0.43481399999999998</v>
      </c>
      <c r="AW317" s="62">
        <v>1.6071409999999999</v>
      </c>
      <c r="AX317" s="62">
        <v>2.3208069999999998</v>
      </c>
      <c r="AY317" s="62">
        <v>1.6071409999999999</v>
      </c>
      <c r="AZ317" s="62">
        <v>2.3208069999999998</v>
      </c>
      <c r="BA317" s="63">
        <v>0</v>
      </c>
      <c r="BB317" s="63">
        <v>2.1996910000000001</v>
      </c>
      <c r="BC317" s="62">
        <v>0.45031700000000002</v>
      </c>
      <c r="BD317" s="62">
        <v>1.234046</v>
      </c>
      <c r="BE317" s="62">
        <v>1.234046</v>
      </c>
      <c r="BF317" s="62">
        <v>1.234046</v>
      </c>
      <c r="BG317" s="62">
        <v>2.3448159999999998</v>
      </c>
      <c r="BH317" s="62">
        <v>-3.7396729999999998</v>
      </c>
      <c r="BI317" s="62">
        <v>-3.7396729999999998</v>
      </c>
      <c r="BJ317" s="62">
        <v>-1.013301</v>
      </c>
      <c r="BK317" s="62">
        <v>1.7516179999999999</v>
      </c>
      <c r="BL317" s="62">
        <v>-1.1327E-2</v>
      </c>
      <c r="BM317" s="62">
        <v>0</v>
      </c>
      <c r="BN317" s="62">
        <v>29.377631000000001</v>
      </c>
      <c r="BO317" s="62">
        <v>29.377631000000001</v>
      </c>
      <c r="BP317" s="62">
        <v>30.617840000000001</v>
      </c>
      <c r="BQ317" s="62">
        <v>32.956493000000002</v>
      </c>
      <c r="BR317" s="62">
        <v>34.334429999999998</v>
      </c>
      <c r="BS317" s="62">
        <v>0</v>
      </c>
    </row>
    <row r="318" spans="1:77" s="1" customFormat="1" ht="15" x14ac:dyDescent="0.25">
      <c r="A318"/>
      <c r="B318" s="73" t="s">
        <v>308</v>
      </c>
      <c r="C318" s="81">
        <v>43535.25</v>
      </c>
      <c r="D318" s="58" t="s">
        <v>0</v>
      </c>
      <c r="E318" s="83" t="s">
        <v>27</v>
      </c>
      <c r="F318" s="83" t="s">
        <v>27</v>
      </c>
      <c r="G318" s="59">
        <v>43.467502000000003</v>
      </c>
      <c r="H318" s="59">
        <v>30.307959</v>
      </c>
      <c r="I318" s="60" t="s">
        <v>27</v>
      </c>
      <c r="J318" s="69" t="s">
        <v>27</v>
      </c>
      <c r="K318" s="59" t="s">
        <v>27</v>
      </c>
      <c r="L318" s="83" t="s">
        <v>27</v>
      </c>
      <c r="M318" s="59">
        <v>7.7861789999999997</v>
      </c>
      <c r="N318" s="59">
        <v>4.3913779999999996</v>
      </c>
      <c r="O318" s="60" t="s">
        <v>27</v>
      </c>
      <c r="P318" s="69" t="s">
        <v>27</v>
      </c>
      <c r="Q318" s="59" t="s">
        <v>27</v>
      </c>
      <c r="R318" s="85">
        <v>0</v>
      </c>
      <c r="S318" s="59">
        <v>-7.635605</v>
      </c>
      <c r="T318" s="59">
        <v>-0.29849399999999998</v>
      </c>
      <c r="U318" s="60" t="s">
        <v>27</v>
      </c>
      <c r="V318" s="69" t="s">
        <v>27</v>
      </c>
      <c r="W318" s="61"/>
      <c r="X318" s="61"/>
      <c r="Y318" s="61"/>
      <c r="Z318" s="61"/>
      <c r="AA318" s="62">
        <v>67.8</v>
      </c>
      <c r="AB318" s="62">
        <v>0</v>
      </c>
      <c r="AC318" s="62">
        <v>112.947266</v>
      </c>
      <c r="AD318" s="62">
        <v>32.718046999999999</v>
      </c>
      <c r="AE318" s="62">
        <v>36.541961000000001</v>
      </c>
      <c r="AF318" s="63">
        <v>0</v>
      </c>
      <c r="AG318" s="63">
        <v>20.927502</v>
      </c>
      <c r="AH318" s="62">
        <v>5.1887080000000001</v>
      </c>
      <c r="AI318" s="62">
        <v>5.1798159999999998</v>
      </c>
      <c r="AJ318" s="62">
        <v>6.8639520000000003</v>
      </c>
      <c r="AK318" s="62">
        <v>8.7025100000000002</v>
      </c>
      <c r="AL318" s="62">
        <v>0</v>
      </c>
      <c r="AM318" s="63">
        <v>0</v>
      </c>
      <c r="AN318" s="63">
        <v>10.216198</v>
      </c>
      <c r="AO318" s="62">
        <v>2.2754110000000001</v>
      </c>
      <c r="AP318" s="62">
        <v>2.6305860000000001</v>
      </c>
      <c r="AQ318" s="62">
        <v>3.2626409999999999</v>
      </c>
      <c r="AR318" s="62">
        <v>6.4344489999999999</v>
      </c>
      <c r="AS318" s="62">
        <v>0</v>
      </c>
      <c r="AT318" s="63">
        <v>0</v>
      </c>
      <c r="AU318" s="63">
        <v>14.452296</v>
      </c>
      <c r="AV318" s="62">
        <v>4.3913779999999996</v>
      </c>
      <c r="AW318" s="62">
        <v>3.7168809999999999</v>
      </c>
      <c r="AX318" s="62">
        <v>4.4138529999999996</v>
      </c>
      <c r="AY318" s="62">
        <v>3.7168809999999999</v>
      </c>
      <c r="AZ318" s="62">
        <v>4.4138529999999996</v>
      </c>
      <c r="BA318" s="63">
        <v>0</v>
      </c>
      <c r="BB318" s="63">
        <v>3.1911360000000002</v>
      </c>
      <c r="BC318" s="62">
        <v>-0.29849399999999998</v>
      </c>
      <c r="BD318" s="62">
        <v>1.010799</v>
      </c>
      <c r="BE318" s="62">
        <v>1.010799</v>
      </c>
      <c r="BF318" s="62">
        <v>1.010799</v>
      </c>
      <c r="BG318" s="62">
        <v>-8.9495000000000005E-2</v>
      </c>
      <c r="BH318" s="62">
        <v>53.011623</v>
      </c>
      <c r="BI318" s="62">
        <v>53.011623</v>
      </c>
      <c r="BJ318" s="62">
        <v>58.887475999999999</v>
      </c>
      <c r="BK318" s="62">
        <v>63.689830000000001</v>
      </c>
      <c r="BL318" s="62">
        <v>83.605241000000007</v>
      </c>
      <c r="BM318" s="62">
        <v>0</v>
      </c>
      <c r="BN318" s="62">
        <v>87.591779000000002</v>
      </c>
      <c r="BO318" s="62">
        <v>87.591779000000002</v>
      </c>
      <c r="BP318" s="62">
        <v>89.683019999999999</v>
      </c>
      <c r="BQ318" s="62">
        <v>92.817205000000001</v>
      </c>
      <c r="BR318" s="62">
        <v>92.894659000000004</v>
      </c>
      <c r="BS318" s="62">
        <v>0</v>
      </c>
    </row>
    <row r="319" spans="1:77" s="1" customFormat="1" ht="15" x14ac:dyDescent="0.25">
      <c r="A319"/>
      <c r="B319" s="73" t="s">
        <v>310</v>
      </c>
      <c r="C319" s="81">
        <v>43535.25</v>
      </c>
      <c r="D319" s="58" t="s">
        <v>0</v>
      </c>
      <c r="E319" s="83" t="s">
        <v>27</v>
      </c>
      <c r="F319" s="83" t="s">
        <v>27</v>
      </c>
      <c r="G319" s="59">
        <v>9.9848440000000007</v>
      </c>
      <c r="H319" s="59" t="s">
        <v>27</v>
      </c>
      <c r="I319" s="60" t="s">
        <v>27</v>
      </c>
      <c r="J319" s="69" t="s">
        <v>27</v>
      </c>
      <c r="K319" s="59" t="s">
        <v>27</v>
      </c>
      <c r="L319" s="83" t="s">
        <v>27</v>
      </c>
      <c r="M319" s="59">
        <v>3.2458970000000003</v>
      </c>
      <c r="N319" s="59">
        <v>-6.4415829999999996</v>
      </c>
      <c r="O319" s="60" t="s">
        <v>27</v>
      </c>
      <c r="P319" s="69" t="s">
        <v>27</v>
      </c>
      <c r="Q319" s="59" t="s">
        <v>27</v>
      </c>
      <c r="R319" s="85">
        <v>0</v>
      </c>
      <c r="S319" s="59">
        <v>-159.947632</v>
      </c>
      <c r="T319" s="59">
        <v>41.328285999999999</v>
      </c>
      <c r="U319" s="60" t="s">
        <v>27</v>
      </c>
      <c r="V319" s="69" t="s">
        <v>27</v>
      </c>
      <c r="W319" s="61"/>
      <c r="X319" s="61"/>
      <c r="Y319" s="61"/>
      <c r="Z319" s="61"/>
      <c r="AA319" s="62">
        <v>375.73200000000003</v>
      </c>
      <c r="AB319" s="62">
        <v>0</v>
      </c>
      <c r="AC319" s="62">
        <v>0</v>
      </c>
      <c r="AD319" s="62">
        <v>9.1602110000000003</v>
      </c>
      <c r="AE319" s="62">
        <v>13.823062999999999</v>
      </c>
      <c r="AF319" s="63">
        <v>0</v>
      </c>
      <c r="AG319" s="63">
        <v>0</v>
      </c>
      <c r="AH319" s="62">
        <v>0</v>
      </c>
      <c r="AI319" s="62">
        <v>5.986631</v>
      </c>
      <c r="AJ319" s="62">
        <v>10.613359000000001</v>
      </c>
      <c r="AK319" s="62">
        <v>6.4458500000000001</v>
      </c>
      <c r="AL319" s="62">
        <v>0</v>
      </c>
      <c r="AM319" s="63">
        <v>0</v>
      </c>
      <c r="AN319" s="63">
        <v>-26.064679000000002</v>
      </c>
      <c r="AO319" s="62">
        <v>-7.0096049999999996</v>
      </c>
      <c r="AP319" s="62">
        <v>-1.0127200000000001</v>
      </c>
      <c r="AQ319" s="62">
        <v>5.1579449999999998</v>
      </c>
      <c r="AR319" s="62">
        <v>1.0974839999999999</v>
      </c>
      <c r="AS319" s="62">
        <v>0</v>
      </c>
      <c r="AT319" s="63">
        <v>0</v>
      </c>
      <c r="AU319" s="63">
        <v>-23.901471000000001</v>
      </c>
      <c r="AV319" s="62">
        <v>-6.4415829999999996</v>
      </c>
      <c r="AW319" s="62">
        <v>1.0019709999999999</v>
      </c>
      <c r="AX319" s="62">
        <v>7.204612</v>
      </c>
      <c r="AY319" s="62">
        <v>1.0019709999999999</v>
      </c>
      <c r="AZ319" s="62">
        <v>7.204612</v>
      </c>
      <c r="BA319" s="63">
        <v>0</v>
      </c>
      <c r="BB319" s="63">
        <v>65.513737000000006</v>
      </c>
      <c r="BC319" s="62">
        <v>41.328285999999999</v>
      </c>
      <c r="BD319" s="62">
        <v>-22.538357000000001</v>
      </c>
      <c r="BE319" s="62">
        <v>-22.538357000000001</v>
      </c>
      <c r="BF319" s="62">
        <v>-22.538357000000001</v>
      </c>
      <c r="BG319" s="62">
        <v>4.1571199999999999</v>
      </c>
      <c r="BH319" s="62">
        <v>474.54701699999998</v>
      </c>
      <c r="BI319" s="62">
        <v>474.54701699999998</v>
      </c>
      <c r="BJ319" s="62">
        <v>506.28108300000002</v>
      </c>
      <c r="BK319" s="62">
        <v>539.81352100000004</v>
      </c>
      <c r="BL319" s="62">
        <v>745.70560599999999</v>
      </c>
      <c r="BM319" s="62">
        <v>0</v>
      </c>
      <c r="BN319" s="62">
        <v>685.19423400000005</v>
      </c>
      <c r="BO319" s="62">
        <v>685.19423400000005</v>
      </c>
      <c r="BP319" s="62">
        <v>662.36753799999997</v>
      </c>
      <c r="BQ319" s="62">
        <v>722.811419</v>
      </c>
      <c r="BR319" s="62">
        <v>562.52287000000001</v>
      </c>
      <c r="BS319" s="62">
        <v>0</v>
      </c>
    </row>
    <row r="320" spans="1:77" s="1" customFormat="1" ht="15" x14ac:dyDescent="0.25">
      <c r="A320"/>
      <c r="B320" s="73" t="s">
        <v>312</v>
      </c>
      <c r="C320" s="81">
        <v>43535.25</v>
      </c>
      <c r="D320" s="58" t="s">
        <v>0</v>
      </c>
      <c r="E320" s="83" t="s">
        <v>27</v>
      </c>
      <c r="F320" s="83" t="s">
        <v>27</v>
      </c>
      <c r="G320" s="59">
        <v>109.965037</v>
      </c>
      <c r="H320" s="59">
        <v>159.73557199999999</v>
      </c>
      <c r="I320" s="60" t="s">
        <v>27</v>
      </c>
      <c r="J320" s="69" t="s">
        <v>27</v>
      </c>
      <c r="K320" s="59" t="s">
        <v>27</v>
      </c>
      <c r="L320" s="83" t="s">
        <v>27</v>
      </c>
      <c r="M320" s="59">
        <v>5.5595129999999999</v>
      </c>
      <c r="N320" s="59">
        <v>7.8603299999999994</v>
      </c>
      <c r="O320" s="60" t="s">
        <v>27</v>
      </c>
      <c r="P320" s="69" t="s">
        <v>27</v>
      </c>
      <c r="Q320" s="59" t="s">
        <v>27</v>
      </c>
      <c r="R320" s="85">
        <v>0</v>
      </c>
      <c r="S320" s="59">
        <v>-6.6134829999999996</v>
      </c>
      <c r="T320" s="59">
        <v>-5.975727</v>
      </c>
      <c r="U320" s="60" t="s">
        <v>27</v>
      </c>
      <c r="V320" s="69" t="s">
        <v>27</v>
      </c>
      <c r="W320" s="61"/>
      <c r="X320" s="61"/>
      <c r="Y320" s="61"/>
      <c r="Z320" s="61"/>
      <c r="AA320" s="62">
        <v>532.45000000000005</v>
      </c>
      <c r="AB320" s="62">
        <v>0</v>
      </c>
      <c r="AC320" s="62">
        <v>579.45114899999999</v>
      </c>
      <c r="AD320" s="62">
        <v>100.872848</v>
      </c>
      <c r="AE320" s="62">
        <v>122.608225</v>
      </c>
      <c r="AF320" s="63">
        <v>0</v>
      </c>
      <c r="AG320" s="63">
        <v>95.883004999999997</v>
      </c>
      <c r="AH320" s="62">
        <v>31.749804000000001</v>
      </c>
      <c r="AI320" s="62">
        <v>18.627188</v>
      </c>
      <c r="AJ320" s="62">
        <v>16.246252999999999</v>
      </c>
      <c r="AK320" s="62">
        <v>19.996276999999999</v>
      </c>
      <c r="AL320" s="62">
        <v>0</v>
      </c>
      <c r="AM320" s="63">
        <v>0</v>
      </c>
      <c r="AN320" s="63">
        <v>-8.0529720000000005</v>
      </c>
      <c r="AO320" s="62">
        <v>4.1348659999999997</v>
      </c>
      <c r="AP320" s="62">
        <v>-0.208283</v>
      </c>
      <c r="AQ320" s="62">
        <v>-4.0036740000000002</v>
      </c>
      <c r="AR320" s="62">
        <v>0.28190900000000002</v>
      </c>
      <c r="AS320" s="62">
        <v>0</v>
      </c>
      <c r="AT320" s="63">
        <v>0</v>
      </c>
      <c r="AU320" s="63">
        <v>11.730399999999999</v>
      </c>
      <c r="AV320" s="62">
        <v>7.8603300000000003</v>
      </c>
      <c r="AW320" s="62">
        <v>4.9846219999999999</v>
      </c>
      <c r="AX320" s="62">
        <v>1.157546</v>
      </c>
      <c r="AY320" s="62">
        <v>4.9846219999999999</v>
      </c>
      <c r="AZ320" s="62">
        <v>1.157546</v>
      </c>
      <c r="BA320" s="63">
        <v>0</v>
      </c>
      <c r="BB320" s="63">
        <v>-13.083016000000001</v>
      </c>
      <c r="BC320" s="62">
        <v>-5.975727</v>
      </c>
      <c r="BD320" s="62">
        <v>-1.2527520000000001</v>
      </c>
      <c r="BE320" s="62">
        <v>-1.2527520000000001</v>
      </c>
      <c r="BF320" s="62">
        <v>-1.2527520000000001</v>
      </c>
      <c r="BG320" s="62">
        <v>-4.9767910000000004</v>
      </c>
      <c r="BH320" s="62">
        <v>24.455646000000002</v>
      </c>
      <c r="BI320" s="62">
        <v>24.455646000000002</v>
      </c>
      <c r="BJ320" s="62">
        <v>27.782603999999999</v>
      </c>
      <c r="BK320" s="62">
        <v>55.662669000000001</v>
      </c>
      <c r="BL320" s="62">
        <v>127.874914</v>
      </c>
      <c r="BM320" s="62">
        <v>0</v>
      </c>
      <c r="BN320" s="62">
        <v>423.44207499999999</v>
      </c>
      <c r="BO320" s="62">
        <v>423.44207499999999</v>
      </c>
      <c r="BP320" s="62">
        <v>422.33917500000001</v>
      </c>
      <c r="BQ320" s="62">
        <v>417.36379399999998</v>
      </c>
      <c r="BR320" s="62">
        <v>410.81031100000001</v>
      </c>
      <c r="BS320" s="62">
        <v>0</v>
      </c>
    </row>
    <row r="321" spans="1:77" s="1" customFormat="1" ht="15" x14ac:dyDescent="0.25">
      <c r="A321"/>
      <c r="B321" s="73" t="s">
        <v>320</v>
      </c>
      <c r="C321" s="81">
        <v>43535.25</v>
      </c>
      <c r="D321" s="58" t="s">
        <v>0</v>
      </c>
      <c r="E321" s="83" t="s">
        <v>27</v>
      </c>
      <c r="F321" s="83" t="s">
        <v>27</v>
      </c>
      <c r="G321" s="59">
        <v>169.71513999999999</v>
      </c>
      <c r="H321" s="59">
        <v>148.163228</v>
      </c>
      <c r="I321" s="60" t="s">
        <v>27</v>
      </c>
      <c r="J321" s="69" t="s">
        <v>27</v>
      </c>
      <c r="K321" s="59" t="s">
        <v>27</v>
      </c>
      <c r="L321" s="83" t="s">
        <v>27</v>
      </c>
      <c r="M321" s="59">
        <v>52.014305</v>
      </c>
      <c r="N321" s="59">
        <v>39.026372000000002</v>
      </c>
      <c r="O321" s="60" t="s">
        <v>27</v>
      </c>
      <c r="P321" s="69" t="s">
        <v>27</v>
      </c>
      <c r="Q321" s="59" t="s">
        <v>27</v>
      </c>
      <c r="R321" s="85">
        <v>0</v>
      </c>
      <c r="S321" s="59">
        <v>51.258893999999998</v>
      </c>
      <c r="T321" s="59">
        <v>31.183268000000002</v>
      </c>
      <c r="U321" s="60" t="s">
        <v>27</v>
      </c>
      <c r="V321" s="69" t="s">
        <v>27</v>
      </c>
      <c r="W321" s="61"/>
      <c r="X321" s="61"/>
      <c r="Y321" s="61"/>
      <c r="Z321" s="61"/>
      <c r="AA321" s="62">
        <v>1275.2</v>
      </c>
      <c r="AB321" s="62">
        <v>0</v>
      </c>
      <c r="AC321" s="62">
        <v>436.45228700000001</v>
      </c>
      <c r="AD321" s="62">
        <v>97.203018</v>
      </c>
      <c r="AE321" s="62">
        <v>140.11730499999999</v>
      </c>
      <c r="AF321" s="63">
        <v>0</v>
      </c>
      <c r="AG321" s="63">
        <v>128.56935999999999</v>
      </c>
      <c r="AH321" s="62">
        <v>44.399737000000002</v>
      </c>
      <c r="AI321" s="62">
        <v>24.462966999999999</v>
      </c>
      <c r="AJ321" s="62">
        <v>43.329247000000002</v>
      </c>
      <c r="AK321" s="62">
        <v>57.088196000000003</v>
      </c>
      <c r="AL321" s="62">
        <v>0</v>
      </c>
      <c r="AM321" s="63">
        <v>0</v>
      </c>
      <c r="AN321" s="63">
        <v>106.10759899999999</v>
      </c>
      <c r="AO321" s="62">
        <v>37.489576</v>
      </c>
      <c r="AP321" s="62">
        <v>17.056069000000001</v>
      </c>
      <c r="AQ321" s="62">
        <v>36.896535</v>
      </c>
      <c r="AR321" s="62">
        <v>50.464061000000001</v>
      </c>
      <c r="AS321" s="62">
        <v>0</v>
      </c>
      <c r="AT321" s="63">
        <v>0</v>
      </c>
      <c r="AU321" s="63">
        <v>111.34894</v>
      </c>
      <c r="AV321" s="62">
        <v>39.026372000000002</v>
      </c>
      <c r="AW321" s="62">
        <v>18.501757999999999</v>
      </c>
      <c r="AX321" s="62">
        <v>38.458083999999999</v>
      </c>
      <c r="AY321" s="62">
        <v>18.501757999999999</v>
      </c>
      <c r="AZ321" s="62">
        <v>38.458083999999999</v>
      </c>
      <c r="BA321" s="63">
        <v>0</v>
      </c>
      <c r="BB321" s="63">
        <v>87.047044</v>
      </c>
      <c r="BC321" s="62">
        <v>31.183268000000002</v>
      </c>
      <c r="BD321" s="62">
        <v>15.898229000000001</v>
      </c>
      <c r="BE321" s="62">
        <v>15.898229000000001</v>
      </c>
      <c r="BF321" s="62">
        <v>15.898229000000001</v>
      </c>
      <c r="BG321" s="62">
        <v>26.742771000000001</v>
      </c>
      <c r="BH321" s="62">
        <v>-25.730502000000001</v>
      </c>
      <c r="BI321" s="62">
        <v>-25.730502000000001</v>
      </c>
      <c r="BJ321" s="62">
        <v>-30.590636</v>
      </c>
      <c r="BK321" s="62">
        <v>-38.952309999999997</v>
      </c>
      <c r="BL321" s="62">
        <v>-65.159327000000005</v>
      </c>
      <c r="BM321" s="62">
        <v>0</v>
      </c>
      <c r="BN321" s="62">
        <v>204.003939</v>
      </c>
      <c r="BO321" s="62">
        <v>204.003939</v>
      </c>
      <c r="BP321" s="62">
        <v>219.30130299999999</v>
      </c>
      <c r="BQ321" s="62">
        <v>218.290098</v>
      </c>
      <c r="BR321" s="62">
        <v>270.78014100000001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323</v>
      </c>
      <c r="C322" s="81">
        <v>43535.25</v>
      </c>
      <c r="D322" s="58" t="s">
        <v>0</v>
      </c>
      <c r="E322" s="83" t="s">
        <v>27</v>
      </c>
      <c r="F322" s="83" t="s">
        <v>27</v>
      </c>
      <c r="G322" s="59">
        <v>45.033597</v>
      </c>
      <c r="H322" s="59">
        <v>5.2610960000000002</v>
      </c>
      <c r="I322" s="60" t="s">
        <v>27</v>
      </c>
      <c r="J322" s="69" t="s">
        <v>27</v>
      </c>
      <c r="K322" s="59" t="s">
        <v>27</v>
      </c>
      <c r="L322" s="83" t="s">
        <v>27</v>
      </c>
      <c r="M322" s="59">
        <v>24.150351000000001</v>
      </c>
      <c r="N322" s="59">
        <v>-4.682423</v>
      </c>
      <c r="O322" s="60" t="s">
        <v>27</v>
      </c>
      <c r="P322" s="69" t="s">
        <v>27</v>
      </c>
      <c r="Q322" s="59" t="s">
        <v>27</v>
      </c>
      <c r="R322" s="85">
        <v>0</v>
      </c>
      <c r="S322" s="59">
        <v>-26.306643999999999</v>
      </c>
      <c r="T322" s="59">
        <v>-14.696737000000001</v>
      </c>
      <c r="U322" s="60" t="s">
        <v>27</v>
      </c>
      <c r="V322" s="69" t="s">
        <v>27</v>
      </c>
      <c r="W322" s="61"/>
      <c r="X322" s="61"/>
      <c r="Y322" s="61"/>
      <c r="Z322" s="61"/>
      <c r="AA322" s="62">
        <v>122.50000000000001</v>
      </c>
      <c r="AB322" s="62">
        <v>0</v>
      </c>
      <c r="AC322" s="62">
        <v>45.967305000000003</v>
      </c>
      <c r="AD322" s="62">
        <v>2.0817969999999999</v>
      </c>
      <c r="AE322" s="62">
        <v>21.659146</v>
      </c>
      <c r="AF322" s="63">
        <v>0</v>
      </c>
      <c r="AG322" s="63">
        <v>6.9356819999999999</v>
      </c>
      <c r="AH322" s="62">
        <v>-6.3003689999999999</v>
      </c>
      <c r="AI322" s="62">
        <v>-4.1480230000000002</v>
      </c>
      <c r="AJ322" s="62">
        <v>4.5696159999999999</v>
      </c>
      <c r="AK322" s="62">
        <v>22.875584</v>
      </c>
      <c r="AL322" s="62">
        <v>0</v>
      </c>
      <c r="AM322" s="63">
        <v>0</v>
      </c>
      <c r="AN322" s="63">
        <v>-0.537574</v>
      </c>
      <c r="AO322" s="62">
        <v>-7.8757210000000004</v>
      </c>
      <c r="AP322" s="62">
        <v>-5.2203799999999996</v>
      </c>
      <c r="AQ322" s="62">
        <v>3.464604</v>
      </c>
      <c r="AR322" s="62">
        <v>21.656842000000001</v>
      </c>
      <c r="AS322" s="62">
        <v>0</v>
      </c>
      <c r="AT322" s="63">
        <v>0</v>
      </c>
      <c r="AU322" s="63">
        <v>6.323855</v>
      </c>
      <c r="AV322" s="62">
        <v>-4.682423</v>
      </c>
      <c r="AW322" s="62">
        <v>-2.9091999999999998</v>
      </c>
      <c r="AX322" s="62">
        <v>5.8994669999999996</v>
      </c>
      <c r="AY322" s="62">
        <v>-2.9091999999999998</v>
      </c>
      <c r="AZ322" s="62">
        <v>5.8994669999999996</v>
      </c>
      <c r="BA322" s="63">
        <v>0</v>
      </c>
      <c r="BB322" s="63">
        <v>-22.999863000000001</v>
      </c>
      <c r="BC322" s="62">
        <v>-14.696737000000001</v>
      </c>
      <c r="BD322" s="62">
        <v>-16.423202</v>
      </c>
      <c r="BE322" s="62">
        <v>-16.423202</v>
      </c>
      <c r="BF322" s="62">
        <v>-16.423202</v>
      </c>
      <c r="BG322" s="62">
        <v>-17.368131000000002</v>
      </c>
      <c r="BH322" s="62">
        <v>131.30205000000001</v>
      </c>
      <c r="BI322" s="62">
        <v>131.30205000000001</v>
      </c>
      <c r="BJ322" s="62">
        <v>139.768044</v>
      </c>
      <c r="BK322" s="62">
        <v>146.584191</v>
      </c>
      <c r="BL322" s="62">
        <v>184.35655399999999</v>
      </c>
      <c r="BM322" s="62">
        <v>0</v>
      </c>
      <c r="BN322" s="62">
        <v>105.99708099999999</v>
      </c>
      <c r="BO322" s="62">
        <v>105.99708099999999</v>
      </c>
      <c r="BP322" s="62">
        <v>90.768597</v>
      </c>
      <c r="BQ322" s="62">
        <v>73.470871000000002</v>
      </c>
      <c r="BR322" s="62">
        <v>47.005344999999998</v>
      </c>
      <c r="BS322" s="62">
        <v>0</v>
      </c>
    </row>
    <row r="323" spans="1:77" s="1" customFormat="1" ht="15" x14ac:dyDescent="0.25">
      <c r="A323"/>
      <c r="B323" s="73" t="s">
        <v>331</v>
      </c>
      <c r="C323" s="81">
        <v>43535.25</v>
      </c>
      <c r="D323" s="58" t="s">
        <v>0</v>
      </c>
      <c r="E323" s="83" t="s">
        <v>27</v>
      </c>
      <c r="F323" s="83" t="s">
        <v>27</v>
      </c>
      <c r="G323" s="59">
        <v>19.552965</v>
      </c>
      <c r="H323" s="59">
        <v>20.795406</v>
      </c>
      <c r="I323" s="60" t="s">
        <v>27</v>
      </c>
      <c r="J323" s="69" t="s">
        <v>27</v>
      </c>
      <c r="K323" s="59" t="s">
        <v>27</v>
      </c>
      <c r="L323" s="83" t="s">
        <v>27</v>
      </c>
      <c r="M323" s="59">
        <v>2.2007020000000002</v>
      </c>
      <c r="N323" s="59">
        <v>-3.4274609999999996</v>
      </c>
      <c r="O323" s="60" t="s">
        <v>27</v>
      </c>
      <c r="P323" s="69" t="s">
        <v>27</v>
      </c>
      <c r="Q323" s="59" t="s">
        <v>27</v>
      </c>
      <c r="R323" s="85">
        <v>0</v>
      </c>
      <c r="S323" s="59">
        <v>21.585545</v>
      </c>
      <c r="T323" s="59">
        <v>12.489065999999999</v>
      </c>
      <c r="U323" s="60" t="s">
        <v>27</v>
      </c>
      <c r="V323" s="69" t="s">
        <v>27</v>
      </c>
      <c r="W323" s="61"/>
      <c r="X323" s="61"/>
      <c r="Y323" s="61"/>
      <c r="Z323" s="61"/>
      <c r="AA323" s="62">
        <v>1302.7</v>
      </c>
      <c r="AB323" s="62">
        <v>0</v>
      </c>
      <c r="AC323" s="62">
        <v>85.514494999999997</v>
      </c>
      <c r="AD323" s="62">
        <v>29.216011999999999</v>
      </c>
      <c r="AE323" s="62">
        <v>34.838259000000001</v>
      </c>
      <c r="AF323" s="63">
        <v>0</v>
      </c>
      <c r="AG323" s="63">
        <v>-0.80659999999999998</v>
      </c>
      <c r="AH323" s="62">
        <v>-0.49761100000000003</v>
      </c>
      <c r="AI323" s="62">
        <v>0.64414700000000003</v>
      </c>
      <c r="AJ323" s="62">
        <v>2.0845509999999998</v>
      </c>
      <c r="AK323" s="62">
        <v>4.6167340000000001</v>
      </c>
      <c r="AL323" s="62">
        <v>0</v>
      </c>
      <c r="AM323" s="63">
        <v>0</v>
      </c>
      <c r="AN323" s="63">
        <v>-13.921329</v>
      </c>
      <c r="AO323" s="62">
        <v>-3.8251149999999998</v>
      </c>
      <c r="AP323" s="62">
        <v>-2.391076</v>
      </c>
      <c r="AQ323" s="62">
        <v>3.8999999999999998E-3</v>
      </c>
      <c r="AR323" s="62">
        <v>1.7419960000000001</v>
      </c>
      <c r="AS323" s="62">
        <v>0</v>
      </c>
      <c r="AT323" s="63">
        <v>0</v>
      </c>
      <c r="AU323" s="63">
        <v>-12.287305</v>
      </c>
      <c r="AV323" s="62">
        <v>-3.4274610000000001</v>
      </c>
      <c r="AW323" s="62">
        <v>-1.9741599999999999</v>
      </c>
      <c r="AX323" s="62">
        <v>0.29994500000000002</v>
      </c>
      <c r="AY323" s="62">
        <v>-1.9741599999999999</v>
      </c>
      <c r="AZ323" s="62">
        <v>0.29994500000000002</v>
      </c>
      <c r="BA323" s="63">
        <v>0</v>
      </c>
      <c r="BB323" s="63">
        <v>14.44392</v>
      </c>
      <c r="BC323" s="62">
        <v>12.489065999999999</v>
      </c>
      <c r="BD323" s="62">
        <v>10.210276</v>
      </c>
      <c r="BE323" s="62">
        <v>10.210276</v>
      </c>
      <c r="BF323" s="62">
        <v>10.210276</v>
      </c>
      <c r="BG323" s="62">
        <v>-12.578186000000001</v>
      </c>
      <c r="BH323" s="62">
        <v>-221.63491099999999</v>
      </c>
      <c r="BI323" s="62">
        <v>-221.63491099999999</v>
      </c>
      <c r="BJ323" s="62">
        <v>-207.94850299999999</v>
      </c>
      <c r="BK323" s="62">
        <v>-198.80163300000001</v>
      </c>
      <c r="BL323" s="62">
        <v>-210.452316</v>
      </c>
      <c r="BM323" s="62">
        <v>0</v>
      </c>
      <c r="BN323" s="62">
        <v>201.540312</v>
      </c>
      <c r="BO323" s="62">
        <v>201.540312</v>
      </c>
      <c r="BP323" s="62">
        <v>211.75058799999999</v>
      </c>
      <c r="BQ323" s="62">
        <v>199.22691900000001</v>
      </c>
      <c r="BR323" s="62">
        <v>228.786101</v>
      </c>
      <c r="BS323" s="62">
        <v>0</v>
      </c>
    </row>
    <row r="324" spans="1:77" s="1" customFormat="1" ht="15" x14ac:dyDescent="0.25">
      <c r="A324"/>
      <c r="B324" s="73" t="s">
        <v>333</v>
      </c>
      <c r="C324" s="81">
        <v>43535.25</v>
      </c>
      <c r="D324" s="58" t="s">
        <v>0</v>
      </c>
      <c r="E324" s="83" t="s">
        <v>27</v>
      </c>
      <c r="F324" s="83" t="s">
        <v>27</v>
      </c>
      <c r="G324" s="59">
        <v>3574.9229999999998</v>
      </c>
      <c r="H324" s="59">
        <v>3866.4569999999999</v>
      </c>
      <c r="I324" s="60" t="s">
        <v>27</v>
      </c>
      <c r="J324" s="69" t="s">
        <v>27</v>
      </c>
      <c r="K324" s="59" t="s">
        <v>27</v>
      </c>
      <c r="L324" s="83" t="s">
        <v>27</v>
      </c>
      <c r="M324" s="59">
        <v>802.23800000000006</v>
      </c>
      <c r="N324" s="59">
        <v>280.55399999999997</v>
      </c>
      <c r="O324" s="60" t="s">
        <v>27</v>
      </c>
      <c r="P324" s="69" t="s">
        <v>27</v>
      </c>
      <c r="Q324" s="59" t="s">
        <v>27</v>
      </c>
      <c r="R324" s="85">
        <v>0</v>
      </c>
      <c r="S324" s="59">
        <v>-43.104999999999997</v>
      </c>
      <c r="T324" s="59">
        <v>-20.065999999999999</v>
      </c>
      <c r="U324" s="60" t="s">
        <v>27</v>
      </c>
      <c r="V324" s="69" t="s">
        <v>27</v>
      </c>
      <c r="W324" s="61"/>
      <c r="X324" s="61"/>
      <c r="Y324" s="61"/>
      <c r="Z324" s="61"/>
      <c r="AA324" s="62">
        <v>2197.2386012500001</v>
      </c>
      <c r="AB324" s="62">
        <v>0</v>
      </c>
      <c r="AC324" s="62">
        <v>12100.938</v>
      </c>
      <c r="AD324" s="62">
        <v>3006.1419999999998</v>
      </c>
      <c r="AE324" s="62">
        <v>3888.08</v>
      </c>
      <c r="AF324" s="63">
        <v>0</v>
      </c>
      <c r="AG324" s="63">
        <v>2427.6869999999999</v>
      </c>
      <c r="AH324" s="62">
        <v>766.44100000000003</v>
      </c>
      <c r="AI324" s="62">
        <v>707.27700000000004</v>
      </c>
      <c r="AJ324" s="62">
        <v>1095.0540000000001</v>
      </c>
      <c r="AK324" s="62">
        <v>1347.2090000000001</v>
      </c>
      <c r="AL324" s="62">
        <v>0</v>
      </c>
      <c r="AM324" s="63">
        <v>0</v>
      </c>
      <c r="AN324" s="63">
        <v>500.11099999999999</v>
      </c>
      <c r="AO324" s="62">
        <v>185.43899999999999</v>
      </c>
      <c r="AP324" s="62">
        <v>206.34</v>
      </c>
      <c r="AQ324" s="62">
        <v>473.19099999999997</v>
      </c>
      <c r="AR324" s="62">
        <v>684.33900000000006</v>
      </c>
      <c r="AS324" s="62">
        <v>0</v>
      </c>
      <c r="AT324" s="63">
        <v>0</v>
      </c>
      <c r="AU324" s="63">
        <v>866.92499999999995</v>
      </c>
      <c r="AV324" s="62">
        <v>280.55399999999997</v>
      </c>
      <c r="AW324" s="62">
        <v>311.93299999999999</v>
      </c>
      <c r="AX324" s="62">
        <v>585.346</v>
      </c>
      <c r="AY324" s="62">
        <v>311.93299999999999</v>
      </c>
      <c r="AZ324" s="62">
        <v>585.346</v>
      </c>
      <c r="BA324" s="63">
        <v>0</v>
      </c>
      <c r="BB324" s="63">
        <v>55.107999999999997</v>
      </c>
      <c r="BC324" s="62">
        <v>-20.065999999999999</v>
      </c>
      <c r="BD324" s="62">
        <v>-29.895</v>
      </c>
      <c r="BE324" s="62">
        <v>-29.895</v>
      </c>
      <c r="BF324" s="62">
        <v>-29.895</v>
      </c>
      <c r="BG324" s="62">
        <v>128.76499999999999</v>
      </c>
      <c r="BH324" s="62">
        <v>2507.9549999999999</v>
      </c>
      <c r="BI324" s="62">
        <v>2507.9549999999999</v>
      </c>
      <c r="BJ324" s="62">
        <v>2907.442</v>
      </c>
      <c r="BK324" s="62">
        <v>4032.55</v>
      </c>
      <c r="BL324" s="62">
        <v>4371.0730000000003</v>
      </c>
      <c r="BM324" s="62">
        <v>0</v>
      </c>
      <c r="BN324" s="62">
        <v>2205.2689999999998</v>
      </c>
      <c r="BO324" s="62">
        <v>2205.2689999999998</v>
      </c>
      <c r="BP324" s="62">
        <v>2207.6930000000002</v>
      </c>
      <c r="BQ324" s="62">
        <v>2411.0549999999998</v>
      </c>
      <c r="BR324" s="62">
        <v>2922.797</v>
      </c>
      <c r="BS324" s="62">
        <v>0</v>
      </c>
    </row>
    <row r="325" spans="1:77" s="1" customFormat="1" ht="15" x14ac:dyDescent="0.25">
      <c r="A325"/>
      <c r="B325" s="73" t="s">
        <v>341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6.7115720000000003</v>
      </c>
      <c r="H325" s="59">
        <v>9.4858630000000002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2.450831</v>
      </c>
      <c r="N325" s="59">
        <v>1.3455600000000001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-65.400486999999998</v>
      </c>
      <c r="T325" s="59">
        <v>1.87601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63.4812406227</v>
      </c>
      <c r="AB325" s="62">
        <v>0</v>
      </c>
      <c r="AC325" s="62">
        <v>71.120678999999996</v>
      </c>
      <c r="AD325" s="62">
        <v>13.201231</v>
      </c>
      <c r="AE325" s="62">
        <v>4.0655989999999997</v>
      </c>
      <c r="AF325" s="63">
        <v>0</v>
      </c>
      <c r="AG325" s="63">
        <v>27.666074999999999</v>
      </c>
      <c r="AH325" s="62">
        <v>5.0725540000000002</v>
      </c>
      <c r="AI325" s="62">
        <v>5.9764929999999996</v>
      </c>
      <c r="AJ325" s="62">
        <v>3.0888390000000001</v>
      </c>
      <c r="AK325" s="62">
        <v>6.0414199999999996</v>
      </c>
      <c r="AL325" s="62">
        <v>0</v>
      </c>
      <c r="AM325" s="63">
        <v>0</v>
      </c>
      <c r="AN325" s="63">
        <v>14.142556000000001</v>
      </c>
      <c r="AO325" s="62">
        <v>1.283433</v>
      </c>
      <c r="AP325" s="62">
        <v>2.9817130000000001</v>
      </c>
      <c r="AQ325" s="62">
        <v>-3.7911739999999998</v>
      </c>
      <c r="AR325" s="62">
        <v>2.3915570000000002</v>
      </c>
      <c r="AS325" s="62">
        <v>0</v>
      </c>
      <c r="AT325" s="63">
        <v>0</v>
      </c>
      <c r="AU325" s="63">
        <v>14.329547</v>
      </c>
      <c r="AV325" s="62">
        <v>1.3455600000000001</v>
      </c>
      <c r="AW325" s="62">
        <v>3.1666409999999998</v>
      </c>
      <c r="AX325" s="62">
        <v>-3.853348</v>
      </c>
      <c r="AY325" s="62">
        <v>3.1666409999999998</v>
      </c>
      <c r="AZ325" s="62">
        <v>-3.853348</v>
      </c>
      <c r="BA325" s="63">
        <v>0</v>
      </c>
      <c r="BB325" s="63">
        <v>6.1980820000000003</v>
      </c>
      <c r="BC325" s="62">
        <v>1.87601</v>
      </c>
      <c r="BD325" s="62">
        <v>-2.6077439999999998</v>
      </c>
      <c r="BE325" s="62">
        <v>-2.6077439999999998</v>
      </c>
      <c r="BF325" s="62">
        <v>-2.6077439999999998</v>
      </c>
      <c r="BG325" s="62">
        <v>-45.394739999999999</v>
      </c>
      <c r="BH325" s="62">
        <v>618.66326200000003</v>
      </c>
      <c r="BI325" s="62">
        <v>618.66326200000003</v>
      </c>
      <c r="BJ325" s="62">
        <v>643.17843700000003</v>
      </c>
      <c r="BK325" s="62">
        <v>648.72723299999996</v>
      </c>
      <c r="BL325" s="62">
        <v>650.94098099999997</v>
      </c>
      <c r="BM325" s="62">
        <v>0</v>
      </c>
      <c r="BN325" s="62">
        <v>242.46093999999999</v>
      </c>
      <c r="BO325" s="62">
        <v>242.46093999999999</v>
      </c>
      <c r="BP325" s="62">
        <v>239.853196</v>
      </c>
      <c r="BQ325" s="62">
        <v>194.45845600000001</v>
      </c>
      <c r="BR325" s="62">
        <v>129.05796799999999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342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>
        <v>14.809391</v>
      </c>
      <c r="H326" s="59">
        <v>25.671108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6.2274000000000003E-2</v>
      </c>
      <c r="N326" s="59">
        <v>-1.9846690000000002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-5.4935809999999998</v>
      </c>
      <c r="T326" s="59">
        <v>-10.431744999999999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65.158188199999998</v>
      </c>
      <c r="AB326" s="62">
        <v>0</v>
      </c>
      <c r="AC326" s="62">
        <v>111.737195</v>
      </c>
      <c r="AD326" s="62">
        <v>15.09479</v>
      </c>
      <c r="AE326" s="62">
        <v>79.683155999999997</v>
      </c>
      <c r="AF326" s="63">
        <v>0</v>
      </c>
      <c r="AG326" s="63">
        <v>8.8688520000000004</v>
      </c>
      <c r="AH326" s="62">
        <v>-1.2153389999999999</v>
      </c>
      <c r="AI326" s="62">
        <v>0.46938800000000003</v>
      </c>
      <c r="AJ326" s="62">
        <v>23.171555999999999</v>
      </c>
      <c r="AK326" s="62">
        <v>0.51496799999999998</v>
      </c>
      <c r="AL326" s="62">
        <v>0</v>
      </c>
      <c r="AM326" s="63">
        <v>0</v>
      </c>
      <c r="AN326" s="63">
        <v>6.4560370000000002</v>
      </c>
      <c r="AO326" s="62">
        <v>-2.1120320000000001</v>
      </c>
      <c r="AP326" s="62">
        <v>0.260571</v>
      </c>
      <c r="AQ326" s="62">
        <v>22.414335000000001</v>
      </c>
      <c r="AR326" s="62">
        <v>-5.6592999999999997E-2</v>
      </c>
      <c r="AS326" s="62">
        <v>0</v>
      </c>
      <c r="AT326" s="63">
        <v>0</v>
      </c>
      <c r="AU326" s="63">
        <v>7.0175349999999996</v>
      </c>
      <c r="AV326" s="62">
        <v>-1.984669</v>
      </c>
      <c r="AW326" s="62">
        <v>0.37930999999999998</v>
      </c>
      <c r="AX326" s="62">
        <v>22.531924</v>
      </c>
      <c r="AY326" s="62">
        <v>0.37930999999999998</v>
      </c>
      <c r="AZ326" s="62">
        <v>22.531924</v>
      </c>
      <c r="BA326" s="63">
        <v>0</v>
      </c>
      <c r="BB326" s="63">
        <v>-8.7918800000000008</v>
      </c>
      <c r="BC326" s="62">
        <v>-10.431744999999999</v>
      </c>
      <c r="BD326" s="62">
        <v>-9.2655080000000005</v>
      </c>
      <c r="BE326" s="62">
        <v>-9.2655080000000005</v>
      </c>
      <c r="BF326" s="62">
        <v>-9.2655080000000005</v>
      </c>
      <c r="BG326" s="62">
        <v>10.194865</v>
      </c>
      <c r="BH326" s="62">
        <v>66.780192999999997</v>
      </c>
      <c r="BI326" s="62">
        <v>66.780192999999997</v>
      </c>
      <c r="BJ326" s="62">
        <v>60.227876000000002</v>
      </c>
      <c r="BK326" s="62">
        <v>60.597318999999999</v>
      </c>
      <c r="BL326" s="62">
        <v>18.952755</v>
      </c>
      <c r="BM326" s="62">
        <v>0</v>
      </c>
      <c r="BN326" s="62">
        <v>361.73604499999999</v>
      </c>
      <c r="BO326" s="62">
        <v>361.73604499999999</v>
      </c>
      <c r="BP326" s="62">
        <v>352.47053699999998</v>
      </c>
      <c r="BQ326" s="62">
        <v>362.66540199999997</v>
      </c>
      <c r="BR326" s="62">
        <v>357.17182100000002</v>
      </c>
      <c r="BS326" s="62">
        <v>0</v>
      </c>
      <c r="BY326" s="2"/>
    </row>
    <row r="327" spans="1:77" s="1" customFormat="1" ht="15" x14ac:dyDescent="0.25">
      <c r="A327"/>
      <c r="B327" s="74" t="s">
        <v>345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>
        <v>1871.7460000000001</v>
      </c>
      <c r="H327" s="67">
        <v>553.61800000000005</v>
      </c>
      <c r="I327" s="68" t="s">
        <v>27</v>
      </c>
      <c r="J327" s="70" t="s">
        <v>27</v>
      </c>
      <c r="K327" s="67" t="s">
        <v>27</v>
      </c>
      <c r="L327" s="84" t="s">
        <v>27</v>
      </c>
      <c r="M327" s="67">
        <v>586.46100000000001</v>
      </c>
      <c r="N327" s="67">
        <v>124.63300000000001</v>
      </c>
      <c r="O327" s="68" t="s">
        <v>27</v>
      </c>
      <c r="P327" s="70" t="s">
        <v>27</v>
      </c>
      <c r="Q327" s="67" t="s">
        <v>27</v>
      </c>
      <c r="R327" s="87">
        <v>0</v>
      </c>
      <c r="S327" s="67">
        <v>-107.17700000000001</v>
      </c>
      <c r="T327" s="67">
        <v>8.6910000000000007</v>
      </c>
      <c r="U327" s="68" t="s">
        <v>27</v>
      </c>
      <c r="V327" s="70" t="s">
        <v>27</v>
      </c>
      <c r="W327" s="64"/>
      <c r="X327" s="61"/>
      <c r="Y327" s="61"/>
      <c r="Z327" s="61"/>
      <c r="AA327" s="62">
        <v>2820</v>
      </c>
      <c r="AB327" s="62">
        <v>0</v>
      </c>
      <c r="AC327" s="62">
        <v>3871.19</v>
      </c>
      <c r="AD327" s="62">
        <v>935.09799999999996</v>
      </c>
      <c r="AE327" s="62">
        <v>1836.173</v>
      </c>
      <c r="AF327" s="63">
        <v>0</v>
      </c>
      <c r="AG327" s="63">
        <v>794.18700000000001</v>
      </c>
      <c r="AH327" s="62">
        <v>161.40700000000001</v>
      </c>
      <c r="AI327" s="62">
        <v>232.99100000000001</v>
      </c>
      <c r="AJ327" s="62">
        <v>287.43599999999998</v>
      </c>
      <c r="AK327" s="62">
        <v>522.64800000000002</v>
      </c>
      <c r="AL327" s="62">
        <v>0</v>
      </c>
      <c r="AM327" s="63">
        <v>0</v>
      </c>
      <c r="AN327" s="63">
        <v>561.19399999999996</v>
      </c>
      <c r="AO327" s="62">
        <v>51.482999999999997</v>
      </c>
      <c r="AP327" s="62">
        <v>186.589</v>
      </c>
      <c r="AQ327" s="62">
        <v>242.131</v>
      </c>
      <c r="AR327" s="62">
        <v>474.49099999999999</v>
      </c>
      <c r="AS327" s="62">
        <v>0</v>
      </c>
      <c r="AT327" s="63">
        <v>0</v>
      </c>
      <c r="AU327" s="63">
        <v>841.48500000000001</v>
      </c>
      <c r="AV327" s="62">
        <v>124.633</v>
      </c>
      <c r="AW327" s="62">
        <v>275.93599999999998</v>
      </c>
      <c r="AX327" s="62">
        <v>396.59199999999998</v>
      </c>
      <c r="AY327" s="62">
        <v>275.93599999999998</v>
      </c>
      <c r="AZ327" s="62">
        <v>396.59199999999998</v>
      </c>
      <c r="BA327" s="63">
        <v>0</v>
      </c>
      <c r="BB327" s="63">
        <v>51.924999999999997</v>
      </c>
      <c r="BC327" s="62">
        <v>8.6910000000000007</v>
      </c>
      <c r="BD327" s="62">
        <v>25.173999999999999</v>
      </c>
      <c r="BE327" s="62">
        <v>25.173999999999999</v>
      </c>
      <c r="BF327" s="62">
        <v>25.173999999999999</v>
      </c>
      <c r="BG327" s="62">
        <v>41.942</v>
      </c>
      <c r="BH327" s="62">
        <v>8314.74</v>
      </c>
      <c r="BI327" s="62">
        <v>8314.74</v>
      </c>
      <c r="BJ327" s="62">
        <v>7877.5230000000001</v>
      </c>
      <c r="BK327" s="62">
        <v>10314.824000000001</v>
      </c>
      <c r="BL327" s="62">
        <v>12400.85</v>
      </c>
      <c r="BM327" s="62">
        <v>0</v>
      </c>
      <c r="BN327" s="62">
        <v>1124.539</v>
      </c>
      <c r="BO327" s="62">
        <v>1124.539</v>
      </c>
      <c r="BP327" s="62">
        <v>2739.0610000000001</v>
      </c>
      <c r="BQ327" s="62">
        <v>1448.2339999999999</v>
      </c>
      <c r="BR327" s="62">
        <v>2531.2330000000002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818.03600000000006</v>
      </c>
      <c r="I1" s="14">
        <f>+I10</f>
        <v>667.09399999999994</v>
      </c>
      <c r="J1" s="14">
        <f>+J10</f>
        <v>760.87800000000004</v>
      </c>
      <c r="K1" s="14">
        <f t="shared" ref="I1:L2" si="0">+K10</f>
        <v>593.83699999999999</v>
      </c>
      <c r="L1" s="14">
        <f t="shared" si="0"/>
        <v>594.67700000000002</v>
      </c>
      <c r="M1" s="14">
        <f>VLOOKUP($D$5,BIST_TUM_SONUCLAR!$B:$BK,49,FALSE)</f>
        <v>760.87800000000004</v>
      </c>
      <c r="N1" s="14">
        <f>VLOOKUP($D$5,BIST_TUM_SONUCLAR!$B:$BK,48,FALSE)</f>
        <v>593.83699999999999</v>
      </c>
      <c r="O1" s="14">
        <f>VLOOKUP($D$5,BIST_TUM_SONUCLAR!$B:$BK,47,FALSE)</f>
        <v>594.67700000000002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410.83800000000002</v>
      </c>
      <c r="I2" s="14">
        <f t="shared" si="0"/>
        <v>353.839</v>
      </c>
      <c r="J2" s="14">
        <f t="shared" si="0"/>
        <v>486.25400000000002</v>
      </c>
      <c r="K2" s="14">
        <f t="shared" si="0"/>
        <v>432.26499999999999</v>
      </c>
      <c r="L2" s="14">
        <f t="shared" si="0"/>
        <v>510.11900000000003</v>
      </c>
      <c r="M2" s="14">
        <f>VLOOKUP($D$5,BIST_TUM_SONUCLAR!$B:$BK,56,FALSE)</f>
        <v>432.26499999999999</v>
      </c>
      <c r="N2" s="14">
        <f>VLOOKUP($D$5,BIST_TUM_SONUCLAR!$B:$BK,55,FALSE)</f>
        <v>432.26499999999999</v>
      </c>
      <c r="O2" s="14">
        <f>VLOOKUP($D$5,BIST_TUM_SONUCLAR!$B:$BK,54,FALSE)</f>
        <v>510.11900000000003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148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19159.686000000002</v>
      </c>
      <c r="L5" s="53"/>
      <c r="M5" s="51" t="s">
        <v>349</v>
      </c>
      <c r="N5" s="54">
        <f>+K5+H16</f>
        <v>22249.731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33292.03</v>
      </c>
      <c r="F7" s="27">
        <f>VLOOKUP($D$5,BIST_TUM_SONUCLAR!$B:$BK,28,FALSE)</f>
        <v>25341.29</v>
      </c>
      <c r="G7" s="28">
        <f>IFERROR(IF(E7*F7&lt;0,"-",(E7/F7-1)*SIGN(F7)),"-")</f>
        <v>0.3137464588424661</v>
      </c>
      <c r="H7" s="29">
        <f>VLOOKUP($D$5,BIST_TUM_SONUCLAR!$B:$BK,5,FALSE)</f>
        <v>10047.647000000001</v>
      </c>
      <c r="I7" s="29">
        <f>VLOOKUP($D$5,BIST_TUM_SONUCLAR!$B:$BK,6,FALSE)</f>
        <v>7772.0249999999996</v>
      </c>
      <c r="J7" s="29">
        <f>VLOOKUP($D$5,BIST_TUM_SONUCLAR!$B:$BK,30,FALSE)</f>
        <v>8190.348</v>
      </c>
      <c r="K7" s="29">
        <f>VLOOKUP($D$5,BIST_TUM_SONUCLAR!$B:$BK,29,FALSE)</f>
        <v>7282.01</v>
      </c>
      <c r="L7" s="29">
        <f>VLOOKUP($D$5,BIST_TUM_SONUCLAR!$B:$BK,7,FALSE)</f>
        <v>8203.0499999999993</v>
      </c>
      <c r="M7" s="28">
        <f>IFERROR(IF(H7*I7&lt;0,"-",(H7/I7-1)*SIGN(I7)),"-")</f>
        <v>0.2927965362952385</v>
      </c>
      <c r="N7" s="28">
        <f>IFERROR(IF(H7*L7&lt;0,"-",(H7/L7-1)*SIGN(L7)),"-")</f>
        <v>0.22486721402405219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3458.5709999999999</v>
      </c>
      <c r="F8" s="31">
        <f>VLOOKUP($D$5,BIST_TUM_SONUCLAR!$B:$BK,32,FALSE)</f>
        <v>2637.1950000000002</v>
      </c>
      <c r="G8" s="32">
        <f>IFERROR(IF(E8*F8&lt;0,"-",(E8/F8-1)*SIGN(F8)),"-")</f>
        <v>0.31145819706165057</v>
      </c>
      <c r="H8" s="31">
        <f>VLOOKUP($D$5,BIST_TUM_SONUCLAR!$B:$BK,37,FALSE)</f>
        <v>957.89099999999996</v>
      </c>
      <c r="I8" s="31">
        <f>VLOOKUP($D$5,BIST_TUM_SONUCLAR!$B:$BK,36,FALSE)</f>
        <v>822.08500000000004</v>
      </c>
      <c r="J8" s="31">
        <f>VLOOKUP($D$5,BIST_TUM_SONUCLAR!$B:$BK,35,FALSE)</f>
        <v>921.274</v>
      </c>
      <c r="K8" s="31">
        <f>VLOOKUP($D$5,BIST_TUM_SONUCLAR!$B:$BK,34,FALSE)</f>
        <v>757.32100000000003</v>
      </c>
      <c r="L8" s="31">
        <f>VLOOKUP($D$5,BIST_TUM_SONUCLAR!$B:$BK,33,FALSE)</f>
        <v>837.20600000000002</v>
      </c>
      <c r="M8" s="32">
        <f>IFERROR(IF(H8*I8&lt;0,"-",(H8/I8-1)*SIGN(I8)),"-")</f>
        <v>0.16519702950424819</v>
      </c>
      <c r="N8" s="32">
        <f>IFERROR(IF(H8*L8&lt;0,"-",(H8/L8-1)*SIGN(L8)),"-")</f>
        <v>0.14415209637771342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2270.6419999999998</v>
      </c>
      <c r="F9" s="29">
        <f>VLOOKUP($D$5,BIST_TUM_SONUCLAR!$B:$BK,39,FALSE)</f>
        <v>1526.22</v>
      </c>
      <c r="G9" s="28">
        <f>IFERROR(IF(E9*F9&lt;0,"-",(E9/F9-1)*SIGN(F9)),"-")</f>
        <v>0.48775536947491172</v>
      </c>
      <c r="H9" s="29">
        <f>VLOOKUP($D$5,BIST_TUM_SONUCLAR!$B:$BK,44,FALSE)</f>
        <v>666.55700000000002</v>
      </c>
      <c r="I9" s="29">
        <f>VLOOKUP($D$5,BIST_TUM_SONUCLAR!$B:$BK,43,FALSE)</f>
        <v>519.28</v>
      </c>
      <c r="J9" s="29">
        <f>VLOOKUP($D$5,BIST_TUM_SONUCLAR!$B:$BK,42,FALSE)</f>
        <v>619.13</v>
      </c>
      <c r="K9" s="29">
        <f>VLOOKUP($D$5,BIST_TUM_SONUCLAR!$B:$BK,41,FALSE)</f>
        <v>465.67500000000001</v>
      </c>
      <c r="L9" s="29">
        <f>VLOOKUP($D$5,BIST_TUM_SONUCLAR!$B:$BK,40,FALSE)</f>
        <v>474.18099999999998</v>
      </c>
      <c r="M9" s="28">
        <f>IFERROR(IF(H9*I9&lt;0,"-",(H9/I9-1)*SIGN(I9)),"-")</f>
        <v>0.28361770143275322</v>
      </c>
      <c r="N9" s="28">
        <f>IFERROR(IF(H9*L9&lt;0,"-",(H9/L9-1)*SIGN(L9)),"-")</f>
        <v>0.40570162026736645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2839.8449999999998</v>
      </c>
      <c r="F10" s="31">
        <f>VLOOKUP($D$5,BIST_TUM_SONUCLAR!$B:$BK,46,FALSE)</f>
        <v>1999.8440000000001</v>
      </c>
      <c r="G10" s="32">
        <f>IFERROR(IF(E10*F10&lt;0,"-",(E10/F10-1)*SIGN(F10)),"-")</f>
        <v>0.42003326259448226</v>
      </c>
      <c r="H10" s="31">
        <f>VLOOKUP($D$5,BIST_TUM_SONUCLAR!$B:$BK,11,FALSE)</f>
        <v>818.03600000000006</v>
      </c>
      <c r="I10" s="31">
        <f>VLOOKUP($D$5,BIST_TUM_SONUCLAR!$B:$BK,12,FALSE)</f>
        <v>667.09399999999994</v>
      </c>
      <c r="J10" s="31">
        <f>VLOOKUP($D$5,BIST_TUM_SONUCLAR!$B:$BK,51,FALSE)</f>
        <v>760.87800000000004</v>
      </c>
      <c r="K10" s="31">
        <f>VLOOKUP($D$5,BIST_TUM_SONUCLAR!$B:$BK,50,FALSE)</f>
        <v>593.83699999999999</v>
      </c>
      <c r="L10" s="31">
        <f>VLOOKUP($D$5,BIST_TUM_SONUCLAR!$B:$BK,13,FALSE)</f>
        <v>594.67700000000002</v>
      </c>
      <c r="M10" s="32">
        <f>IFERROR(IF(H10*I10&lt;0,"-",(H10/I10-1)*SIGN(I10)),"-")</f>
        <v>0.22626796223620671</v>
      </c>
      <c r="N10" s="32">
        <f>IFERROR(IF(H10*L10&lt;0,"-",(H10/L10-1)*SIGN(L10)),"-")</f>
        <v>0.37559717291908057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1683.1959999999999</v>
      </c>
      <c r="F11" s="34">
        <f>VLOOKUP($D$5,BIST_TUM_SONUCLAR!$B:$BK,53,FALSE)</f>
        <v>1489.9829999999999</v>
      </c>
      <c r="G11" s="35">
        <f t="shared" ref="G11" si="1">IFERROR(IF(E11*F11&lt;0,"-",(E11/F11-1)*SIGN(F11)),"-")</f>
        <v>0.12967463387166167</v>
      </c>
      <c r="H11" s="34">
        <f>VLOOKUP($D$5,BIST_TUM_SONUCLAR!$B:$BK,17,FALSE)</f>
        <v>410.83800000000002</v>
      </c>
      <c r="I11" s="34">
        <f>VLOOKUP($D$5,BIST_TUM_SONUCLAR!$B:$BK,18,FALSE)</f>
        <v>353.839</v>
      </c>
      <c r="J11" s="34">
        <f>VLOOKUP($D$5,BIST_TUM_SONUCLAR!$B:$BK,58,FALSE)</f>
        <v>486.25400000000002</v>
      </c>
      <c r="K11" s="34">
        <f>VLOOKUP($D$5,BIST_TUM_SONUCLAR!$B:$BK,57,FALSE)</f>
        <v>432.26499999999999</v>
      </c>
      <c r="L11" s="34">
        <f>VLOOKUP($D$5,BIST_TUM_SONUCLAR!$B:$BK,19,FALSE)</f>
        <v>510.11900000000003</v>
      </c>
      <c r="M11" s="35">
        <f>IFERROR(IF(H11*I11&lt;0,"-",(H11/I11-1)*SIGN(I11)),"-")</f>
        <v>0.16108738720152393</v>
      </c>
      <c r="N11" s="35">
        <f>IFERROR(IF(H11*L11&lt;0,"-",(H11/L11-1)*SIGN(L11)),"-")</f>
        <v>-0.19462321536739469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0.10388585496288451</v>
      </c>
      <c r="F12" s="32">
        <f>IFERROR(F8/F7,"-")</f>
        <v>0.10406711734090886</v>
      </c>
      <c r="G12" s="36" t="str">
        <f t="shared" ref="G12:G15" si="2">IFERROR(IF(((E12*F12*F12)+(E12*F12*F12))&lt;0,"-",(ROUND((E12-F12)*10000,0)&amp;" bps")),"-")</f>
        <v>-2 bps</v>
      </c>
      <c r="H12" s="32">
        <f>IFERROR(H8/H7,"-")</f>
        <v>9.5334858002077486E-2</v>
      </c>
      <c r="I12" s="32">
        <f t="shared" ref="I12:L12" si="3">IFERROR(I8/I7,"-")</f>
        <v>0.1057748784904835</v>
      </c>
      <c r="J12" s="32">
        <f t="shared" si="3"/>
        <v>0.11248288839497418</v>
      </c>
      <c r="K12" s="32">
        <f t="shared" si="3"/>
        <v>0.10399889590923385</v>
      </c>
      <c r="L12" s="32">
        <f t="shared" si="3"/>
        <v>0.10206033121826638</v>
      </c>
      <c r="M12" s="36" t="str">
        <f>IFERROR(IF(((H12*I12*I12)+(H12*I12*I12))&lt;0,"-",(ROUND((H12-I12)*10000,0)&amp;" bps")),"-")</f>
        <v>-104 bps</v>
      </c>
      <c r="N12" s="36" t="str">
        <f>IFERROR(IF(((H12*L12*L12)+(H12*L12*L12))&lt;0,"-",(ROUND((H12-L12)*10000,0)&amp;" bps")),"-")</f>
        <v>-67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6.8203771293009169E-2</v>
      </c>
      <c r="F13" s="28">
        <f>IFERROR(F9/F7,"-")</f>
        <v>6.0226610405389777E-2</v>
      </c>
      <c r="G13" s="38" t="str">
        <f t="shared" si="2"/>
        <v>80 bps</v>
      </c>
      <c r="H13" s="28">
        <f>IFERROR(H9/H7,"-")</f>
        <v>6.6339611652359992E-2</v>
      </c>
      <c r="I13" s="28">
        <f t="shared" ref="I13:L13" si="4">IFERROR(I9/I7,"-")</f>
        <v>6.6813989918972208E-2</v>
      </c>
      <c r="J13" s="28">
        <f t="shared" si="4"/>
        <v>7.5592636601033311E-2</v>
      </c>
      <c r="K13" s="28">
        <f t="shared" si="4"/>
        <v>6.3948689990812976E-2</v>
      </c>
      <c r="L13" s="28">
        <f t="shared" si="4"/>
        <v>5.7805450411737104E-2</v>
      </c>
      <c r="M13" s="38" t="str">
        <f>IFERROR(IF(((H13*I13*I13)+(H13*I13*I13))&lt;0,"-",(ROUND((H13-I13)*10000,0)&amp;" bps")),"-")</f>
        <v>-5 bps</v>
      </c>
      <c r="N13" s="38" t="str">
        <f>IFERROR(IF(((H13*L13*L13)+(H13*L13*L13))&lt;0,"-",(ROUND((H13-L13)*10000,0)&amp;" bps")),"-")</f>
        <v>85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8.5301046526751301E-2</v>
      </c>
      <c r="F14" s="32">
        <f>IFERROR(F10/F7,"-")</f>
        <v>7.8916424538766572E-2</v>
      </c>
      <c r="G14" s="36" t="str">
        <f t="shared" si="2"/>
        <v>64 bps</v>
      </c>
      <c r="H14" s="32">
        <f>IFERROR(H10/H7,"-")</f>
        <v>8.1415678715623663E-2</v>
      </c>
      <c r="I14" s="32">
        <f t="shared" ref="I14:L14" si="5">IFERROR(I10/I7,"-")</f>
        <v>8.5832714125340562E-2</v>
      </c>
      <c r="J14" s="32">
        <f t="shared" si="5"/>
        <v>9.2899349331676762E-2</v>
      </c>
      <c r="K14" s="32">
        <f t="shared" si="5"/>
        <v>8.1548501031995277E-2</v>
      </c>
      <c r="L14" s="32">
        <f t="shared" si="5"/>
        <v>7.2494620903200649E-2</v>
      </c>
      <c r="M14" s="36" t="str">
        <f>IFERROR(IF(((H14*I14*I14)+(H14*I14*I14))&lt;0,"-",(ROUND((H14-I14)*10000,0)&amp;" bps")),"-")</f>
        <v>-44 bps</v>
      </c>
      <c r="N14" s="36" t="str">
        <f>IFERROR(IF(((H14*L14*L14)+(H14*L14*L14))&lt;0,"-",(ROUND((H14-L14)*10000,0)&amp;" bps")),"-")</f>
        <v>89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5.055852707089354E-2</v>
      </c>
      <c r="F15" s="35">
        <f>IFERROR(F11/F7,"-")</f>
        <v>5.8796651630599703E-2</v>
      </c>
      <c r="G15" s="40" t="str">
        <f t="shared" si="2"/>
        <v>-82 bps</v>
      </c>
      <c r="H15" s="35">
        <f>IFERROR(H11/H7,"-")</f>
        <v>4.0888976294648882E-2</v>
      </c>
      <c r="I15" s="35">
        <f t="shared" ref="I15:L15" si="6">IFERROR(I11/I7,"-")</f>
        <v>4.5527259626673873E-2</v>
      </c>
      <c r="J15" s="35">
        <f t="shared" si="6"/>
        <v>5.9369150126465937E-2</v>
      </c>
      <c r="K15" s="35">
        <f t="shared" si="6"/>
        <v>5.9360671023522348E-2</v>
      </c>
      <c r="L15" s="35">
        <f t="shared" si="6"/>
        <v>6.218650380041571E-2</v>
      </c>
      <c r="M15" s="40" t="str">
        <f>IFERROR(IF(((H15*I15*I15)+(H15*I15*I15))&lt;0,"-",(ROUND((H15-I15)*10000,0)&amp;" bps")),"-")</f>
        <v>-46 bps</v>
      </c>
      <c r="N15" s="40" t="str">
        <f>IFERROR(IF(((H15*L15*L15)+(H15*L15*L15))&lt;0,"-",(ROUND((H15-L15)*10000,0)&amp;" bps")),"-")</f>
        <v>-213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3090.0450000000001</v>
      </c>
      <c r="F16" s="41">
        <f>VLOOKUP($D$5,BIST_TUM_SONUCLAR!$B:$CK,59,FALSE)</f>
        <v>1798.1020000000001</v>
      </c>
      <c r="G16" s="32">
        <f t="shared" ref="G16:G22" si="7">IFERROR(IF(E16*F16&lt;0,"-",(E16/F16-1)*SIGN(F16)),"-")</f>
        <v>0.71850373338108731</v>
      </c>
      <c r="H16" s="41">
        <f>VLOOKUP($D$5,BIST_TUM_SONUCLAR!$B:$CK,64,FALSE)</f>
        <v>3090.0450000000001</v>
      </c>
      <c r="I16" s="41">
        <f>VLOOKUP($D$5,BIST_TUM_SONUCLAR!$B:$CK,63,FALSE)</f>
        <v>3968.4659999999999</v>
      </c>
      <c r="J16" s="41">
        <f>VLOOKUP($D$5,BIST_TUM_SONUCLAR!$B:$CK,62,FALSE)</f>
        <v>2752.65</v>
      </c>
      <c r="K16" s="41">
        <f>VLOOKUP($D$5,BIST_TUM_SONUCLAR!$B:$CK,61,FALSE)</f>
        <v>2025.3679999999999</v>
      </c>
      <c r="L16" s="41">
        <f>VLOOKUP($D$5,BIST_TUM_SONUCLAR!$B:$CK,60,FALSE)</f>
        <v>1798.1020000000001</v>
      </c>
      <c r="M16" s="32">
        <f t="shared" ref="M16:M22" si="8">IFERROR(IF(H16*I16&lt;0,"-",(H16/I16-1)*SIGN(I16)),"-")</f>
        <v>-0.22135026481265052</v>
      </c>
      <c r="N16" s="32">
        <f t="shared" ref="N16:N22" si="9">IFERROR(IF(H16*L16&lt;0,"-",(H16/L16-1)*SIGN(L16)),"-")</f>
        <v>0.71850373338108731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3893.239</v>
      </c>
      <c r="F17" s="27">
        <f>VLOOKUP($D$5,BIST_TUM_SONUCLAR!$B:$CK,65,FALSE)</f>
        <v>3695.8589999999999</v>
      </c>
      <c r="G17" s="28">
        <f t="shared" si="7"/>
        <v>5.340571704710606E-2</v>
      </c>
      <c r="H17" s="27">
        <f>VLOOKUP($D$5,BIST_TUM_SONUCLAR!$B:$CK,70,FALSE)</f>
        <v>3893.239</v>
      </c>
      <c r="I17" s="27">
        <f>VLOOKUP($D$5,BIST_TUM_SONUCLAR!$B:$CK,69,FALSE)</f>
        <v>3420.5329999999999</v>
      </c>
      <c r="J17" s="27">
        <f>VLOOKUP($D$5,BIST_TUM_SONUCLAR!$B:$CK,68,FALSE)</f>
        <v>3601.15</v>
      </c>
      <c r="K17" s="27">
        <f>VLOOKUP($D$5,BIST_TUM_SONUCLAR!$B:$CK,67,FALSE)</f>
        <v>3227.384</v>
      </c>
      <c r="L17" s="27">
        <f>VLOOKUP($D$5,BIST_TUM_SONUCLAR!$B:$CK,66,FALSE)</f>
        <v>3695.8589999999999</v>
      </c>
      <c r="M17" s="28">
        <f t="shared" si="8"/>
        <v>0.13819659099912207</v>
      </c>
      <c r="N17" s="28">
        <f t="shared" si="9"/>
        <v>5.340571704710606E-2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1.0881034000095076</v>
      </c>
      <c r="F18" s="42">
        <f>+F16/SUM(L1:O1)</f>
        <v>0.7067819308359955</v>
      </c>
      <c r="G18" s="32">
        <f t="shared" si="7"/>
        <v>0.53951785202329328</v>
      </c>
      <c r="H18" s="42">
        <f>+H16/SUM(H1:K1)</f>
        <v>1.0881034000095076</v>
      </c>
      <c r="I18" s="42">
        <f>+I16/SUM(I1:L1)</f>
        <v>1.5167159312146139</v>
      </c>
      <c r="J18" s="42">
        <f>+J16/SUM(J1:M1)</f>
        <v>1.0156368184719602</v>
      </c>
      <c r="K18" s="42">
        <f>+K16/SUM(K1:N1)</f>
        <v>0.79637657481886204</v>
      </c>
      <c r="L18" s="42">
        <f>+L16/SUM(L1:O1)</f>
        <v>0.7067819308359955</v>
      </c>
      <c r="M18" s="32">
        <f t="shared" si="8"/>
        <v>-0.28259248972341544</v>
      </c>
      <c r="N18" s="32">
        <f t="shared" si="9"/>
        <v>0.53951785202329328</v>
      </c>
    </row>
    <row r="19" spans="1:16" x14ac:dyDescent="0.2">
      <c r="A19" s="22"/>
      <c r="B19" s="22"/>
      <c r="D19" s="33" t="s">
        <v>366</v>
      </c>
      <c r="E19" s="43">
        <f>+E16/E17</f>
        <v>0.79369517257995204</v>
      </c>
      <c r="F19" s="43">
        <f>+F16/F17</f>
        <v>0.48651801922097138</v>
      </c>
      <c r="G19" s="35">
        <f t="shared" si="7"/>
        <v>0.63137877986686464</v>
      </c>
      <c r="H19" s="43">
        <f t="shared" ref="H19:L19" si="10">+H16/H17</f>
        <v>0.79369517257995204</v>
      </c>
      <c r="I19" s="43">
        <f t="shared" si="10"/>
        <v>1.1601893623011386</v>
      </c>
      <c r="J19" s="43">
        <f t="shared" si="10"/>
        <v>0.76438082279271902</v>
      </c>
      <c r="K19" s="43">
        <f t="shared" si="10"/>
        <v>0.62755717943696809</v>
      </c>
      <c r="L19" s="43">
        <f t="shared" si="10"/>
        <v>0.48651801922097138</v>
      </c>
      <c r="M19" s="35">
        <f t="shared" si="8"/>
        <v>-0.31589169977759146</v>
      </c>
      <c r="N19" s="35">
        <f t="shared" si="9"/>
        <v>0.63137877986686464</v>
      </c>
    </row>
    <row r="20" spans="1:16" x14ac:dyDescent="0.2">
      <c r="A20" s="22"/>
      <c r="B20" s="22"/>
      <c r="D20" s="44" t="s">
        <v>367</v>
      </c>
      <c r="E20" s="31">
        <f>+$N$5/SUM(H1:K1)</f>
        <v>7.8348399296440467</v>
      </c>
      <c r="F20" s="31">
        <f>+$N$5/SUM(L1:O1)</f>
        <v>8.7457262361987826</v>
      </c>
      <c r="G20" s="32">
        <f t="shared" si="7"/>
        <v>-0.10415216323426113</v>
      </c>
      <c r="H20" s="31">
        <f>+$N$5/SUM(H1:K1)</f>
        <v>7.8348399296440467</v>
      </c>
      <c r="I20" s="31">
        <f>+$N$5/SUM(I1:L1)</f>
        <v>8.5036690431364814</v>
      </c>
      <c r="J20" s="31">
        <f>+$N$5/SUM(J1:M1)</f>
        <v>8.2094149291398999</v>
      </c>
      <c r="K20" s="31">
        <f>+$N$5/SUM(K1:N1)</f>
        <v>8.748614851434926</v>
      </c>
      <c r="L20" s="31">
        <f>+$N$5/SUM(L1:O1)</f>
        <v>8.7457262361987826</v>
      </c>
      <c r="M20" s="32">
        <f t="shared" si="8"/>
        <v>-7.865182782863156E-2</v>
      </c>
      <c r="N20" s="32">
        <f t="shared" si="9"/>
        <v>-0.10415216323426113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11.382920349145317</v>
      </c>
      <c r="F21" s="29">
        <f>IF(+$K$5/SUM(L2:O2)&lt;0,"-",+$K$5/SUM(L2:O2))</f>
        <v>10.165540798655325</v>
      </c>
      <c r="G21" s="28">
        <f>IFERROR(IF(E21*F21&lt;0,"-",(E21/F21-1)*SIGN(F21)),"-")</f>
        <v>0.11975551272697915</v>
      </c>
      <c r="H21" s="29">
        <f>IF(+$K$5/SUM(H2:K2)&lt;0,"-",+$K$5/SUM(H2:K2))</f>
        <v>11.382920349145317</v>
      </c>
      <c r="I21" s="29">
        <f>IF(+$K$5/SUM(I2:L2)&lt;0,"-",+$K$5/SUM(I2:L2))</f>
        <v>10.748910645130342</v>
      </c>
      <c r="J21" s="29">
        <f>IF(+$K$5/SUM(J2:M2)&lt;0,"-",+$K$5/SUM(J2:M2))</f>
        <v>10.295907954364093</v>
      </c>
      <c r="K21" s="29">
        <f>IF(+$K$5/SUM(K2:N2)&lt;0,"-",+$K$5/SUM(K2:N2))</f>
        <v>10.603540622298572</v>
      </c>
      <c r="L21" s="29">
        <f>IF(+$K$5/SUM(L2:O2)&lt;0,"-",+$K$5/SUM(L2:O2))</f>
        <v>10.165540798655325</v>
      </c>
      <c r="M21" s="28">
        <f t="shared" si="8"/>
        <v>5.8983624010513491E-2</v>
      </c>
      <c r="N21" s="28">
        <f t="shared" si="9"/>
        <v>0.11975551272697915</v>
      </c>
    </row>
    <row r="22" spans="1:16" ht="15" thickBot="1" x14ac:dyDescent="0.25">
      <c r="A22" s="22"/>
      <c r="B22" s="22"/>
      <c r="D22" s="30" t="s">
        <v>369</v>
      </c>
      <c r="E22" s="31">
        <f>+$K$5/E17</f>
        <v>4.9212714657384256</v>
      </c>
      <c r="F22" s="31">
        <f>+$K$5/F17</f>
        <v>5.1840954971496487</v>
      </c>
      <c r="G22" s="32">
        <f t="shared" si="7"/>
        <v>-5.0698146196521798E-2</v>
      </c>
      <c r="H22" s="31">
        <f t="shared" ref="H22:L22" si="11">+$K$5/H17</f>
        <v>4.9212714657384256</v>
      </c>
      <c r="I22" s="31">
        <f t="shared" si="11"/>
        <v>5.6013744056847283</v>
      </c>
      <c r="J22" s="31">
        <f t="shared" si="11"/>
        <v>5.3204354164641856</v>
      </c>
      <c r="K22" s="31">
        <f t="shared" si="11"/>
        <v>5.9365994254169943</v>
      </c>
      <c r="L22" s="31">
        <f t="shared" si="11"/>
        <v>5.1840954971496487</v>
      </c>
      <c r="M22" s="32">
        <f t="shared" si="8"/>
        <v>-0.12141715419988341</v>
      </c>
      <c r="N22" s="32">
        <f t="shared" si="9"/>
        <v>-5.0698146196521798E-2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2019-02-21T05:59:21Z</dcterms:modified>
</cp:coreProperties>
</file>