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1Q19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H8" i="2" l="1"/>
  <c r="H9" i="2" l="1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F15" i="2" l="1"/>
  <c r="N16" i="2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<sst xmlns="http://schemas.openxmlformats.org/spreadsheetml/2006/main" count="3037" uniqueCount="381">
  <si>
    <t>Sanayi</t>
  </si>
  <si>
    <t>Banka</t>
  </si>
  <si>
    <t>Sigorta</t>
  </si>
  <si>
    <t>2018/06</t>
  </si>
  <si>
    <t>2018/03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</si>
  <si>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</si>
  <si>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</si>
  <si>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</si>
  <si>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</si>
  <si>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</si>
  <si>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</si>
  <si>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</si>
  <si>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</si>
  <si>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</si>
  <si>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</si>
  <si>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</si>
  <si>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</si>
  <si>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</si>
  <si>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</si>
  <si>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</si>
  <si>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</si>
  <si>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</si>
  <si>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</si>
  <si>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</si>
  <si>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</si>
  <si>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</si>
  <si>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</si>
  <si>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</si>
  <si>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</si>
  <si>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</si>
  <si>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</si>
  <si>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</si>
  <si>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</si>
  <si>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</si>
  <si>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</si>
  <si>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</si>
  <si>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</si>
  <si>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</si>
  <si>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</si>
  <si>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</si>
  <si>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</si>
  <si>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</si>
  <si>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</si>
  <si>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</si>
  <si>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</si>
  <si>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</si>
  <si>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</si>
  <si>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</si>
  <si>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</si>
  <si>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</si>
  <si>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</si>
  <si>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</si>
  <si>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</si>
  <si>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</si>
  <si>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</si>
  <si>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</si>
  <si>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</si>
  <si>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</si>
  <si>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</si>
  <si>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</si>
  <si>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</si>
  <si>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</si>
  <si>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</si>
  <si>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</si>
  <si>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</si>
  <si>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</si>
  <si>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</si>
  <si>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</si>
  <si>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</si>
  <si>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</si>
  <si>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</si>
  <si>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</si>
  <si>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</si>
  <si>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</si>
  <si>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</si>
  <si>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</si>
  <si>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</si>
  <si>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</si>
  <si>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</si>
  <si>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</si>
  <si>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</si>
  <si>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</si>
  <si>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</si>
  <si>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</si>
  <si>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</si>
  <si>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</si>
  <si>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</si>
  <si>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</si>
  <si>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</si>
  <si>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</si>
  <si>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</si>
  <si>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</si>
  <si>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</si>
  <si>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</si>
  <si>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</si>
  <si>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</si>
  <si>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</si>
  <si>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</si>
  <si>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</si>
  <si>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</si>
  <si>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</si>
  <si>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</si>
  <si>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</si>
  <si>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</si>
  <si>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</si>
  <si>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</si>
  <si>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</si>
  <si>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</si>
  <si>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</si>
  <si>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</si>
  <si>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</si>
  <si>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</si>
  <si>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</si>
  <si>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</si>
  <si>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</si>
  <si>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</si>
  <si>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</si>
  <si>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</si>
  <si>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</si>
  <si>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</si>
  <si>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</si>
  <si>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</si>
  <si>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</si>
  <si>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</si>
  <si>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</si>
  <si>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</si>
  <si>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</si>
  <si>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</si>
  <si>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</si>
  <si>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</si>
  <si>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</si>
  <si>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</si>
  <si>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</si>
  <si>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</si>
  <si>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</si>
  <si>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</si>
  <si>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</si>
  <si>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</si>
  <si>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</si>
  <si>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</si>
  <si>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</si>
  <si>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</si>
  <si>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</si>
  <si>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</si>
  <si>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</si>
  <si>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</si>
  <si>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</si>
  <si>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</si>
  <si>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</si>
  <si>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</si>
  <si>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</si>
  <si>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</si>
  <si>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</si>
  <si>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</si>
  <si>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</si>
  <si>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</si>
  <si>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</si>
  <si>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</si>
  <si>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</si>
  <si>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</si>
  <si>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</si>
  <si>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</si>
  <si>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</si>
  <si>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</si>
  <si>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</si>
  <si>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</si>
  <si>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</si>
  <si>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</si>
  <si>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</si>
  <si>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</si>
  <si>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</si>
  <si>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</si>
  <si>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</si>
  <si>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</si>
  <si>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</si>
  <si>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</si>
  <si>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</si>
  <si>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</si>
  <si>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</si>
  <si>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</si>
  <si>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</si>
  <si>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</si>
  <si>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</si>
  <si>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</si>
  <si>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</si>
  <si>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</si>
  <si>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</si>
  <si>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</si>
  <si>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</si>
  <si>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</si>
  <si>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</si>
  <si>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</si>
  <si>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</si>
  <si>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</si>
  <si>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</si>
  <si>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</si>
  <si>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</si>
  <si>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</si>
  <si>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</si>
  <si>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</si>
  <si>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</si>
  <si>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</si>
  <si>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</si>
  <si>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</si>
  <si>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</si>
  <si>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</si>
  <si>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</si>
  <si>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</si>
  <si>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</si>
  <si>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</si>
  <si>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</si>
  <si>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</si>
  <si>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</si>
  <si>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</si>
  <si>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</si>
  <si>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</si>
  <si>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</si>
  <si>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</si>
  <si>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</si>
  <si>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</si>
  <si>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</si>
  <si>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</si>
  <si>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</si>
  <si>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</si>
  <si>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</si>
  <si>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</si>
  <si>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</si>
  <si>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</si>
  <si>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</si>
  <si>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</si>
  <si>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</si>
  <si>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</si>
  <si>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</si>
  <si>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</si>
  <si>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</si>
  <si>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</si>
  <si>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</si>
  <si>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</si>
  <si>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</si>
  <si>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</si>
  <si>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</si>
  <si>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</si>
  <si>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</si>
  <si>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</si>
  <si>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</si>
  <si>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</si>
  <si>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</si>
  <si>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</si>
  <si>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</si>
  <si>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</si>
  <si>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</si>
  <si>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</si>
  <si>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</si>
  <si>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</si>
  <si>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</si>
  <si>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</si>
  <si>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</si>
  <si>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</si>
  <si>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</si>
  <si>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</si>
  <si>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</si>
  <si>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</si>
  <si>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</si>
  <si>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</si>
  <si>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</si>
  <si>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</si>
  <si>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</si>
  <si>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</si>
  <si>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</si>
  <si>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</si>
  <si>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</si>
  <si>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</si>
  <si>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</si>
  <si>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</si>
  <si>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</si>
  <si>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</si>
  <si>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</si>
  <si>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</si>
  <si>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</si>
  <si>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</si>
  <si>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</si>
  <si>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</si>
  <si>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</si>
  <si>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</si>
  <si>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</si>
  <si>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</si>
  <si>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</si>
  <si>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</si>
  <si>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</si>
  <si>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</si>
  <si>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</si>
  <si>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</si>
  <si>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</si>
  <si>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</si>
  <si>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</si>
  <si>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</si>
  <si>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</si>
  <si>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</si>
  <si>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</si>
  <si>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</si>
  <si>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</si>
  <si>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</si>
  <si>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</si>
  <si>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</si>
  <si>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</si>
  <si>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</si>
  <si>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</si>
  <si>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</si>
  <si>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</si>
  <si>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</si>
  <si>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</si>
  <si>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</si>
  <si>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</si>
  <si>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</si>
  <si>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</si>
  <si>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</si>
  <si>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</si>
  <si>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</si>
  <si>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</si>
  <si>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</si>
  <si>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</si>
  <si>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</si>
  <si>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</si>
  <si>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</si>
  <si>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</si>
  <si>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</si>
  <si>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</si>
  <si>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</si>
  <si>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</si>
  <si>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</si>
  <si>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</si>
  <si>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</si>
  <si>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</si>
  <si>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</si>
  <si>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</si>
  <si>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</si>
  <si>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</si>
  <si>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</si>
  <si>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</si>
  <si>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</si>
  <si>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</si>
  <si>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</si>
  <si>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</si>
  <si>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</si>
  <si>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</si>
  <si>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</si>
  <si>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</si>
  <si>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</si>
  <si>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</si>
  <si>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</si>
  <si>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</si>
  <si>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</si>
  <si>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</si>
  <si>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</si>
  <si>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</si>
  <si>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</si>
  <si>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</si>
  <si>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</si>
  <si>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</si>
  <si>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</si>
  <si>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</si>
  <si>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</si>
  <si>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</si>
  <si>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</si>
  <si>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</si>
  <si>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</si>
  <si>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</si>
  <si>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</si>
  <si>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</si>
  <si>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</si>
  <si>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</si>
  <si>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</si>
  <si>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</si>
  <si>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</si>
  <si>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</si>
  <si>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</si>
  <si>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</si>
  <si>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</si>
  <si>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</si>
  <si>
    <t>2019/03</t>
  </si>
  <si>
    <t>1Ç19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</si>
</sst>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14" fontId="18" fillId="7" borderId="6" xfId="0" applyNumberFormat="1" applyFont="1" applyFill="1" applyBorder="1" applyAlignment="1">
      <alignment horizontal="right" vertical="center"/>
    </xf>
    <xf numFmtId="165" fontId="18" fillId="7" borderId="11" xfId="0" applyNumberFormat="1" applyFont="1" applyFill="1" applyBorder="1" applyAlignment="1">
      <alignment horizontal="right" vertical="center"/>
    </xf>
    <xf numFmtId="166" fontId="18" fillId="7" borderId="11" xfId="0" applyNumberFormat="1" applyFont="1" applyFill="1" applyBorder="1" applyAlignment="1">
      <alignment horizontal="right" vertical="center"/>
    </xf>
    <xf numFmtId="43" fontId="18" fillId="7" borderId="11" xfId="6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right" vertical="center"/>
    </xf>
    <xf numFmtId="0" fontId="19" fillId="0" borderId="12" xfId="0" applyNumberFormat="1" applyFont="1" applyFill="1" applyBorder="1"/>
    <xf numFmtId="14" fontId="18" fillId="7" borderId="13" xfId="0" applyNumberFormat="1" applyFont="1" applyFill="1" applyBorder="1" applyAlignment="1">
      <alignment horizontal="right" vertical="center"/>
    </xf>
    <xf numFmtId="0" fontId="18" fillId="7" borderId="14" xfId="0" applyNumberFormat="1" applyFont="1" applyFill="1" applyBorder="1" applyAlignment="1">
      <alignment horizontal="center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9" fontId="18" fillId="7" borderId="14" xfId="1" applyFont="1" applyFill="1" applyBorder="1" applyAlignment="1">
      <alignment horizontal="right" vertical="center"/>
    </xf>
    <xf numFmtId="9" fontId="18" fillId="7" borderId="13" xfId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9" fontId="18" fillId="7" borderId="16" xfId="1" applyFont="1" applyFill="1" applyBorder="1" applyAlignment="1">
      <alignment horizontal="right" vertical="center"/>
    </xf>
    <xf numFmtId="0" fontId="19" fillId="0" borderId="17" xfId="0" applyNumberFormat="1" applyFont="1" applyFill="1" applyBorder="1"/>
    <xf numFmtId="9" fontId="18" fillId="7" borderId="18" xfId="1" applyFont="1" applyFill="1" applyBorder="1" applyAlignment="1">
      <alignment horizontal="right" vertical="center"/>
    </xf>
    <xf numFmtId="0" fontId="19" fillId="0" borderId="19" xfId="0" applyNumberFormat="1" applyFont="1" applyFill="1" applyBorder="1"/>
    <xf numFmtId="14" fontId="18" fillId="7" borderId="20" xfId="0" applyNumberFormat="1" applyFont="1" applyFill="1" applyBorder="1" applyAlignment="1">
      <alignment horizontal="right" vertical="center"/>
    </xf>
    <xf numFmtId="0" fontId="18" fillId="7" borderId="21" xfId="0" applyNumberFormat="1" applyFont="1" applyFill="1" applyBorder="1" applyAlignment="1">
      <alignment horizontal="center" vertical="center"/>
    </xf>
    <xf numFmtId="165" fontId="18" fillId="7" borderId="22" xfId="0" applyNumberFormat="1" applyFont="1" applyFill="1" applyBorder="1" applyAlignment="1">
      <alignment horizontal="right" vertical="center"/>
    </xf>
    <xf numFmtId="165" fontId="18" fillId="7" borderId="21" xfId="0" applyNumberFormat="1" applyFont="1" applyFill="1" applyBorder="1" applyAlignment="1">
      <alignment horizontal="right" vertical="center"/>
    </xf>
    <xf numFmtId="9" fontId="18" fillId="7" borderId="21" xfId="1" applyFont="1" applyFill="1" applyBorder="1" applyAlignment="1">
      <alignment horizontal="right" vertical="center"/>
    </xf>
    <xf numFmtId="9" fontId="18" fillId="7" borderId="20" xfId="1" applyFont="1" applyFill="1" applyBorder="1" applyAlignment="1">
      <alignment horizontal="right" vertical="center"/>
    </xf>
    <xf numFmtId="166" fontId="18" fillId="7" borderId="22" xfId="0" applyNumberFormat="1" applyFont="1" applyFill="1" applyBorder="1" applyAlignment="1">
      <alignment horizontal="right" vertical="center"/>
    </xf>
    <xf numFmtId="9" fontId="18" fillId="7" borderId="23" xfId="1" applyFont="1" applyFill="1" applyBorder="1" applyAlignment="1">
      <alignment horizontal="righ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</cellXfs>
  <cellStyles count="7">
    <cellStyle name="blp_date_short" xfId="2"/>
    <cellStyle name="Comma 2" xfId="5"/>
    <cellStyle name="Normal" xfId="0" builtinId="0"/>
    <cellStyle name="Normal 2" xfId="3"/>
    <cellStyle name="Percent 2" xfId="4"/>
    <cellStyle name="Virgül" xfId="6" builtin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0"/>
  <sheetViews>
    <sheetView showGridLines="0" tabSelected="1" topLeftCell="AO289" zoomScale="70" zoomScaleNormal="70" workbookViewId="0">
      <selection activeCell="B6" sqref="B6:BS327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customWidth="1"/>
    <col min="28" max="28" width="9.25" style="1" customWidth="1"/>
    <col min="29" max="31" width="8.75" style="1" customWidth="1"/>
    <col min="32" max="32" width="10.625" style="1" customWidth="1"/>
    <col min="33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52" width="8.125" style="1" customWidth="1"/>
    <col min="53" max="53" width="10.875" style="1" customWidth="1"/>
    <col min="54" max="55" width="8.125" style="1" customWidth="1"/>
    <col min="56" max="61" width="8.75" style="1" customWidth="1"/>
    <col min="62" max="62" width="11.375" style="1" customWidth="1"/>
    <col min="63" max="63" width="8.75" style="1" customWidth="1"/>
    <col min="64" max="64" width="11.375" style="1" customWidth="1"/>
    <col min="65" max="65" width="8.125" style="1" customWidth="1"/>
    <col min="66" max="67" width="8.75" style="1" customWidth="1"/>
    <col min="68" max="68" width="10.875" style="1" customWidth="1"/>
    <col min="69" max="69" width="8.75" customWidth="1"/>
    <col min="70" max="70" width="10.875" customWidth="1"/>
    <col min="71" max="71" width="8.75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5</v>
      </c>
    </row>
    <row r="2" spans="2:77" s="1" customFormat="1" x14ac:dyDescent="0.2">
      <c r="B2" s="4" t="s">
        <v>6</v>
      </c>
    </row>
    <row r="3" spans="2:77" s="1" customFormat="1" x14ac:dyDescent="0.2">
      <c r="AA3" s="5">
        <f ca="1">TODAY()-1</f>
        <v>43594</v>
      </c>
    </row>
    <row r="4" spans="2:77" ht="23.25" customHeight="1" x14ac:dyDescent="0.2">
      <c r="B4" s="72"/>
      <c r="C4" s="73"/>
      <c r="D4" s="73"/>
      <c r="E4" s="100" t="s">
        <v>7</v>
      </c>
      <c r="F4" s="101"/>
      <c r="G4" s="101"/>
      <c r="H4" s="101"/>
      <c r="I4" s="101"/>
      <c r="J4" s="102"/>
      <c r="K4" s="101" t="s">
        <v>8</v>
      </c>
      <c r="L4" s="101"/>
      <c r="M4" s="101"/>
      <c r="N4" s="101"/>
      <c r="O4" s="101"/>
      <c r="P4" s="101"/>
      <c r="Q4" s="100" t="s">
        <v>9</v>
      </c>
      <c r="R4" s="101"/>
      <c r="S4" s="101"/>
      <c r="T4" s="101"/>
      <c r="U4" s="101"/>
      <c r="V4" s="102"/>
      <c r="AA4" s="1" t="s">
        <v>10</v>
      </c>
      <c r="AB4" s="1" t="s">
        <v>11</v>
      </c>
      <c r="AF4" s="1" t="s">
        <v>12</v>
      </c>
      <c r="AM4" s="1" t="s">
        <v>13</v>
      </c>
      <c r="AT4" s="1" t="s">
        <v>14</v>
      </c>
      <c r="BA4" s="1" t="s">
        <v>15</v>
      </c>
      <c r="BH4" s="1" t="s">
        <v>16</v>
      </c>
      <c r="BN4" s="1" t="s">
        <v>17</v>
      </c>
      <c r="BQ4" s="1"/>
      <c r="BR4" s="1"/>
      <c r="BS4" s="1"/>
      <c r="BT4" s="1"/>
      <c r="BU4" s="1"/>
      <c r="BV4" s="1"/>
      <c r="BW4" s="1"/>
    </row>
    <row r="5" spans="2:77" s="55" customFormat="1" ht="36" customHeight="1" thickBot="1" x14ac:dyDescent="0.25">
      <c r="B5" s="70" t="s">
        <v>18</v>
      </c>
      <c r="C5" s="69" t="s">
        <v>369</v>
      </c>
      <c r="D5" s="69" t="s">
        <v>19</v>
      </c>
      <c r="E5" s="78" t="s">
        <v>20</v>
      </c>
      <c r="F5" s="79" t="s">
        <v>380</v>
      </c>
      <c r="G5" s="79" t="s">
        <v>375</v>
      </c>
      <c r="H5" s="79" t="s">
        <v>22</v>
      </c>
      <c r="I5" s="69" t="s">
        <v>23</v>
      </c>
      <c r="J5" s="71" t="s">
        <v>24</v>
      </c>
      <c r="K5" s="69" t="s">
        <v>20</v>
      </c>
      <c r="L5" s="79" t="s">
        <v>380</v>
      </c>
      <c r="M5" s="79" t="s">
        <v>375</v>
      </c>
      <c r="N5" s="79" t="s">
        <v>22</v>
      </c>
      <c r="O5" s="69" t="s">
        <v>23</v>
      </c>
      <c r="P5" s="69" t="s">
        <v>24</v>
      </c>
      <c r="Q5" s="78" t="s">
        <v>20</v>
      </c>
      <c r="R5" s="79" t="s">
        <v>380</v>
      </c>
      <c r="S5" s="79" t="s">
        <v>375</v>
      </c>
      <c r="T5" s="79" t="s">
        <v>22</v>
      </c>
      <c r="U5" s="69" t="s">
        <v>23</v>
      </c>
      <c r="V5" s="71" t="s">
        <v>24</v>
      </c>
      <c r="W5" s="56"/>
      <c r="X5" s="56"/>
      <c r="Y5" s="56"/>
      <c r="Z5" s="56"/>
      <c r="AA5" s="1"/>
      <c r="AB5" s="67" t="s">
        <v>379</v>
      </c>
      <c r="AC5" s="67" t="s">
        <v>4</v>
      </c>
      <c r="AD5" s="67" t="s">
        <v>3</v>
      </c>
      <c r="AE5" s="67" t="s">
        <v>376</v>
      </c>
      <c r="AF5" s="68" t="s">
        <v>379</v>
      </c>
      <c r="AG5" s="68" t="s">
        <v>4</v>
      </c>
      <c r="AH5" s="67" t="s">
        <v>4</v>
      </c>
      <c r="AI5" s="67" t="s">
        <v>3</v>
      </c>
      <c r="AJ5" s="67" t="s">
        <v>376</v>
      </c>
      <c r="AK5" s="67" t="s">
        <v>371</v>
      </c>
      <c r="AL5" s="67" t="s">
        <v>379</v>
      </c>
      <c r="AM5" s="68" t="s">
        <v>379</v>
      </c>
      <c r="AN5" s="68" t="s">
        <v>4</v>
      </c>
      <c r="AO5" s="67" t="s">
        <v>4</v>
      </c>
      <c r="AP5" s="67" t="s">
        <v>3</v>
      </c>
      <c r="AQ5" s="67" t="s">
        <v>376</v>
      </c>
      <c r="AR5" s="67" t="s">
        <v>371</v>
      </c>
      <c r="AS5" s="67" t="s">
        <v>379</v>
      </c>
      <c r="AT5" s="68" t="s">
        <v>379</v>
      </c>
      <c r="AU5" s="68" t="s">
        <v>4</v>
      </c>
      <c r="AV5" s="67" t="s">
        <v>4</v>
      </c>
      <c r="AW5" s="67" t="s">
        <v>3</v>
      </c>
      <c r="AX5" s="67" t="s">
        <v>376</v>
      </c>
      <c r="AY5" s="67" t="s">
        <v>3</v>
      </c>
      <c r="AZ5" s="67" t="s">
        <v>376</v>
      </c>
      <c r="BA5" s="68" t="s">
        <v>379</v>
      </c>
      <c r="BB5" s="68" t="s">
        <v>4</v>
      </c>
      <c r="BC5" s="67" t="s">
        <v>4</v>
      </c>
      <c r="BD5" s="67" t="s">
        <v>3</v>
      </c>
      <c r="BE5" s="67" t="s">
        <v>3</v>
      </c>
      <c r="BF5" s="67" t="s">
        <v>3</v>
      </c>
      <c r="BG5" s="67" t="s">
        <v>376</v>
      </c>
      <c r="BH5" s="67" t="s">
        <v>4</v>
      </c>
      <c r="BI5" s="67" t="s">
        <v>4</v>
      </c>
      <c r="BJ5" s="67" t="s">
        <v>3</v>
      </c>
      <c r="BK5" s="67" t="s">
        <v>376</v>
      </c>
      <c r="BL5" s="67" t="s">
        <v>371</v>
      </c>
      <c r="BM5" s="67" t="s">
        <v>379</v>
      </c>
      <c r="BN5" s="67" t="s">
        <v>4</v>
      </c>
      <c r="BO5" s="67" t="s">
        <v>4</v>
      </c>
      <c r="BP5" s="67" t="s">
        <v>3</v>
      </c>
      <c r="BQ5" s="67" t="s">
        <v>376</v>
      </c>
      <c r="BR5" s="67" t="s">
        <v>371</v>
      </c>
      <c r="BS5" s="67" t="s">
        <v>379</v>
      </c>
      <c r="BT5" s="56"/>
      <c r="BU5" s="56"/>
      <c r="BV5" s="56"/>
      <c r="BW5" s="56"/>
    </row>
    <row r="6" spans="2:77" s="1" customFormat="1" ht="14.25" customHeight="1" x14ac:dyDescent="0.25">
      <c r="B6" s="80" t="s">
        <v>238</v>
      </c>
      <c r="C6" s="81">
        <v>43574</v>
      </c>
      <c r="D6" s="82" t="s">
        <v>0</v>
      </c>
      <c r="E6" s="83" t="s">
        <v>26</v>
      </c>
      <c r="F6" s="83">
        <v>245.65184600000001</v>
      </c>
      <c r="G6" s="84">
        <v>674.54546100000005</v>
      </c>
      <c r="H6" s="84">
        <v>156.06971999999999</v>
      </c>
      <c r="I6" s="85">
        <v>0.57398786901136245</v>
      </c>
      <c r="J6" s="86">
        <v>-0.63582610779735127</v>
      </c>
      <c r="K6" s="84" t="s">
        <v>26</v>
      </c>
      <c r="L6" s="83">
        <v>-0.98301899999999998</v>
      </c>
      <c r="M6" s="84">
        <v>6.0916670000000002</v>
      </c>
      <c r="N6" s="84">
        <v>2.5802610000000001</v>
      </c>
      <c r="O6" s="85" t="s">
        <v>377</v>
      </c>
      <c r="P6" s="86" t="s">
        <v>377</v>
      </c>
      <c r="Q6" s="84" t="s">
        <v>26</v>
      </c>
      <c r="R6" s="87">
        <v>1.0043660000000001</v>
      </c>
      <c r="S6" s="84">
        <v>0.25905699999999998</v>
      </c>
      <c r="T6" s="84">
        <v>2.4178929999999998</v>
      </c>
      <c r="U6" s="85">
        <v>-0.5846110642613217</v>
      </c>
      <c r="V6" s="88">
        <v>2.8770077627703561</v>
      </c>
      <c r="W6" s="61"/>
      <c r="X6" s="61"/>
      <c r="Y6" s="61"/>
      <c r="Z6" s="61"/>
      <c r="AA6" s="62">
        <v>29.334353320000002</v>
      </c>
      <c r="AB6" s="62">
        <v>245.65184600000001</v>
      </c>
      <c r="AC6" s="62">
        <v>156.06971999999999</v>
      </c>
      <c r="AD6" s="62">
        <v>184.696529</v>
      </c>
      <c r="AE6" s="62">
        <v>172.880979</v>
      </c>
      <c r="AF6" s="63">
        <v>7.2510000000000003</v>
      </c>
      <c r="AG6" s="63">
        <v>8.5850489999999997</v>
      </c>
      <c r="AH6" s="62">
        <v>8.5850489999999997</v>
      </c>
      <c r="AI6" s="62">
        <v>5.0298970000000001</v>
      </c>
      <c r="AJ6" s="62">
        <v>9.0963259999999995</v>
      </c>
      <c r="AK6" s="62">
        <v>13.495953999999999</v>
      </c>
      <c r="AL6" s="62">
        <v>7.2510000000000003</v>
      </c>
      <c r="AM6" s="63">
        <v>-1.0491159999999999</v>
      </c>
      <c r="AN6" s="63">
        <v>1.820192</v>
      </c>
      <c r="AO6" s="62">
        <v>1.820192</v>
      </c>
      <c r="AP6" s="62">
        <v>-3.099688</v>
      </c>
      <c r="AQ6" s="62">
        <v>1.6933940000000001</v>
      </c>
      <c r="AR6" s="62">
        <v>5.8979460000000001</v>
      </c>
      <c r="AS6" s="62">
        <v>-1.0491159999999999</v>
      </c>
      <c r="AT6" s="63">
        <v>-0.98301899999999998</v>
      </c>
      <c r="AU6" s="63">
        <v>2.5802610000000001</v>
      </c>
      <c r="AV6" s="62">
        <v>2.5802610000000001</v>
      </c>
      <c r="AW6" s="62">
        <v>-3.7192530000000001</v>
      </c>
      <c r="AX6" s="62">
        <v>2.1192380000000002</v>
      </c>
      <c r="AY6" s="62">
        <v>-3.7192530000000001</v>
      </c>
      <c r="AZ6" s="62">
        <v>2.1192380000000002</v>
      </c>
      <c r="BA6" s="63">
        <v>1.0043660000000001</v>
      </c>
      <c r="BB6" s="63">
        <v>2.4178929999999998</v>
      </c>
      <c r="BC6" s="62">
        <v>2.4178929999999998</v>
      </c>
      <c r="BD6" s="62">
        <v>-1.131019</v>
      </c>
      <c r="BE6" s="62">
        <v>-1.131019</v>
      </c>
      <c r="BF6" s="62">
        <v>-1.131019</v>
      </c>
      <c r="BG6" s="62">
        <v>-1.3886099999999999</v>
      </c>
      <c r="BH6" s="62">
        <v>-33.530239999999999</v>
      </c>
      <c r="BI6" s="62">
        <v>-33.530239999999999</v>
      </c>
      <c r="BJ6" s="62">
        <v>-53.786256000000002</v>
      </c>
      <c r="BK6" s="62">
        <v>-37.054853000000001</v>
      </c>
      <c r="BL6" s="62">
        <v>-47.653103999999999</v>
      </c>
      <c r="BM6" s="62">
        <v>-50.973933000000002</v>
      </c>
      <c r="BN6" s="62">
        <v>36.919195999999999</v>
      </c>
      <c r="BO6" s="62">
        <v>36.919195999999999</v>
      </c>
      <c r="BP6" s="62">
        <v>35.867632</v>
      </c>
      <c r="BQ6" s="62">
        <v>34.427222999999998</v>
      </c>
      <c r="BR6" s="62">
        <v>33.834201999999998</v>
      </c>
      <c r="BS6" s="62">
        <v>34.746941</v>
      </c>
    </row>
    <row r="7" spans="2:77" s="1" customFormat="1" ht="15" x14ac:dyDescent="0.25">
      <c r="B7" s="89" t="s">
        <v>90</v>
      </c>
      <c r="C7" s="74">
        <v>43579</v>
      </c>
      <c r="D7" s="58" t="s">
        <v>0</v>
      </c>
      <c r="E7" s="75" t="s">
        <v>26</v>
      </c>
      <c r="F7" s="75">
        <v>149.807816</v>
      </c>
      <c r="G7" s="59">
        <v>154.92260300000001</v>
      </c>
      <c r="H7" s="59">
        <v>110.887868</v>
      </c>
      <c r="I7" s="60">
        <v>0.35098472630026589</v>
      </c>
      <c r="J7" s="66">
        <v>-3.3015111423089105E-2</v>
      </c>
      <c r="K7" s="59" t="s">
        <v>26</v>
      </c>
      <c r="L7" s="75">
        <v>29.290664</v>
      </c>
      <c r="M7" s="59">
        <v>27.646257000000002</v>
      </c>
      <c r="N7" s="59">
        <v>31.827691999999999</v>
      </c>
      <c r="O7" s="60">
        <v>-7.9711340677797171E-2</v>
      </c>
      <c r="P7" s="66">
        <v>5.9480276118390796E-2</v>
      </c>
      <c r="Q7" s="59" t="s">
        <v>26</v>
      </c>
      <c r="R7" s="76">
        <v>2.7865980000000001</v>
      </c>
      <c r="S7" s="59">
        <v>61.808503000000002</v>
      </c>
      <c r="T7" s="59">
        <v>2.0943309999999999</v>
      </c>
      <c r="U7" s="60">
        <v>0.33054326178622206</v>
      </c>
      <c r="V7" s="90">
        <v>-0.95491562059026081</v>
      </c>
      <c r="W7" s="61"/>
      <c r="X7" s="61"/>
      <c r="Y7" s="61"/>
      <c r="Z7" s="61"/>
      <c r="AA7" s="62">
        <v>215.76</v>
      </c>
      <c r="AB7" s="62">
        <v>149.807816</v>
      </c>
      <c r="AC7" s="62">
        <v>110.887868</v>
      </c>
      <c r="AD7" s="62">
        <v>125.700648</v>
      </c>
      <c r="AE7" s="62">
        <v>163.58700099999999</v>
      </c>
      <c r="AF7" s="63">
        <v>39.428263000000001</v>
      </c>
      <c r="AG7" s="63">
        <v>39.281965</v>
      </c>
      <c r="AH7" s="62">
        <v>39.281965</v>
      </c>
      <c r="AI7" s="62">
        <v>47.204388999999999</v>
      </c>
      <c r="AJ7" s="62">
        <v>70.731930000000006</v>
      </c>
      <c r="AK7" s="62">
        <v>39.850670000000001</v>
      </c>
      <c r="AL7" s="62">
        <v>39.428263000000001</v>
      </c>
      <c r="AM7" s="63">
        <v>24.047898</v>
      </c>
      <c r="AN7" s="63">
        <v>27.935209</v>
      </c>
      <c r="AO7" s="62">
        <v>27.935209</v>
      </c>
      <c r="AP7" s="62">
        <v>34.855243999999999</v>
      </c>
      <c r="AQ7" s="62">
        <v>57.255456000000002</v>
      </c>
      <c r="AR7" s="62">
        <v>23.263172000000001</v>
      </c>
      <c r="AS7" s="62">
        <v>24.047898</v>
      </c>
      <c r="AT7" s="63">
        <v>29.290664</v>
      </c>
      <c r="AU7" s="63">
        <v>31.827691999999999</v>
      </c>
      <c r="AV7" s="62">
        <v>31.827691999999999</v>
      </c>
      <c r="AW7" s="62">
        <v>38.749178000000001</v>
      </c>
      <c r="AX7" s="62">
        <v>61.074561000000003</v>
      </c>
      <c r="AY7" s="62">
        <v>38.749178000000001</v>
      </c>
      <c r="AZ7" s="62">
        <v>61.074561000000003</v>
      </c>
      <c r="BA7" s="63">
        <v>2.7865980000000001</v>
      </c>
      <c r="BB7" s="63">
        <v>2.0943309999999999</v>
      </c>
      <c r="BC7" s="62">
        <v>2.0943309999999999</v>
      </c>
      <c r="BD7" s="62">
        <v>2.342991</v>
      </c>
      <c r="BE7" s="62">
        <v>2.342991</v>
      </c>
      <c r="BF7" s="62">
        <v>2.342991</v>
      </c>
      <c r="BG7" s="62">
        <v>-8.2761700000000005</v>
      </c>
      <c r="BH7" s="62">
        <v>357.42401999999998</v>
      </c>
      <c r="BI7" s="62">
        <v>357.42401999999998</v>
      </c>
      <c r="BJ7" s="62">
        <v>409.96067599999998</v>
      </c>
      <c r="BK7" s="62">
        <v>524.87687500000004</v>
      </c>
      <c r="BL7" s="62">
        <v>467.06093399999997</v>
      </c>
      <c r="BM7" s="62">
        <v>488.95704000000001</v>
      </c>
      <c r="BN7" s="62">
        <v>60.340828999999999</v>
      </c>
      <c r="BO7" s="62">
        <v>60.340828999999999</v>
      </c>
      <c r="BP7" s="62">
        <v>57.537368999999998</v>
      </c>
      <c r="BQ7" s="62">
        <v>97.408996000000002</v>
      </c>
      <c r="BR7" s="62">
        <v>138.83842100000001</v>
      </c>
      <c r="BS7" s="62">
        <v>150.013893</v>
      </c>
    </row>
    <row r="8" spans="2:77" s="1" customFormat="1" ht="15" x14ac:dyDescent="0.25">
      <c r="B8" s="89" t="s">
        <v>131</v>
      </c>
      <c r="C8" s="74">
        <v>43579</v>
      </c>
      <c r="D8" s="58" t="s">
        <v>0</v>
      </c>
      <c r="E8" s="75" t="s">
        <v>26</v>
      </c>
      <c r="F8" s="75">
        <v>194.00991300000001</v>
      </c>
      <c r="G8" s="59">
        <v>141.723781</v>
      </c>
      <c r="H8" s="59">
        <v>115.016744</v>
      </c>
      <c r="I8" s="60">
        <v>0.68679712407786475</v>
      </c>
      <c r="J8" s="66">
        <v>0.36892984106880422</v>
      </c>
      <c r="K8" s="59" t="s">
        <v>26</v>
      </c>
      <c r="L8" s="75">
        <v>27.441586000000001</v>
      </c>
      <c r="M8" s="59">
        <v>37.274799000000002</v>
      </c>
      <c r="N8" s="59">
        <v>15.955306999999999</v>
      </c>
      <c r="O8" s="60">
        <v>0.71990335253342352</v>
      </c>
      <c r="P8" s="66">
        <v>-0.26380324679953338</v>
      </c>
      <c r="Q8" s="59" t="s">
        <v>26</v>
      </c>
      <c r="R8" s="76">
        <v>8.2348610000000004</v>
      </c>
      <c r="S8" s="59">
        <v>39.175862000000002</v>
      </c>
      <c r="T8" s="59">
        <v>7.8030650000000001</v>
      </c>
      <c r="U8" s="60">
        <v>5.5336717046442718E-2</v>
      </c>
      <c r="V8" s="90">
        <v>-0.78979757994859179</v>
      </c>
      <c r="W8" s="61"/>
      <c r="X8" s="61"/>
      <c r="Y8" s="61"/>
      <c r="Z8" s="61"/>
      <c r="AA8" s="62">
        <v>242.8</v>
      </c>
      <c r="AB8" s="62">
        <v>194.00991300000001</v>
      </c>
      <c r="AC8" s="62">
        <v>115.016744</v>
      </c>
      <c r="AD8" s="62">
        <v>68.448785999999998</v>
      </c>
      <c r="AE8" s="62">
        <v>66.546319999999994</v>
      </c>
      <c r="AF8" s="63">
        <v>35.222946</v>
      </c>
      <c r="AG8" s="63">
        <v>22.562114999999999</v>
      </c>
      <c r="AH8" s="62">
        <v>22.562114999999999</v>
      </c>
      <c r="AI8" s="62">
        <v>22.125973999999999</v>
      </c>
      <c r="AJ8" s="62">
        <v>28.99802</v>
      </c>
      <c r="AK8" s="62">
        <v>44.752695000000003</v>
      </c>
      <c r="AL8" s="62">
        <v>35.222946</v>
      </c>
      <c r="AM8" s="63">
        <v>24.850881000000001</v>
      </c>
      <c r="AN8" s="63">
        <v>14.063753</v>
      </c>
      <c r="AO8" s="62">
        <v>14.063753</v>
      </c>
      <c r="AP8" s="62">
        <v>14.408879000000001</v>
      </c>
      <c r="AQ8" s="62">
        <v>22.791319000000001</v>
      </c>
      <c r="AR8" s="62">
        <v>35.276468000000001</v>
      </c>
      <c r="AS8" s="62">
        <v>24.850881000000001</v>
      </c>
      <c r="AT8" s="63">
        <v>27.441586000000001</v>
      </c>
      <c r="AU8" s="63">
        <v>15.955306999999999</v>
      </c>
      <c r="AV8" s="62">
        <v>15.955306999999999</v>
      </c>
      <c r="AW8" s="62">
        <v>16.212069</v>
      </c>
      <c r="AX8" s="62">
        <v>24.724941999999999</v>
      </c>
      <c r="AY8" s="62">
        <v>16.212069</v>
      </c>
      <c r="AZ8" s="62">
        <v>24.724941999999999</v>
      </c>
      <c r="BA8" s="63">
        <v>8.2348610000000004</v>
      </c>
      <c r="BB8" s="63">
        <v>7.8030650000000001</v>
      </c>
      <c r="BC8" s="62">
        <v>7.8030650000000001</v>
      </c>
      <c r="BD8" s="62">
        <v>1.8244899999999999</v>
      </c>
      <c r="BE8" s="62">
        <v>1.8244899999999999</v>
      </c>
      <c r="BF8" s="62">
        <v>1.8244899999999999</v>
      </c>
      <c r="BG8" s="62">
        <v>-20.376787</v>
      </c>
      <c r="BH8" s="62">
        <v>-22.152256999999999</v>
      </c>
      <c r="BI8" s="62">
        <v>-22.152256999999999</v>
      </c>
      <c r="BJ8" s="62">
        <v>-3.7708270000000002</v>
      </c>
      <c r="BK8" s="62">
        <v>42.983753999999998</v>
      </c>
      <c r="BL8" s="62">
        <v>33.397523999999997</v>
      </c>
      <c r="BM8" s="62">
        <v>3.6079479999999999</v>
      </c>
      <c r="BN8" s="62">
        <v>178.410673</v>
      </c>
      <c r="BO8" s="62">
        <v>178.410673</v>
      </c>
      <c r="BP8" s="62">
        <v>170.268854</v>
      </c>
      <c r="BQ8" s="62">
        <v>149.73709500000001</v>
      </c>
      <c r="BR8" s="62">
        <v>188.953472</v>
      </c>
      <c r="BS8" s="62">
        <v>197.41855699999999</v>
      </c>
    </row>
    <row r="9" spans="2:77" s="1" customFormat="1" ht="15" x14ac:dyDescent="0.25">
      <c r="B9" s="89" t="s">
        <v>305</v>
      </c>
      <c r="C9" s="74">
        <v>43579</v>
      </c>
      <c r="D9" s="58" t="s">
        <v>0</v>
      </c>
      <c r="E9" s="75" t="s">
        <v>26</v>
      </c>
      <c r="F9" s="75">
        <v>4.3999999999999997E-2</v>
      </c>
      <c r="G9" s="59">
        <v>1.5071479999999999</v>
      </c>
      <c r="H9" s="59">
        <v>27.944271000000001</v>
      </c>
      <c r="I9" s="60">
        <v>-0.99842543754317303</v>
      </c>
      <c r="J9" s="66">
        <v>-0.97080578682385543</v>
      </c>
      <c r="K9" s="59" t="s">
        <v>26</v>
      </c>
      <c r="L9" s="75">
        <v>-0.73988300000000007</v>
      </c>
      <c r="M9" s="59">
        <v>-0.23343599999999998</v>
      </c>
      <c r="N9" s="59">
        <v>13.457326999999999</v>
      </c>
      <c r="O9" s="60" t="s">
        <v>377</v>
      </c>
      <c r="P9" s="66" t="s">
        <v>377</v>
      </c>
      <c r="Q9" s="59" t="s">
        <v>26</v>
      </c>
      <c r="R9" s="76">
        <v>-2.0797680000000001</v>
      </c>
      <c r="S9" s="59">
        <v>-3.2365740000000001</v>
      </c>
      <c r="T9" s="59">
        <v>13.522793999999999</v>
      </c>
      <c r="U9" s="60" t="s">
        <v>377</v>
      </c>
      <c r="V9" s="90" t="s">
        <v>377</v>
      </c>
      <c r="W9" s="61"/>
      <c r="X9" s="61"/>
      <c r="Y9" s="61"/>
      <c r="Z9" s="61"/>
      <c r="AA9" s="62">
        <v>36.9</v>
      </c>
      <c r="AB9" s="62">
        <v>4.3999999999999997E-2</v>
      </c>
      <c r="AC9" s="62">
        <v>27.944271000000001</v>
      </c>
      <c r="AD9" s="62">
        <v>1.4029700000000001</v>
      </c>
      <c r="AE9" s="62">
        <v>0.50495000000000001</v>
      </c>
      <c r="AF9" s="63">
        <v>4.3999999999999997E-2</v>
      </c>
      <c r="AG9" s="63">
        <v>14.997648</v>
      </c>
      <c r="AH9" s="62">
        <v>14.997648</v>
      </c>
      <c r="AI9" s="62">
        <v>0.91289399999999998</v>
      </c>
      <c r="AJ9" s="62">
        <v>0.307114</v>
      </c>
      <c r="AK9" s="62">
        <v>0.713731</v>
      </c>
      <c r="AL9" s="62">
        <v>4.3999999999999997E-2</v>
      </c>
      <c r="AM9" s="63">
        <v>-0.81821100000000002</v>
      </c>
      <c r="AN9" s="63">
        <v>13.417354</v>
      </c>
      <c r="AO9" s="62">
        <v>13.417354</v>
      </c>
      <c r="AP9" s="62">
        <v>-7.7077999999999994E-2</v>
      </c>
      <c r="AQ9" s="62">
        <v>-0.55387399999999998</v>
      </c>
      <c r="AR9" s="62">
        <v>-0.27493699999999999</v>
      </c>
      <c r="AS9" s="62">
        <v>-0.81821100000000002</v>
      </c>
      <c r="AT9" s="63">
        <v>-0.73988299999999996</v>
      </c>
      <c r="AU9" s="63">
        <v>13.457326999999999</v>
      </c>
      <c r="AV9" s="62">
        <v>13.457326999999999</v>
      </c>
      <c r="AW9" s="62">
        <v>-3.7075999999999998E-2</v>
      </c>
      <c r="AX9" s="62">
        <v>-0.51302899999999996</v>
      </c>
      <c r="AY9" s="62">
        <v>-3.7075999999999998E-2</v>
      </c>
      <c r="AZ9" s="62">
        <v>-0.51302899999999996</v>
      </c>
      <c r="BA9" s="63">
        <v>-2.0797680000000001</v>
      </c>
      <c r="BB9" s="63">
        <v>13.522793999999999</v>
      </c>
      <c r="BC9" s="62">
        <v>13.522793999999999</v>
      </c>
      <c r="BD9" s="62">
        <v>-0.90896299999999997</v>
      </c>
      <c r="BE9" s="62">
        <v>-0.90896299999999997</v>
      </c>
      <c r="BF9" s="62">
        <v>-0.90896299999999997</v>
      </c>
      <c r="BG9" s="62">
        <v>7.2191000000000005E-2</v>
      </c>
      <c r="BH9" s="62">
        <v>30.319514999999999</v>
      </c>
      <c r="BI9" s="62">
        <v>30.319514999999999</v>
      </c>
      <c r="BJ9" s="62">
        <v>28.763301999999999</v>
      </c>
      <c r="BK9" s="62">
        <v>29.026682000000001</v>
      </c>
      <c r="BL9" s="62">
        <v>28.251940000000001</v>
      </c>
      <c r="BM9" s="62">
        <v>30.174123999999999</v>
      </c>
      <c r="BN9" s="62">
        <v>46.869430000000001</v>
      </c>
      <c r="BO9" s="62">
        <v>46.869430000000001</v>
      </c>
      <c r="BP9" s="62">
        <v>47.424875</v>
      </c>
      <c r="BQ9" s="62">
        <v>47.494104</v>
      </c>
      <c r="BR9" s="62">
        <v>44.244173000000004</v>
      </c>
      <c r="BS9" s="62">
        <v>42.179701999999999</v>
      </c>
    </row>
    <row r="10" spans="2:77" s="1" customFormat="1" ht="15" x14ac:dyDescent="0.25">
      <c r="B10" s="89" t="s">
        <v>89</v>
      </c>
      <c r="C10" s="74">
        <v>43580</v>
      </c>
      <c r="D10" s="58" t="s">
        <v>0</v>
      </c>
      <c r="E10" s="75" t="s">
        <v>26</v>
      </c>
      <c r="F10" s="75">
        <v>53.767696000000001</v>
      </c>
      <c r="G10" s="59">
        <v>60.558110999999997</v>
      </c>
      <c r="H10" s="59">
        <v>47.715778</v>
      </c>
      <c r="I10" s="60">
        <v>0.12683263804270362</v>
      </c>
      <c r="J10" s="66">
        <v>-0.11213056166827917</v>
      </c>
      <c r="K10" s="59" t="s">
        <v>26</v>
      </c>
      <c r="L10" s="75">
        <v>13.443667999999999</v>
      </c>
      <c r="M10" s="59">
        <v>13.515105999999999</v>
      </c>
      <c r="N10" s="59">
        <v>8.455521000000001</v>
      </c>
      <c r="O10" s="60">
        <v>0.58992781166293562</v>
      </c>
      <c r="P10" s="66">
        <v>-5.2857891014691516E-3</v>
      </c>
      <c r="Q10" s="59" t="s">
        <v>26</v>
      </c>
      <c r="R10" s="76">
        <v>11.788247</v>
      </c>
      <c r="S10" s="59">
        <v>7.1491959999999999</v>
      </c>
      <c r="T10" s="59">
        <v>9.2647080000000006</v>
      </c>
      <c r="U10" s="60">
        <v>0.27238192504286141</v>
      </c>
      <c r="V10" s="90">
        <v>0.64889128791545225</v>
      </c>
      <c r="W10" s="61"/>
      <c r="X10" s="61"/>
      <c r="Y10" s="61"/>
      <c r="Z10" s="61"/>
      <c r="AA10" s="62">
        <v>376</v>
      </c>
      <c r="AB10" s="62">
        <v>53.767696000000001</v>
      </c>
      <c r="AC10" s="62">
        <v>47.715778</v>
      </c>
      <c r="AD10" s="62">
        <v>54.518008999999999</v>
      </c>
      <c r="AE10" s="62">
        <v>56.319813000000003</v>
      </c>
      <c r="AF10" s="63">
        <v>13.809483999999999</v>
      </c>
      <c r="AG10" s="63">
        <v>9.1922420000000002</v>
      </c>
      <c r="AH10" s="62">
        <v>9.1922420000000002</v>
      </c>
      <c r="AI10" s="62">
        <v>7.8687060000000004</v>
      </c>
      <c r="AJ10" s="62">
        <v>9.8412659999999992</v>
      </c>
      <c r="AK10" s="62">
        <v>13.682112999999999</v>
      </c>
      <c r="AL10" s="62">
        <v>13.809483999999999</v>
      </c>
      <c r="AM10" s="63">
        <v>11.730293</v>
      </c>
      <c r="AN10" s="63">
        <v>7.4744590000000004</v>
      </c>
      <c r="AO10" s="62">
        <v>7.4744590000000004</v>
      </c>
      <c r="AP10" s="62">
        <v>5.2719230000000001</v>
      </c>
      <c r="AQ10" s="62">
        <v>6.4681509999999998</v>
      </c>
      <c r="AR10" s="62">
        <v>12.618857999999999</v>
      </c>
      <c r="AS10" s="62">
        <v>11.730293</v>
      </c>
      <c r="AT10" s="63">
        <v>13.443668000000001</v>
      </c>
      <c r="AU10" s="63">
        <v>8.4555209999999992</v>
      </c>
      <c r="AV10" s="62">
        <v>8.4555209999999992</v>
      </c>
      <c r="AW10" s="62">
        <v>6.2088409999999996</v>
      </c>
      <c r="AX10" s="62">
        <v>7.331137</v>
      </c>
      <c r="AY10" s="62">
        <v>6.2088409999999996</v>
      </c>
      <c r="AZ10" s="62">
        <v>7.331137</v>
      </c>
      <c r="BA10" s="63">
        <v>11.788247</v>
      </c>
      <c r="BB10" s="63">
        <v>9.2647080000000006</v>
      </c>
      <c r="BC10" s="62">
        <v>9.2647080000000006</v>
      </c>
      <c r="BD10" s="62">
        <v>7.6099019999999999</v>
      </c>
      <c r="BE10" s="62">
        <v>7.6099019999999999</v>
      </c>
      <c r="BF10" s="62">
        <v>7.6099019999999999</v>
      </c>
      <c r="BG10" s="62">
        <v>10.167248000000001</v>
      </c>
      <c r="BH10" s="62">
        <v>-33.842664999999997</v>
      </c>
      <c r="BI10" s="62">
        <v>-33.842664999999997</v>
      </c>
      <c r="BJ10" s="62">
        <v>-15.3591</v>
      </c>
      <c r="BK10" s="62">
        <v>-21.861343000000002</v>
      </c>
      <c r="BL10" s="62">
        <v>-29.406313000000001</v>
      </c>
      <c r="BM10" s="62">
        <v>-17.382656000000001</v>
      </c>
      <c r="BN10" s="62">
        <v>73.967568999999997</v>
      </c>
      <c r="BO10" s="62">
        <v>73.967568999999997</v>
      </c>
      <c r="BP10" s="62">
        <v>53.466742000000004</v>
      </c>
      <c r="BQ10" s="62">
        <v>63.633989999999997</v>
      </c>
      <c r="BR10" s="62">
        <v>71.77064</v>
      </c>
      <c r="BS10" s="62">
        <v>79.933338000000006</v>
      </c>
    </row>
    <row r="11" spans="2:77" s="1" customFormat="1" ht="15" x14ac:dyDescent="0.25">
      <c r="B11" s="89" t="s">
        <v>145</v>
      </c>
      <c r="C11" s="74">
        <v>43580</v>
      </c>
      <c r="D11" s="58" t="s">
        <v>0</v>
      </c>
      <c r="E11" s="75" t="s">
        <v>26</v>
      </c>
      <c r="F11" s="75">
        <v>26.628264999999999</v>
      </c>
      <c r="G11" s="59">
        <v>22.176074</v>
      </c>
      <c r="H11" s="59">
        <v>20.742056999999999</v>
      </c>
      <c r="I11" s="60">
        <v>0.28378130481465758</v>
      </c>
      <c r="J11" s="66">
        <v>0.20076551872978055</v>
      </c>
      <c r="K11" s="59" t="s">
        <v>26</v>
      </c>
      <c r="L11" s="75">
        <v>6.9539470000000003</v>
      </c>
      <c r="M11" s="59">
        <v>2.839677</v>
      </c>
      <c r="N11" s="59">
        <v>5.0734219999999999</v>
      </c>
      <c r="O11" s="60">
        <v>0.37066205019018739</v>
      </c>
      <c r="P11" s="66">
        <v>1.4488514010572331</v>
      </c>
      <c r="Q11" s="59" t="s">
        <v>26</v>
      </c>
      <c r="R11" s="76">
        <v>8.4852410000000003</v>
      </c>
      <c r="S11" s="59">
        <v>-1.3915E-2</v>
      </c>
      <c r="T11" s="59">
        <v>7.6341720000000004</v>
      </c>
      <c r="U11" s="60">
        <v>0.11148150709729876</v>
      </c>
      <c r="V11" s="90" t="s">
        <v>377</v>
      </c>
      <c r="W11" s="61"/>
      <c r="X11" s="61"/>
      <c r="Y11" s="61"/>
      <c r="Z11" s="61"/>
      <c r="AA11" s="62">
        <v>215.15122530000002</v>
      </c>
      <c r="AB11" s="62">
        <v>26.628264999999999</v>
      </c>
      <c r="AC11" s="62">
        <v>20.742056999999999</v>
      </c>
      <c r="AD11" s="62">
        <v>23.536995999999998</v>
      </c>
      <c r="AE11" s="62">
        <v>25.720815999999999</v>
      </c>
      <c r="AF11" s="63">
        <v>7.5309590000000002</v>
      </c>
      <c r="AG11" s="63">
        <v>6.001118</v>
      </c>
      <c r="AH11" s="62">
        <v>6.001118</v>
      </c>
      <c r="AI11" s="62">
        <v>6.699109</v>
      </c>
      <c r="AJ11" s="62">
        <v>9.4058650000000004</v>
      </c>
      <c r="AK11" s="62">
        <v>3.4382419999999998</v>
      </c>
      <c r="AL11" s="62">
        <v>7.5309590000000002</v>
      </c>
      <c r="AM11" s="63">
        <v>6.5455360000000002</v>
      </c>
      <c r="AN11" s="63">
        <v>4.8537980000000003</v>
      </c>
      <c r="AO11" s="62">
        <v>4.8537980000000003</v>
      </c>
      <c r="AP11" s="62">
        <v>5.5503239999999998</v>
      </c>
      <c r="AQ11" s="62">
        <v>8.3082550000000008</v>
      </c>
      <c r="AR11" s="62">
        <v>2.2779660000000002</v>
      </c>
      <c r="AS11" s="62">
        <v>6.5455360000000002</v>
      </c>
      <c r="AT11" s="63">
        <v>6.9539470000000003</v>
      </c>
      <c r="AU11" s="63">
        <v>5.0734219999999999</v>
      </c>
      <c r="AV11" s="62">
        <v>5.0734219999999999</v>
      </c>
      <c r="AW11" s="62">
        <v>6.4007849999999999</v>
      </c>
      <c r="AX11" s="62">
        <v>8.5280500000000004</v>
      </c>
      <c r="AY11" s="62">
        <v>6.4007849999999999</v>
      </c>
      <c r="AZ11" s="62">
        <v>8.5280500000000004</v>
      </c>
      <c r="BA11" s="63">
        <v>8.4852410000000003</v>
      </c>
      <c r="BB11" s="63">
        <v>7.6341720000000004</v>
      </c>
      <c r="BC11" s="62">
        <v>7.6341720000000004</v>
      </c>
      <c r="BD11" s="62">
        <v>7.4700280000000001</v>
      </c>
      <c r="BE11" s="62">
        <v>7.4700280000000001</v>
      </c>
      <c r="BF11" s="62">
        <v>7.4700280000000001</v>
      </c>
      <c r="BG11" s="62">
        <v>15.911295000000001</v>
      </c>
      <c r="BH11" s="62">
        <v>-21.556799999999999</v>
      </c>
      <c r="BI11" s="62">
        <v>-21.556799999999999</v>
      </c>
      <c r="BJ11" s="62">
        <v>-3.8431389999999999</v>
      </c>
      <c r="BK11" s="62">
        <v>-37.774464999999999</v>
      </c>
      <c r="BL11" s="62">
        <v>-34.730398999999998</v>
      </c>
      <c r="BM11" s="62">
        <v>-4.4979259999999996</v>
      </c>
      <c r="BN11" s="62">
        <v>50.575471999999998</v>
      </c>
      <c r="BO11" s="62">
        <v>50.575471999999998</v>
      </c>
      <c r="BP11" s="62">
        <v>40.181882999999999</v>
      </c>
      <c r="BQ11" s="62">
        <v>56.013865000000003</v>
      </c>
      <c r="BR11" s="62">
        <v>55.802228999999997</v>
      </c>
      <c r="BS11" s="62">
        <v>40.432084000000003</v>
      </c>
    </row>
    <row r="12" spans="2:77" s="1" customFormat="1" ht="15" x14ac:dyDescent="0.25">
      <c r="B12" s="89" t="s">
        <v>151</v>
      </c>
      <c r="C12" s="74">
        <v>43580</v>
      </c>
      <c r="D12" s="58" t="s">
        <v>0</v>
      </c>
      <c r="E12" s="75" t="s">
        <v>26</v>
      </c>
      <c r="F12" s="75">
        <v>118.13200000000001</v>
      </c>
      <c r="G12" s="59">
        <v>141.01</v>
      </c>
      <c r="H12" s="59">
        <v>99.988</v>
      </c>
      <c r="I12" s="60">
        <v>0.18146177541304964</v>
      </c>
      <c r="J12" s="66">
        <v>-0.16224381249556763</v>
      </c>
      <c r="K12" s="59" t="s">
        <v>26</v>
      </c>
      <c r="L12" s="75">
        <v>108.431</v>
      </c>
      <c r="M12" s="59">
        <v>127.22799999999999</v>
      </c>
      <c r="N12" s="59">
        <v>90.772999999999996</v>
      </c>
      <c r="O12" s="60">
        <v>0.19452921022771097</v>
      </c>
      <c r="P12" s="66">
        <v>-0.14774263526896592</v>
      </c>
      <c r="Q12" s="59" t="s">
        <v>26</v>
      </c>
      <c r="R12" s="76">
        <v>19.37</v>
      </c>
      <c r="S12" s="59">
        <v>-47.851999999999997</v>
      </c>
      <c r="T12" s="59">
        <v>7.8949999999999996</v>
      </c>
      <c r="U12" s="60">
        <v>1.4534515516149464</v>
      </c>
      <c r="V12" s="90" t="s">
        <v>377</v>
      </c>
      <c r="W12" s="61"/>
      <c r="X12" s="61"/>
      <c r="Y12" s="61"/>
      <c r="Z12" s="61"/>
      <c r="AA12" s="62">
        <v>188.41499999999999</v>
      </c>
      <c r="AB12" s="62">
        <v>118.13200000000001</v>
      </c>
      <c r="AC12" s="62">
        <v>99.988</v>
      </c>
      <c r="AD12" s="62">
        <v>104.69499999999999</v>
      </c>
      <c r="AE12" s="62">
        <v>131.815</v>
      </c>
      <c r="AF12" s="63">
        <v>118.13200000000001</v>
      </c>
      <c r="AG12" s="63">
        <v>99.988</v>
      </c>
      <c r="AH12" s="62">
        <v>99.988</v>
      </c>
      <c r="AI12" s="62">
        <v>104.69499999999999</v>
      </c>
      <c r="AJ12" s="62">
        <v>128.886</v>
      </c>
      <c r="AK12" s="62">
        <v>141.01</v>
      </c>
      <c r="AL12" s="62">
        <v>118.13200000000001</v>
      </c>
      <c r="AM12" s="63">
        <v>106.148</v>
      </c>
      <c r="AN12" s="63">
        <v>89.685000000000002</v>
      </c>
      <c r="AO12" s="62">
        <v>89.685000000000002</v>
      </c>
      <c r="AP12" s="62">
        <v>93.334999999999994</v>
      </c>
      <c r="AQ12" s="62">
        <v>114.78</v>
      </c>
      <c r="AR12" s="62">
        <v>125.896</v>
      </c>
      <c r="AS12" s="62">
        <v>106.148</v>
      </c>
      <c r="AT12" s="63">
        <v>108.431</v>
      </c>
      <c r="AU12" s="63">
        <v>90.772999999999996</v>
      </c>
      <c r="AV12" s="62">
        <v>90.772999999999996</v>
      </c>
      <c r="AW12" s="62">
        <v>94.522999999999996</v>
      </c>
      <c r="AX12" s="62">
        <v>117.80500000000001</v>
      </c>
      <c r="AY12" s="62">
        <v>94.522999999999996</v>
      </c>
      <c r="AZ12" s="62">
        <v>117.80500000000001</v>
      </c>
      <c r="BA12" s="63">
        <v>19.37</v>
      </c>
      <c r="BB12" s="63">
        <v>7.8949999999999996</v>
      </c>
      <c r="BC12" s="62">
        <v>7.8949999999999996</v>
      </c>
      <c r="BD12" s="62">
        <v>1.798</v>
      </c>
      <c r="BE12" s="62">
        <v>1.798</v>
      </c>
      <c r="BF12" s="62">
        <v>1.798</v>
      </c>
      <c r="BG12" s="62">
        <v>-19.216999999999999</v>
      </c>
      <c r="BH12" s="62">
        <v>821.57299999999998</v>
      </c>
      <c r="BI12" s="62">
        <v>821.57299999999998</v>
      </c>
      <c r="BJ12" s="62">
        <v>425.13799999999998</v>
      </c>
      <c r="BK12" s="62">
        <v>519.66399999999999</v>
      </c>
      <c r="BL12" s="62">
        <v>465.34199999999998</v>
      </c>
      <c r="BM12" s="62">
        <v>556.45600000000002</v>
      </c>
      <c r="BN12" s="62">
        <v>220.881</v>
      </c>
      <c r="BO12" s="62">
        <v>220.881</v>
      </c>
      <c r="BP12" s="62">
        <v>222.679</v>
      </c>
      <c r="BQ12" s="62">
        <v>203.46199999999999</v>
      </c>
      <c r="BR12" s="62">
        <v>155.54499999999999</v>
      </c>
      <c r="BS12" s="62">
        <v>158.88499999999999</v>
      </c>
      <c r="BT12"/>
      <c r="BU12"/>
      <c r="BV12"/>
      <c r="BW12"/>
      <c r="BX12"/>
      <c r="BY12"/>
    </row>
    <row r="13" spans="2:77" s="1" customFormat="1" ht="15" x14ac:dyDescent="0.25">
      <c r="B13" s="89" t="s">
        <v>166</v>
      </c>
      <c r="C13" s="74">
        <v>43580</v>
      </c>
      <c r="D13" s="58" t="s">
        <v>0</v>
      </c>
      <c r="E13" s="75" t="s">
        <v>26</v>
      </c>
      <c r="F13" s="75">
        <v>26.276371999999999</v>
      </c>
      <c r="G13" s="59">
        <v>-20.165861</v>
      </c>
      <c r="H13" s="59">
        <v>5.2872199999999996</v>
      </c>
      <c r="I13" s="60">
        <v>3.9697897950151502</v>
      </c>
      <c r="J13" s="66" t="s">
        <v>377</v>
      </c>
      <c r="K13" s="59" t="s">
        <v>26</v>
      </c>
      <c r="L13" s="75">
        <v>25.427332</v>
      </c>
      <c r="M13" s="59">
        <v>-26.900545999999999</v>
      </c>
      <c r="N13" s="59">
        <v>4.0254050000000001</v>
      </c>
      <c r="O13" s="60">
        <v>5.3167139703955248</v>
      </c>
      <c r="P13" s="66" t="s">
        <v>377</v>
      </c>
      <c r="Q13" s="59" t="s">
        <v>26</v>
      </c>
      <c r="R13" s="76">
        <v>29.230861000000001</v>
      </c>
      <c r="S13" s="59">
        <v>-25.945332000000001</v>
      </c>
      <c r="T13" s="59">
        <v>4.0894139999999997</v>
      </c>
      <c r="U13" s="60">
        <v>6.1479339093571852</v>
      </c>
      <c r="V13" s="90" t="s">
        <v>377</v>
      </c>
      <c r="W13" s="61"/>
      <c r="X13" s="61"/>
      <c r="Y13" s="61"/>
      <c r="Z13" s="61"/>
      <c r="AA13" s="62">
        <v>71.040000000000006</v>
      </c>
      <c r="AB13" s="62">
        <v>26.276371999999999</v>
      </c>
      <c r="AC13" s="62">
        <v>5.2872199999999996</v>
      </c>
      <c r="AD13" s="62">
        <v>38.595585</v>
      </c>
      <c r="AE13" s="62">
        <v>1.346589</v>
      </c>
      <c r="AF13" s="63">
        <v>26.276371999999999</v>
      </c>
      <c r="AG13" s="63">
        <v>4.4583199999999996</v>
      </c>
      <c r="AH13" s="62">
        <v>4.4583199999999996</v>
      </c>
      <c r="AI13" s="62">
        <v>31.764129000000001</v>
      </c>
      <c r="AJ13" s="62">
        <v>-7.3929489999999998</v>
      </c>
      <c r="AK13" s="62">
        <v>-26.124752999999998</v>
      </c>
      <c r="AL13" s="62">
        <v>26.276371999999999</v>
      </c>
      <c r="AM13" s="63">
        <v>25.404426999999998</v>
      </c>
      <c r="AN13" s="63">
        <v>3.9947020000000002</v>
      </c>
      <c r="AO13" s="62">
        <v>3.9947020000000002</v>
      </c>
      <c r="AP13" s="62">
        <v>31.216066999999999</v>
      </c>
      <c r="AQ13" s="62">
        <v>-7.9304300000000003</v>
      </c>
      <c r="AR13" s="62">
        <v>-26.932988999999999</v>
      </c>
      <c r="AS13" s="62">
        <v>25.404426999999998</v>
      </c>
      <c r="AT13" s="63">
        <v>25.427332</v>
      </c>
      <c r="AU13" s="63">
        <v>4.0254050000000001</v>
      </c>
      <c r="AV13" s="62">
        <v>4.0254050000000001</v>
      </c>
      <c r="AW13" s="62">
        <v>31.245987</v>
      </c>
      <c r="AX13" s="62">
        <v>-7.8993520000000004</v>
      </c>
      <c r="AY13" s="62">
        <v>31.245987</v>
      </c>
      <c r="AZ13" s="62">
        <v>-7.8993520000000004</v>
      </c>
      <c r="BA13" s="63">
        <v>29.230861000000001</v>
      </c>
      <c r="BB13" s="63">
        <v>4.0894139999999997</v>
      </c>
      <c r="BC13" s="62">
        <v>4.0894139999999997</v>
      </c>
      <c r="BD13" s="62">
        <v>31.359266999999999</v>
      </c>
      <c r="BE13" s="62">
        <v>31.359266999999999</v>
      </c>
      <c r="BF13" s="62">
        <v>31.359266999999999</v>
      </c>
      <c r="BG13" s="62">
        <v>-7.8074539999999999</v>
      </c>
      <c r="BH13" s="62">
        <v>-16.690097000000002</v>
      </c>
      <c r="BI13" s="62">
        <v>-16.690097000000002</v>
      </c>
      <c r="BJ13" s="62">
        <v>-11.532923</v>
      </c>
      <c r="BK13" s="62">
        <v>-10.057418</v>
      </c>
      <c r="BL13" s="62">
        <v>-31.544091000000002</v>
      </c>
      <c r="BM13" s="62">
        <v>-34.669576999999997</v>
      </c>
      <c r="BN13" s="62">
        <v>74.305283000000003</v>
      </c>
      <c r="BO13" s="62">
        <v>74.305283000000003</v>
      </c>
      <c r="BP13" s="62">
        <v>105.260588</v>
      </c>
      <c r="BQ13" s="62">
        <v>97.457654000000005</v>
      </c>
      <c r="BR13" s="62">
        <v>103.522981</v>
      </c>
      <c r="BS13" s="62">
        <v>132.75384199999999</v>
      </c>
    </row>
    <row r="14" spans="2:77" s="1" customFormat="1" ht="15" x14ac:dyDescent="0.25">
      <c r="B14" s="89" t="s">
        <v>169</v>
      </c>
      <c r="C14" s="74">
        <v>43580</v>
      </c>
      <c r="D14" s="58" t="s">
        <v>1</v>
      </c>
      <c r="E14" s="75" t="s">
        <v>26</v>
      </c>
      <c r="F14" s="75" t="s">
        <v>26</v>
      </c>
      <c r="G14" s="59" t="s">
        <v>26</v>
      </c>
      <c r="H14" s="59" t="s">
        <v>26</v>
      </c>
      <c r="I14" s="60" t="s">
        <v>26</v>
      </c>
      <c r="J14" s="66" t="s">
        <v>26</v>
      </c>
      <c r="K14" s="59" t="s">
        <v>26</v>
      </c>
      <c r="L14" s="75" t="s">
        <v>26</v>
      </c>
      <c r="M14" s="59" t="s">
        <v>26</v>
      </c>
      <c r="N14" s="59" t="s">
        <v>26</v>
      </c>
      <c r="O14" s="60" t="s">
        <v>26</v>
      </c>
      <c r="P14" s="66" t="s">
        <v>26</v>
      </c>
      <c r="Q14" s="59" t="s">
        <v>26</v>
      </c>
      <c r="R14" s="76">
        <v>24.75</v>
      </c>
      <c r="S14" s="59">
        <v>11.631</v>
      </c>
      <c r="T14" s="59">
        <v>33.561999999999998</v>
      </c>
      <c r="U14" s="60">
        <v>-0.26255884631428394</v>
      </c>
      <c r="V14" s="90">
        <v>1.1279339695640958</v>
      </c>
      <c r="W14" s="61"/>
      <c r="X14" s="61"/>
      <c r="Y14" s="61"/>
      <c r="Z14" s="61"/>
      <c r="AA14" s="62">
        <v>2666</v>
      </c>
      <c r="AB14" s="62">
        <v>98.736999999999995</v>
      </c>
      <c r="AC14" s="62">
        <v>106.395</v>
      </c>
      <c r="AD14" s="62">
        <v>101.949</v>
      </c>
      <c r="AE14" s="62">
        <v>102.417</v>
      </c>
      <c r="AF14" s="63">
        <v>0</v>
      </c>
      <c r="AG14" s="63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3">
        <v>0</v>
      </c>
      <c r="AN14" s="63">
        <v>0</v>
      </c>
      <c r="AO14" s="62">
        <v>0</v>
      </c>
      <c r="AP14" s="62">
        <v>75.998000000000005</v>
      </c>
      <c r="AQ14" s="62">
        <v>75.998000000000005</v>
      </c>
      <c r="AR14" s="62">
        <v>75.998000000000005</v>
      </c>
      <c r="AS14" s="62">
        <v>75.998000000000005</v>
      </c>
      <c r="AT14" s="63">
        <v>0</v>
      </c>
      <c r="AU14" s="63">
        <v>0</v>
      </c>
      <c r="AV14" s="62">
        <v>3.2989999999999999</v>
      </c>
      <c r="AW14" s="62">
        <v>1.248</v>
      </c>
      <c r="AX14" s="62">
        <v>2.3959999999999999</v>
      </c>
      <c r="AY14" s="62">
        <v>1.248</v>
      </c>
      <c r="AZ14" s="62">
        <v>2.3959999999999999</v>
      </c>
      <c r="BA14" s="63">
        <v>24.75</v>
      </c>
      <c r="BB14" s="63">
        <v>33.561999999999998</v>
      </c>
      <c r="BC14" s="62">
        <v>0</v>
      </c>
      <c r="BD14" s="62">
        <v>18.858000000000001</v>
      </c>
      <c r="BE14" s="62">
        <v>18.858000000000001</v>
      </c>
      <c r="BF14" s="62">
        <v>18.858000000000001</v>
      </c>
      <c r="BG14" s="62">
        <v>43.298999999999999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1156.105</v>
      </c>
      <c r="BO14" s="62">
        <v>1156.105</v>
      </c>
      <c r="BP14" s="62">
        <v>1133.231</v>
      </c>
      <c r="BQ14" s="62">
        <v>1083.807</v>
      </c>
      <c r="BR14" s="62">
        <v>1127.9939999999999</v>
      </c>
      <c r="BS14" s="62">
        <v>1163.325</v>
      </c>
    </row>
    <row r="15" spans="2:77" s="1" customFormat="1" ht="15" x14ac:dyDescent="0.25">
      <c r="B15" s="89" t="s">
        <v>180</v>
      </c>
      <c r="C15" s="74">
        <v>43580</v>
      </c>
      <c r="D15" s="58" t="s">
        <v>0</v>
      </c>
      <c r="E15" s="75" t="s">
        <v>26</v>
      </c>
      <c r="F15" s="75">
        <v>281.44200000000001</v>
      </c>
      <c r="G15" s="59">
        <v>260.43099999999998</v>
      </c>
      <c r="H15" s="59">
        <v>210.81299999999999</v>
      </c>
      <c r="I15" s="60">
        <v>0.33503152082651466</v>
      </c>
      <c r="J15" s="66">
        <v>8.0677799493915847E-2</v>
      </c>
      <c r="K15" s="59" t="s">
        <v>26</v>
      </c>
      <c r="L15" s="75">
        <v>261.84199999999998</v>
      </c>
      <c r="M15" s="59">
        <v>243.06099999999998</v>
      </c>
      <c r="N15" s="59">
        <v>193.517</v>
      </c>
      <c r="O15" s="60">
        <v>0.35306975614545477</v>
      </c>
      <c r="P15" s="66">
        <v>7.7268669181810301E-2</v>
      </c>
      <c r="Q15" s="59" t="s">
        <v>26</v>
      </c>
      <c r="R15" s="76">
        <v>-10.920999999999999</v>
      </c>
      <c r="S15" s="59">
        <v>102.51300000000001</v>
      </c>
      <c r="T15" s="59">
        <v>57.616999999999997</v>
      </c>
      <c r="U15" s="60" t="s">
        <v>377</v>
      </c>
      <c r="V15" s="90" t="s">
        <v>377</v>
      </c>
      <c r="W15" s="61"/>
      <c r="X15" s="61"/>
      <c r="Y15" s="61"/>
      <c r="Z15" s="61"/>
      <c r="AA15" s="62">
        <v>4832.3533827499996</v>
      </c>
      <c r="AB15" s="62">
        <v>281.44200000000001</v>
      </c>
      <c r="AC15" s="62">
        <v>210.81299999999999</v>
      </c>
      <c r="AD15" s="62">
        <v>248.53100000000001</v>
      </c>
      <c r="AE15" s="62">
        <v>296.762</v>
      </c>
      <c r="AF15" s="63">
        <v>281.44200000000001</v>
      </c>
      <c r="AG15" s="63">
        <v>210.81299999999999</v>
      </c>
      <c r="AH15" s="62">
        <v>210.81299999999999</v>
      </c>
      <c r="AI15" s="62">
        <v>248.53100000000001</v>
      </c>
      <c r="AJ15" s="62">
        <v>296.762</v>
      </c>
      <c r="AK15" s="62">
        <v>260.43099999999998</v>
      </c>
      <c r="AL15" s="62">
        <v>281.44200000000001</v>
      </c>
      <c r="AM15" s="63">
        <v>260.32799999999997</v>
      </c>
      <c r="AN15" s="63">
        <v>192.904</v>
      </c>
      <c r="AO15" s="62">
        <v>192.904</v>
      </c>
      <c r="AP15" s="62">
        <v>229.73699999999999</v>
      </c>
      <c r="AQ15" s="62">
        <v>279.21100000000001</v>
      </c>
      <c r="AR15" s="62">
        <v>242.27699999999999</v>
      </c>
      <c r="AS15" s="62">
        <v>260.32799999999997</v>
      </c>
      <c r="AT15" s="63">
        <v>261.84199999999998</v>
      </c>
      <c r="AU15" s="63">
        <v>193.517</v>
      </c>
      <c r="AV15" s="62">
        <v>193.517</v>
      </c>
      <c r="AW15" s="62">
        <v>230.38300000000001</v>
      </c>
      <c r="AX15" s="62">
        <v>279.91000000000003</v>
      </c>
      <c r="AY15" s="62">
        <v>230.38300000000001</v>
      </c>
      <c r="AZ15" s="62">
        <v>279.91000000000003</v>
      </c>
      <c r="BA15" s="63">
        <v>-10.920999999999999</v>
      </c>
      <c r="BB15" s="63">
        <v>57.616999999999997</v>
      </c>
      <c r="BC15" s="62">
        <v>57.616999999999997</v>
      </c>
      <c r="BD15" s="62">
        <v>26.803000000000001</v>
      </c>
      <c r="BE15" s="62">
        <v>26.803000000000001</v>
      </c>
      <c r="BF15" s="62">
        <v>26.803000000000001</v>
      </c>
      <c r="BG15" s="62">
        <v>20.318999999999999</v>
      </c>
      <c r="BH15" s="62">
        <v>1211.5409999999999</v>
      </c>
      <c r="BI15" s="62">
        <v>1211.5409999999999</v>
      </c>
      <c r="BJ15" s="62">
        <v>1550.6679999999999</v>
      </c>
      <c r="BK15" s="62">
        <v>1583.509</v>
      </c>
      <c r="BL15" s="62">
        <v>2036.991</v>
      </c>
      <c r="BM15" s="62">
        <v>1316.2439999999999</v>
      </c>
      <c r="BN15" s="62">
        <v>975.32600000000002</v>
      </c>
      <c r="BO15" s="62">
        <v>975.32600000000002</v>
      </c>
      <c r="BP15" s="62">
        <v>1004.4109999999999</v>
      </c>
      <c r="BQ15" s="62">
        <v>1010.15</v>
      </c>
      <c r="BR15" s="62">
        <v>1085.0119999999999</v>
      </c>
      <c r="BS15" s="62">
        <v>1077.1110000000001</v>
      </c>
    </row>
    <row r="16" spans="2:77" s="1" customFormat="1" ht="15" x14ac:dyDescent="0.25">
      <c r="B16" s="89" t="s">
        <v>294</v>
      </c>
      <c r="C16" s="74">
        <v>43580</v>
      </c>
      <c r="D16" s="58" t="s">
        <v>0</v>
      </c>
      <c r="E16" s="75">
        <v>1522.0648232781239</v>
      </c>
      <c r="F16" s="75">
        <v>1619.761</v>
      </c>
      <c r="G16" s="59">
        <v>1738.4490000000001</v>
      </c>
      <c r="H16" s="59">
        <v>1139.502</v>
      </c>
      <c r="I16" s="60">
        <v>0.42146393775526514</v>
      </c>
      <c r="J16" s="66">
        <v>-6.8272350813857741E-2</v>
      </c>
      <c r="K16" s="59">
        <v>586.06202237440414</v>
      </c>
      <c r="L16" s="75">
        <v>640.35799999999995</v>
      </c>
      <c r="M16" s="59">
        <v>589.95799999999997</v>
      </c>
      <c r="N16" s="59">
        <v>417.07399999999996</v>
      </c>
      <c r="O16" s="60">
        <v>0.5353582337906464</v>
      </c>
      <c r="P16" s="66">
        <v>8.5429810257679373E-2</v>
      </c>
      <c r="Q16" s="59">
        <v>157.363484844407</v>
      </c>
      <c r="R16" s="76">
        <v>145.64400000000001</v>
      </c>
      <c r="S16" s="59">
        <v>323.41300000000001</v>
      </c>
      <c r="T16" s="59">
        <v>33.609000000000002</v>
      </c>
      <c r="U16" s="60">
        <v>3.333482103008123</v>
      </c>
      <c r="V16" s="90">
        <v>-0.54966559785784741</v>
      </c>
      <c r="W16" s="61"/>
      <c r="X16" s="61"/>
      <c r="Y16" s="61"/>
      <c r="Z16" s="61"/>
      <c r="AA16" s="62">
        <v>8878.59375</v>
      </c>
      <c r="AB16" s="62">
        <v>1619.761</v>
      </c>
      <c r="AC16" s="62">
        <v>1139.502</v>
      </c>
      <c r="AD16" s="62">
        <v>1553.144</v>
      </c>
      <c r="AE16" s="62">
        <v>2231.9059999999999</v>
      </c>
      <c r="AF16" s="63">
        <v>780.154</v>
      </c>
      <c r="AG16" s="63">
        <v>479.17899999999997</v>
      </c>
      <c r="AH16" s="62">
        <v>479.17899999999997</v>
      </c>
      <c r="AI16" s="62">
        <v>821.60400000000004</v>
      </c>
      <c r="AJ16" s="62">
        <v>1284.9090000000001</v>
      </c>
      <c r="AK16" s="62">
        <v>837.01800000000003</v>
      </c>
      <c r="AL16" s="62">
        <v>780.154</v>
      </c>
      <c r="AM16" s="63">
        <v>477.14</v>
      </c>
      <c r="AN16" s="63">
        <v>280.00099999999998</v>
      </c>
      <c r="AO16" s="62">
        <v>280.00099999999998</v>
      </c>
      <c r="AP16" s="62">
        <v>574.19200000000001</v>
      </c>
      <c r="AQ16" s="62">
        <v>1001.136</v>
      </c>
      <c r="AR16" s="62">
        <v>460.68299999999999</v>
      </c>
      <c r="AS16" s="62">
        <v>477.14</v>
      </c>
      <c r="AT16" s="63">
        <v>640.35799999999995</v>
      </c>
      <c r="AU16" s="63">
        <v>417.07400000000001</v>
      </c>
      <c r="AV16" s="62">
        <v>417.07400000000001</v>
      </c>
      <c r="AW16" s="62">
        <v>706.17399999999998</v>
      </c>
      <c r="AX16" s="62">
        <v>1216.2380000000001</v>
      </c>
      <c r="AY16" s="62">
        <v>706.17399999999998</v>
      </c>
      <c r="AZ16" s="62">
        <v>1216.2380000000001</v>
      </c>
      <c r="BA16" s="63">
        <v>145.64400000000001</v>
      </c>
      <c r="BB16" s="63">
        <v>33.609000000000002</v>
      </c>
      <c r="BC16" s="62">
        <v>33.609000000000002</v>
      </c>
      <c r="BD16" s="62">
        <v>426.37200000000001</v>
      </c>
      <c r="BE16" s="62">
        <v>426.37200000000001</v>
      </c>
      <c r="BF16" s="62">
        <v>426.37200000000001</v>
      </c>
      <c r="BG16" s="62">
        <v>671.35299999999995</v>
      </c>
      <c r="BH16" s="62">
        <v>3685.6840000000002</v>
      </c>
      <c r="BI16" s="62">
        <v>3685.6840000000002</v>
      </c>
      <c r="BJ16" s="62">
        <v>3874.7849999999999</v>
      </c>
      <c r="BK16" s="62">
        <v>4307.5879999999997</v>
      </c>
      <c r="BL16" s="62">
        <v>3031.7829999999999</v>
      </c>
      <c r="BM16" s="62">
        <v>3397.8870000000002</v>
      </c>
      <c r="BN16" s="62">
        <v>4012.3090000000002</v>
      </c>
      <c r="BO16" s="62">
        <v>4012.3090000000002</v>
      </c>
      <c r="BP16" s="62">
        <v>4854.7299999999996</v>
      </c>
      <c r="BQ16" s="62">
        <v>7004.1750000000002</v>
      </c>
      <c r="BR16" s="62">
        <v>6256.4160000000002</v>
      </c>
      <c r="BS16" s="62">
        <v>5933.692</v>
      </c>
    </row>
    <row r="17" spans="2:77" s="1" customFormat="1" ht="15" x14ac:dyDescent="0.25">
      <c r="B17" s="89" t="s">
        <v>296</v>
      </c>
      <c r="C17" s="74">
        <v>43580</v>
      </c>
      <c r="D17" s="58" t="s">
        <v>0</v>
      </c>
      <c r="E17" s="75">
        <v>4389.9159534807031</v>
      </c>
      <c r="F17" s="75">
        <v>4587.4780000000001</v>
      </c>
      <c r="G17" s="59">
        <v>3788.7</v>
      </c>
      <c r="H17" s="59">
        <v>2265.9290000000001</v>
      </c>
      <c r="I17" s="60">
        <v>1.024546223646019</v>
      </c>
      <c r="J17" s="66">
        <v>0.21083168369097582</v>
      </c>
      <c r="K17" s="59">
        <v>949.84420754914026</v>
      </c>
      <c r="L17" s="75">
        <v>938.93</v>
      </c>
      <c r="M17" s="59">
        <v>509.50400000000002</v>
      </c>
      <c r="N17" s="59">
        <v>278.68600000000004</v>
      </c>
      <c r="O17" s="60">
        <v>2.3691322850806995</v>
      </c>
      <c r="P17" s="66">
        <v>0.84283145961562611</v>
      </c>
      <c r="Q17" s="59">
        <v>796.8204321878336</v>
      </c>
      <c r="R17" s="76">
        <v>782.26700000000005</v>
      </c>
      <c r="S17" s="59">
        <v>435.06900000000002</v>
      </c>
      <c r="T17" s="59">
        <v>240.89400000000001</v>
      </c>
      <c r="U17" s="60">
        <v>2.2473494566074708</v>
      </c>
      <c r="V17" s="90">
        <v>0.79802973781170339</v>
      </c>
      <c r="W17" s="61"/>
      <c r="X17" s="61"/>
      <c r="Y17" s="61"/>
      <c r="Z17" s="61"/>
      <c r="AA17" s="62">
        <v>9435</v>
      </c>
      <c r="AB17" s="62">
        <v>4587.4780000000001</v>
      </c>
      <c r="AC17" s="62">
        <v>2265.9290000000001</v>
      </c>
      <c r="AD17" s="62">
        <v>2836.5790000000002</v>
      </c>
      <c r="AE17" s="62">
        <v>3255.9630000000002</v>
      </c>
      <c r="AF17" s="63">
        <v>1063.692</v>
      </c>
      <c r="AG17" s="63">
        <v>340.88200000000001</v>
      </c>
      <c r="AH17" s="62">
        <v>340.88200000000001</v>
      </c>
      <c r="AI17" s="62">
        <v>392.86500000000001</v>
      </c>
      <c r="AJ17" s="62">
        <v>483.65</v>
      </c>
      <c r="AK17" s="62">
        <v>585.94500000000005</v>
      </c>
      <c r="AL17" s="62">
        <v>1063.692</v>
      </c>
      <c r="AM17" s="63">
        <v>874.49199999999996</v>
      </c>
      <c r="AN17" s="63">
        <v>235.53200000000001</v>
      </c>
      <c r="AO17" s="62">
        <v>235.53200000000001</v>
      </c>
      <c r="AP17" s="62">
        <v>253.738</v>
      </c>
      <c r="AQ17" s="62">
        <v>337.48399999999998</v>
      </c>
      <c r="AR17" s="62">
        <v>452.85300000000001</v>
      </c>
      <c r="AS17" s="62">
        <v>874.49199999999996</v>
      </c>
      <c r="AT17" s="63">
        <v>938.93</v>
      </c>
      <c r="AU17" s="63">
        <v>278.68599999999998</v>
      </c>
      <c r="AV17" s="62">
        <v>278.68599999999998</v>
      </c>
      <c r="AW17" s="62">
        <v>294.05900000000003</v>
      </c>
      <c r="AX17" s="62">
        <v>387.26400000000001</v>
      </c>
      <c r="AY17" s="62">
        <v>294.05900000000003</v>
      </c>
      <c r="AZ17" s="62">
        <v>387.26400000000001</v>
      </c>
      <c r="BA17" s="63">
        <v>782.26700000000005</v>
      </c>
      <c r="BB17" s="63">
        <v>240.89400000000001</v>
      </c>
      <c r="BC17" s="62">
        <v>240.89400000000001</v>
      </c>
      <c r="BD17" s="62">
        <v>279.05500000000001</v>
      </c>
      <c r="BE17" s="62">
        <v>279.05500000000001</v>
      </c>
      <c r="BF17" s="62">
        <v>279.05500000000001</v>
      </c>
      <c r="BG17" s="62">
        <v>448.04300000000001</v>
      </c>
      <c r="BH17" s="62">
        <v>-2690.3020000000001</v>
      </c>
      <c r="BI17" s="62">
        <v>-2690.3020000000001</v>
      </c>
      <c r="BJ17" s="62">
        <v>-2864.5569999999998</v>
      </c>
      <c r="BK17" s="62">
        <v>-3426.2040000000002</v>
      </c>
      <c r="BL17" s="62">
        <v>-3595.52</v>
      </c>
      <c r="BM17" s="62">
        <v>-4154.9949999999999</v>
      </c>
      <c r="BN17" s="62">
        <v>3008.806</v>
      </c>
      <c r="BO17" s="62">
        <v>3008.806</v>
      </c>
      <c r="BP17" s="62">
        <v>3386.6559999999999</v>
      </c>
      <c r="BQ17" s="62">
        <v>4165.07</v>
      </c>
      <c r="BR17" s="62">
        <v>4367.5870000000004</v>
      </c>
      <c r="BS17" s="62">
        <v>4815.8990000000003</v>
      </c>
    </row>
    <row r="18" spans="2:77" s="1" customFormat="1" ht="15" x14ac:dyDescent="0.25">
      <c r="B18" s="89" t="s">
        <v>314</v>
      </c>
      <c r="C18" s="74">
        <v>43580</v>
      </c>
      <c r="D18" s="58" t="s">
        <v>0</v>
      </c>
      <c r="E18" s="75" t="s">
        <v>26</v>
      </c>
      <c r="F18" s="75">
        <v>316.67726699999997</v>
      </c>
      <c r="G18" s="59">
        <v>352.22507300000001</v>
      </c>
      <c r="H18" s="59">
        <v>317.98173300000002</v>
      </c>
      <c r="I18" s="60">
        <v>-4.1023299913899303E-3</v>
      </c>
      <c r="J18" s="66">
        <v>-0.10092355350296156</v>
      </c>
      <c r="K18" s="59" t="s">
        <v>26</v>
      </c>
      <c r="L18" s="75">
        <v>13.721413</v>
      </c>
      <c r="M18" s="59">
        <v>33.410722999999997</v>
      </c>
      <c r="N18" s="59">
        <v>6.666474</v>
      </c>
      <c r="O18" s="60">
        <v>1.0582714340444439</v>
      </c>
      <c r="P18" s="66">
        <v>-0.5893111023068851</v>
      </c>
      <c r="Q18" s="59" t="s">
        <v>26</v>
      </c>
      <c r="R18" s="76">
        <v>8.7588509999999999</v>
      </c>
      <c r="S18" s="59">
        <v>32.055287999999997</v>
      </c>
      <c r="T18" s="59">
        <v>0.27712799999999999</v>
      </c>
      <c r="U18" s="60">
        <v>30.605795877717156</v>
      </c>
      <c r="V18" s="90">
        <v>-0.72675800011530078</v>
      </c>
      <c r="W18" s="61"/>
      <c r="X18" s="61"/>
      <c r="Y18" s="61"/>
      <c r="Z18" s="61"/>
      <c r="AA18" s="62">
        <v>246.61655447999999</v>
      </c>
      <c r="AB18" s="62">
        <v>316.67726699999997</v>
      </c>
      <c r="AC18" s="62">
        <v>317.98173300000002</v>
      </c>
      <c r="AD18" s="62">
        <v>355.66897</v>
      </c>
      <c r="AE18" s="62">
        <v>347.50263200000001</v>
      </c>
      <c r="AF18" s="63">
        <v>34.614283</v>
      </c>
      <c r="AG18" s="63">
        <v>33.019753000000001</v>
      </c>
      <c r="AH18" s="62">
        <v>33.019753000000001</v>
      </c>
      <c r="AI18" s="62">
        <v>32.909122000000004</v>
      </c>
      <c r="AJ18" s="62">
        <v>42.111240000000002</v>
      </c>
      <c r="AK18" s="62">
        <v>33.464407000000001</v>
      </c>
      <c r="AL18" s="62">
        <v>34.614283</v>
      </c>
      <c r="AM18" s="63">
        <v>12.139452</v>
      </c>
      <c r="AN18" s="63">
        <v>5.0830500000000001</v>
      </c>
      <c r="AO18" s="62">
        <v>5.0830500000000001</v>
      </c>
      <c r="AP18" s="62">
        <v>14.016226</v>
      </c>
      <c r="AQ18" s="62">
        <v>18.018207</v>
      </c>
      <c r="AR18" s="62">
        <v>31.832443999999999</v>
      </c>
      <c r="AS18" s="62">
        <v>12.139452</v>
      </c>
      <c r="AT18" s="63">
        <v>13.721413</v>
      </c>
      <c r="AU18" s="63">
        <v>6.666474</v>
      </c>
      <c r="AV18" s="62">
        <v>6.666474</v>
      </c>
      <c r="AW18" s="62">
        <v>15.573886</v>
      </c>
      <c r="AX18" s="62">
        <v>19.611462</v>
      </c>
      <c r="AY18" s="62">
        <v>15.573886</v>
      </c>
      <c r="AZ18" s="62">
        <v>19.611462</v>
      </c>
      <c r="BA18" s="63">
        <v>8.7588509999999999</v>
      </c>
      <c r="BB18" s="63">
        <v>0.27712799999999999</v>
      </c>
      <c r="BC18" s="62">
        <v>0.27712799999999999</v>
      </c>
      <c r="BD18" s="62">
        <v>4.3326269999999996</v>
      </c>
      <c r="BE18" s="62">
        <v>4.3326269999999996</v>
      </c>
      <c r="BF18" s="62">
        <v>4.3326269999999996</v>
      </c>
      <c r="BG18" s="62">
        <v>1.8734999999999999</v>
      </c>
      <c r="BH18" s="62">
        <v>-33.698794999999997</v>
      </c>
      <c r="BI18" s="62">
        <v>-33.698794999999997</v>
      </c>
      <c r="BJ18" s="62">
        <v>-73.314770999999993</v>
      </c>
      <c r="BK18" s="62">
        <v>-64.120233999999996</v>
      </c>
      <c r="BL18" s="62">
        <v>-180.02406999999999</v>
      </c>
      <c r="BM18" s="62">
        <v>-68.843964</v>
      </c>
      <c r="BN18" s="62">
        <v>235.24306999999999</v>
      </c>
      <c r="BO18" s="62">
        <v>235.24306999999999</v>
      </c>
      <c r="BP18" s="62">
        <v>235.29421199999999</v>
      </c>
      <c r="BQ18" s="62">
        <v>237.16771299999999</v>
      </c>
      <c r="BR18" s="62">
        <v>269.23899999999998</v>
      </c>
      <c r="BS18" s="62">
        <v>277.99785100000003</v>
      </c>
    </row>
    <row r="19" spans="2:77" s="1" customFormat="1" ht="15" x14ac:dyDescent="0.25">
      <c r="B19" s="89" t="s">
        <v>42</v>
      </c>
      <c r="C19" s="74">
        <v>43581</v>
      </c>
      <c r="D19" s="58" t="s">
        <v>2</v>
      </c>
      <c r="E19" s="75" t="s">
        <v>378</v>
      </c>
      <c r="F19" s="75" t="s">
        <v>26</v>
      </c>
      <c r="G19" s="59" t="s">
        <v>26</v>
      </c>
      <c r="H19" s="59" t="s">
        <v>26</v>
      </c>
      <c r="I19" s="60" t="s">
        <v>26</v>
      </c>
      <c r="J19" s="66" t="s">
        <v>26</v>
      </c>
      <c r="K19" s="59" t="s">
        <v>378</v>
      </c>
      <c r="L19" s="75" t="s">
        <v>26</v>
      </c>
      <c r="M19" s="59" t="s">
        <v>26</v>
      </c>
      <c r="N19" s="59" t="s">
        <v>26</v>
      </c>
      <c r="O19" s="60" t="s">
        <v>26</v>
      </c>
      <c r="P19" s="66" t="s">
        <v>26</v>
      </c>
      <c r="Q19" s="59">
        <v>71.833333333333329</v>
      </c>
      <c r="R19" s="76">
        <v>78.254088999999993</v>
      </c>
      <c r="S19" s="59">
        <v>62.48798</v>
      </c>
      <c r="T19" s="59">
        <v>51.256962999999999</v>
      </c>
      <c r="U19" s="60">
        <v>0.52670163076185372</v>
      </c>
      <c r="V19" s="90">
        <v>0.25230626754137342</v>
      </c>
      <c r="W19" s="61"/>
      <c r="X19" s="61"/>
      <c r="Y19" s="61"/>
      <c r="Z19" s="61"/>
      <c r="AA19" s="62">
        <v>1285.2</v>
      </c>
      <c r="AB19" s="62">
        <v>249.897503</v>
      </c>
      <c r="AC19" s="62">
        <v>163.323646</v>
      </c>
      <c r="AD19" s="62">
        <v>158.61443299999999</v>
      </c>
      <c r="AE19" s="62">
        <v>201.72507899999999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0</v>
      </c>
      <c r="AP19" s="62">
        <v>46.522844999999997</v>
      </c>
      <c r="AQ19" s="62">
        <v>46.130018999999997</v>
      </c>
      <c r="AR19" s="62">
        <v>55.639893999999998</v>
      </c>
      <c r="AS19" s="62">
        <v>55.281503999999998</v>
      </c>
      <c r="AT19" s="63">
        <v>0</v>
      </c>
      <c r="AU19" s="63">
        <v>0</v>
      </c>
      <c r="AV19" s="62">
        <v>4.9727300000000003</v>
      </c>
      <c r="AW19" s="62">
        <v>5.1790779999999996</v>
      </c>
      <c r="AX19" s="62">
        <v>0</v>
      </c>
      <c r="AY19" s="62">
        <v>5.1790779999999996</v>
      </c>
      <c r="AZ19" s="62">
        <v>0</v>
      </c>
      <c r="BA19" s="63">
        <v>78.254088999999993</v>
      </c>
      <c r="BB19" s="63">
        <v>51.256962999999999</v>
      </c>
      <c r="BC19" s="62">
        <v>0</v>
      </c>
      <c r="BD19" s="62">
        <v>3048.4598919999999</v>
      </c>
      <c r="BE19" s="62">
        <v>3048.4598919999999</v>
      </c>
      <c r="BF19" s="62">
        <v>3048.4598919999999</v>
      </c>
      <c r="BG19" s="62">
        <v>3257.2072389999998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570.60920199999998</v>
      </c>
      <c r="BO19" s="62">
        <v>570.60920199999998</v>
      </c>
      <c r="BP19" s="62">
        <v>615.98198300000001</v>
      </c>
      <c r="BQ19" s="62">
        <v>682.57685500000002</v>
      </c>
      <c r="BR19" s="62">
        <v>717.95946300000003</v>
      </c>
      <c r="BS19" s="62">
        <v>585.93162900000004</v>
      </c>
    </row>
    <row r="20" spans="2:77" s="1" customFormat="1" ht="15" x14ac:dyDescent="0.25">
      <c r="B20" s="89" t="s">
        <v>52</v>
      </c>
      <c r="C20" s="74">
        <v>43581</v>
      </c>
      <c r="D20" s="58" t="s">
        <v>0</v>
      </c>
      <c r="E20" s="75">
        <v>757.42657097912286</v>
      </c>
      <c r="F20" s="75">
        <v>775.32299999999998</v>
      </c>
      <c r="G20" s="59">
        <v>936.13400000000001</v>
      </c>
      <c r="H20" s="59">
        <v>545.05399999999997</v>
      </c>
      <c r="I20" s="60">
        <v>0.42247006718600355</v>
      </c>
      <c r="J20" s="66">
        <v>-0.1717820312049344</v>
      </c>
      <c r="K20" s="59">
        <v>179.30125831054249</v>
      </c>
      <c r="L20" s="75">
        <v>195.30500000000001</v>
      </c>
      <c r="M20" s="59">
        <v>199.65300000000002</v>
      </c>
      <c r="N20" s="59">
        <v>136.35900000000001</v>
      </c>
      <c r="O20" s="60">
        <v>0.43228536436905518</v>
      </c>
      <c r="P20" s="66">
        <v>-2.1777784456031291E-2</v>
      </c>
      <c r="Q20" s="59">
        <v>111.5785498845309</v>
      </c>
      <c r="R20" s="76">
        <v>101.622</v>
      </c>
      <c r="S20" s="59">
        <v>74.221000000000004</v>
      </c>
      <c r="T20" s="59">
        <v>63.64</v>
      </c>
      <c r="U20" s="60">
        <v>0.59682589566310495</v>
      </c>
      <c r="V20" s="90">
        <v>0.36918122903221451</v>
      </c>
      <c r="W20" s="61"/>
      <c r="X20" s="61"/>
      <c r="Y20" s="61"/>
      <c r="Z20" s="61"/>
      <c r="AA20" s="62">
        <v>2205.0000005880001</v>
      </c>
      <c r="AB20" s="62">
        <v>775.32299999999998</v>
      </c>
      <c r="AC20" s="62">
        <v>545.05399999999997</v>
      </c>
      <c r="AD20" s="62">
        <v>836.82600000000002</v>
      </c>
      <c r="AE20" s="62">
        <v>912.54200000000003</v>
      </c>
      <c r="AF20" s="63">
        <v>257.34399999999999</v>
      </c>
      <c r="AG20" s="63">
        <v>165.72399999999999</v>
      </c>
      <c r="AH20" s="62">
        <v>165.72399999999999</v>
      </c>
      <c r="AI20" s="62">
        <v>247.178</v>
      </c>
      <c r="AJ20" s="62">
        <v>280.255</v>
      </c>
      <c r="AK20" s="62">
        <v>282.52100000000002</v>
      </c>
      <c r="AL20" s="62">
        <v>257.34399999999999</v>
      </c>
      <c r="AM20" s="63">
        <v>97.766999999999996</v>
      </c>
      <c r="AN20" s="63">
        <v>58.113999999999997</v>
      </c>
      <c r="AO20" s="62">
        <v>58.113999999999997</v>
      </c>
      <c r="AP20" s="62">
        <v>105.807</v>
      </c>
      <c r="AQ20" s="62">
        <v>137.70599999999999</v>
      </c>
      <c r="AR20" s="62">
        <v>111.908</v>
      </c>
      <c r="AS20" s="62">
        <v>97.766999999999996</v>
      </c>
      <c r="AT20" s="63">
        <v>195.30500000000001</v>
      </c>
      <c r="AU20" s="63">
        <v>136.35900000000001</v>
      </c>
      <c r="AV20" s="62">
        <v>136.35900000000001</v>
      </c>
      <c r="AW20" s="62">
        <v>188.47499999999999</v>
      </c>
      <c r="AX20" s="62">
        <v>230.45500000000001</v>
      </c>
      <c r="AY20" s="62">
        <v>188.47499999999999</v>
      </c>
      <c r="AZ20" s="62">
        <v>230.45500000000001</v>
      </c>
      <c r="BA20" s="63">
        <v>101.622</v>
      </c>
      <c r="BB20" s="63">
        <v>63.64</v>
      </c>
      <c r="BC20" s="62">
        <v>63.64</v>
      </c>
      <c r="BD20" s="62">
        <v>165.54499999999999</v>
      </c>
      <c r="BE20" s="62">
        <v>165.54499999999999</v>
      </c>
      <c r="BF20" s="62">
        <v>165.54499999999999</v>
      </c>
      <c r="BG20" s="62">
        <v>147.33699999999999</v>
      </c>
      <c r="BH20" s="62">
        <v>1359.3679999999999</v>
      </c>
      <c r="BI20" s="62">
        <v>1359.3679999999999</v>
      </c>
      <c r="BJ20" s="62">
        <v>1655.521</v>
      </c>
      <c r="BK20" s="62">
        <v>2151.0659999999998</v>
      </c>
      <c r="BL20" s="62">
        <v>1883.527</v>
      </c>
      <c r="BM20" s="62">
        <v>2270.0160000000001</v>
      </c>
      <c r="BN20" s="62">
        <v>1878.7619999999999</v>
      </c>
      <c r="BO20" s="62">
        <v>1878.7619999999999</v>
      </c>
      <c r="BP20" s="62">
        <v>2026.8209999999999</v>
      </c>
      <c r="BQ20" s="62">
        <v>2167.2060000000001</v>
      </c>
      <c r="BR20" s="62">
        <v>2309.462</v>
      </c>
      <c r="BS20" s="62">
        <v>2338.9369999999999</v>
      </c>
    </row>
    <row r="21" spans="2:77" s="1" customFormat="1" ht="15" x14ac:dyDescent="0.25">
      <c r="B21" s="89" t="s">
        <v>113</v>
      </c>
      <c r="C21" s="74">
        <v>43581</v>
      </c>
      <c r="D21" s="58" t="s">
        <v>0</v>
      </c>
      <c r="E21" s="75" t="s">
        <v>26</v>
      </c>
      <c r="F21" s="75">
        <v>32.223947000000003</v>
      </c>
      <c r="G21" s="59">
        <v>34.165635000000002</v>
      </c>
      <c r="H21" s="59">
        <v>22.992087000000001</v>
      </c>
      <c r="I21" s="60">
        <v>0.40152335888429791</v>
      </c>
      <c r="J21" s="66">
        <v>-5.6831608720282811E-2</v>
      </c>
      <c r="K21" s="59" t="s">
        <v>26</v>
      </c>
      <c r="L21" s="75">
        <v>-0.37456199999999995</v>
      </c>
      <c r="M21" s="59">
        <v>2.6807560000000001</v>
      </c>
      <c r="N21" s="59">
        <v>2.030564</v>
      </c>
      <c r="O21" s="60" t="s">
        <v>377</v>
      </c>
      <c r="P21" s="66" t="s">
        <v>377</v>
      </c>
      <c r="Q21" s="59" t="s">
        <v>26</v>
      </c>
      <c r="R21" s="76">
        <v>-4.955838</v>
      </c>
      <c r="S21" s="59">
        <v>1.159203</v>
      </c>
      <c r="T21" s="59">
        <v>-0.112356</v>
      </c>
      <c r="U21" s="60" t="s">
        <v>377</v>
      </c>
      <c r="V21" s="90" t="s">
        <v>377</v>
      </c>
      <c r="W21" s="61"/>
      <c r="X21" s="61"/>
      <c r="Y21" s="61"/>
      <c r="Z21" s="61"/>
      <c r="AA21" s="62">
        <v>54.36</v>
      </c>
      <c r="AB21" s="62">
        <v>32.223947000000003</v>
      </c>
      <c r="AC21" s="62">
        <v>22.992087000000001</v>
      </c>
      <c r="AD21" s="62">
        <v>27.647458</v>
      </c>
      <c r="AE21" s="62">
        <v>21.793937</v>
      </c>
      <c r="AF21" s="63">
        <v>1.6938569999999999</v>
      </c>
      <c r="AG21" s="63">
        <v>3.951403</v>
      </c>
      <c r="AH21" s="62">
        <v>3.951403</v>
      </c>
      <c r="AI21" s="62">
        <v>3.5066790000000001</v>
      </c>
      <c r="AJ21" s="62">
        <v>3.506462</v>
      </c>
      <c r="AK21" s="62">
        <v>4.3657589999999997</v>
      </c>
      <c r="AL21" s="62">
        <v>1.6938569999999999</v>
      </c>
      <c r="AM21" s="63">
        <v>-1.3625849999999999</v>
      </c>
      <c r="AN21" s="63">
        <v>0.96225499999999997</v>
      </c>
      <c r="AO21" s="62">
        <v>0.96225499999999997</v>
      </c>
      <c r="AP21" s="62">
        <v>1.129367</v>
      </c>
      <c r="AQ21" s="62">
        <v>0.78163700000000003</v>
      </c>
      <c r="AR21" s="62">
        <v>1.741722</v>
      </c>
      <c r="AS21" s="62">
        <v>-1.3625849999999999</v>
      </c>
      <c r="AT21" s="63">
        <v>-0.37456200000000001</v>
      </c>
      <c r="AU21" s="63">
        <v>2.030564</v>
      </c>
      <c r="AV21" s="62">
        <v>2.030564</v>
      </c>
      <c r="AW21" s="62">
        <v>2.2001499999999998</v>
      </c>
      <c r="AX21" s="62">
        <v>1.674488</v>
      </c>
      <c r="AY21" s="62">
        <v>2.2001499999999998</v>
      </c>
      <c r="AZ21" s="62">
        <v>1.674488</v>
      </c>
      <c r="BA21" s="63">
        <v>-4.955838</v>
      </c>
      <c r="BB21" s="63">
        <v>-0.112356</v>
      </c>
      <c r="BC21" s="62">
        <v>-0.112356</v>
      </c>
      <c r="BD21" s="62">
        <v>-0.51134900000000005</v>
      </c>
      <c r="BE21" s="62">
        <v>-0.51134900000000005</v>
      </c>
      <c r="BF21" s="62">
        <v>-0.51134900000000005</v>
      </c>
      <c r="BG21" s="62">
        <v>-0.91498000000000002</v>
      </c>
      <c r="BH21" s="62">
        <v>15.536534</v>
      </c>
      <c r="BI21" s="62">
        <v>15.536534</v>
      </c>
      <c r="BJ21" s="62">
        <v>17.952852</v>
      </c>
      <c r="BK21" s="62">
        <v>18.997606000000001</v>
      </c>
      <c r="BL21" s="62">
        <v>-0.18732199999999999</v>
      </c>
      <c r="BM21" s="62">
        <v>5.7699E-2</v>
      </c>
      <c r="BN21" s="62">
        <v>49.345393000000001</v>
      </c>
      <c r="BO21" s="62">
        <v>49.345393000000001</v>
      </c>
      <c r="BP21" s="62">
        <v>48.951225000000001</v>
      </c>
      <c r="BQ21" s="62">
        <v>47.697000000000003</v>
      </c>
      <c r="BR21" s="62">
        <v>63.006996000000001</v>
      </c>
      <c r="BS21" s="62">
        <v>58.051158000000001</v>
      </c>
    </row>
    <row r="22" spans="2:77" s="1" customFormat="1" ht="15" x14ac:dyDescent="0.25">
      <c r="B22" s="89" t="s">
        <v>178</v>
      </c>
      <c r="C22" s="74">
        <v>43581</v>
      </c>
      <c r="D22" s="58" t="s">
        <v>0</v>
      </c>
      <c r="E22" s="75" t="s">
        <v>26</v>
      </c>
      <c r="F22" s="75">
        <v>4059.9740000000002</v>
      </c>
      <c r="G22" s="59">
        <v>4378.1840000000002</v>
      </c>
      <c r="H22" s="59">
        <v>2975.9349999999999</v>
      </c>
      <c r="I22" s="60">
        <v>0.36426837279712099</v>
      </c>
      <c r="J22" s="66">
        <v>-7.2680819262050167E-2</v>
      </c>
      <c r="K22" s="59" t="s">
        <v>26</v>
      </c>
      <c r="L22" s="75">
        <v>906.68200000000002</v>
      </c>
      <c r="M22" s="59">
        <v>1422.777</v>
      </c>
      <c r="N22" s="59">
        <v>1078.1579999999999</v>
      </c>
      <c r="O22" s="60">
        <v>-0.15904533472830507</v>
      </c>
      <c r="P22" s="66">
        <v>-0.36273780079379969</v>
      </c>
      <c r="Q22" s="59" t="s">
        <v>26</v>
      </c>
      <c r="R22" s="76">
        <v>523.029</v>
      </c>
      <c r="S22" s="59">
        <v>1147.143</v>
      </c>
      <c r="T22" s="59">
        <v>787.03499999999997</v>
      </c>
      <c r="U22" s="60">
        <v>-0.33544378585450452</v>
      </c>
      <c r="V22" s="90">
        <v>-0.54405945902123798</v>
      </c>
      <c r="W22" s="61"/>
      <c r="X22" s="61"/>
      <c r="Y22" s="61"/>
      <c r="Z22" s="61"/>
      <c r="AA22" s="62">
        <v>16559</v>
      </c>
      <c r="AB22" s="62">
        <v>4059.9740000000002</v>
      </c>
      <c r="AC22" s="62">
        <v>2975.9349999999999</v>
      </c>
      <c r="AD22" s="62">
        <v>3786.6950000000002</v>
      </c>
      <c r="AE22" s="62">
        <v>4741.1459999999997</v>
      </c>
      <c r="AF22" s="63">
        <v>819.69799999999998</v>
      </c>
      <c r="AG22" s="63">
        <v>1025.546</v>
      </c>
      <c r="AH22" s="62">
        <v>1025.546</v>
      </c>
      <c r="AI22" s="62">
        <v>1318.3879999999999</v>
      </c>
      <c r="AJ22" s="62">
        <v>1483.818</v>
      </c>
      <c r="AK22" s="62">
        <v>1344.492</v>
      </c>
      <c r="AL22" s="62">
        <v>819.69799999999998</v>
      </c>
      <c r="AM22" s="63">
        <v>755.46400000000006</v>
      </c>
      <c r="AN22" s="63">
        <v>978.37099999999998</v>
      </c>
      <c r="AO22" s="62">
        <v>978.37099999999998</v>
      </c>
      <c r="AP22" s="62">
        <v>1263.77</v>
      </c>
      <c r="AQ22" s="62">
        <v>1421.5650000000001</v>
      </c>
      <c r="AR22" s="62">
        <v>1275.125</v>
      </c>
      <c r="AS22" s="62">
        <v>755.46400000000006</v>
      </c>
      <c r="AT22" s="63">
        <v>906.68200000000002</v>
      </c>
      <c r="AU22" s="63">
        <v>1078.1579999999999</v>
      </c>
      <c r="AV22" s="62">
        <v>1078.1579999999999</v>
      </c>
      <c r="AW22" s="62">
        <v>1380.37</v>
      </c>
      <c r="AX22" s="62">
        <v>1573.8869999999999</v>
      </c>
      <c r="AY22" s="62">
        <v>1380.37</v>
      </c>
      <c r="AZ22" s="62">
        <v>1573.8869999999999</v>
      </c>
      <c r="BA22" s="63">
        <v>523.029</v>
      </c>
      <c r="BB22" s="63">
        <v>787.03499999999997</v>
      </c>
      <c r="BC22" s="62">
        <v>787.03499999999997</v>
      </c>
      <c r="BD22" s="62">
        <v>1133.9449999999999</v>
      </c>
      <c r="BE22" s="62">
        <v>1133.9449999999999</v>
      </c>
      <c r="BF22" s="62">
        <v>1133.9449999999999</v>
      </c>
      <c r="BG22" s="62">
        <v>1040.7560000000001</v>
      </c>
      <c r="BH22" s="62">
        <v>1281.412</v>
      </c>
      <c r="BI22" s="62">
        <v>1281.412</v>
      </c>
      <c r="BJ22" s="62">
        <v>1384.6759999999999</v>
      </c>
      <c r="BK22" s="62">
        <v>1996.3620000000001</v>
      </c>
      <c r="BL22" s="62">
        <v>1710.5360000000001</v>
      </c>
      <c r="BM22" s="62">
        <v>1666.6569999999999</v>
      </c>
      <c r="BN22" s="62">
        <v>9244.6919999999991</v>
      </c>
      <c r="BO22" s="62">
        <v>9244.6919999999991</v>
      </c>
      <c r="BP22" s="62">
        <v>11881.021000000001</v>
      </c>
      <c r="BQ22" s="62">
        <v>16649.427</v>
      </c>
      <c r="BR22" s="62">
        <v>15727.768</v>
      </c>
      <c r="BS22" s="62">
        <v>13765.263000000001</v>
      </c>
    </row>
    <row r="23" spans="2:77" s="1" customFormat="1" ht="15" x14ac:dyDescent="0.25">
      <c r="B23" s="89" t="s">
        <v>216</v>
      </c>
      <c r="C23" s="74">
        <v>43581</v>
      </c>
      <c r="D23" s="58" t="s">
        <v>0</v>
      </c>
      <c r="E23" s="75" t="s">
        <v>26</v>
      </c>
      <c r="F23" s="75">
        <v>1.204499</v>
      </c>
      <c r="G23" s="59">
        <v>1.230391</v>
      </c>
      <c r="H23" s="59">
        <v>1.099453</v>
      </c>
      <c r="I23" s="60">
        <v>9.5543874999658884E-2</v>
      </c>
      <c r="J23" s="66">
        <v>-2.1043716997279693E-2</v>
      </c>
      <c r="K23" s="59" t="s">
        <v>26</v>
      </c>
      <c r="L23" s="75">
        <v>0.41431600000000002</v>
      </c>
      <c r="M23" s="59">
        <v>7.7483999999999997E-2</v>
      </c>
      <c r="N23" s="59">
        <v>0.48764600000000002</v>
      </c>
      <c r="O23" s="60">
        <v>-0.15037547729295431</v>
      </c>
      <c r="P23" s="66">
        <v>4.3471168241185278</v>
      </c>
      <c r="Q23" s="59" t="s">
        <v>26</v>
      </c>
      <c r="R23" s="76">
        <v>5.2889369999999998</v>
      </c>
      <c r="S23" s="59">
        <v>1.4393400000000001</v>
      </c>
      <c r="T23" s="59">
        <v>1.3350489999999999</v>
      </c>
      <c r="U23" s="60">
        <v>2.9616051545673603</v>
      </c>
      <c r="V23" s="90">
        <v>2.674557088665638</v>
      </c>
      <c r="W23" s="61"/>
      <c r="X23" s="61"/>
      <c r="Y23" s="61"/>
      <c r="Z23" s="61"/>
      <c r="AA23" s="62">
        <v>92.109451200000009</v>
      </c>
      <c r="AB23" s="62">
        <v>1.204499</v>
      </c>
      <c r="AC23" s="62">
        <v>1.099453</v>
      </c>
      <c r="AD23" s="62">
        <v>1.1617789999999999</v>
      </c>
      <c r="AE23" s="62">
        <v>1.033128</v>
      </c>
      <c r="AF23" s="63">
        <v>0.58613899999999997</v>
      </c>
      <c r="AG23" s="63">
        <v>0.57830400000000004</v>
      </c>
      <c r="AH23" s="62">
        <v>0.57830400000000004</v>
      </c>
      <c r="AI23" s="62">
        <v>0.67124399999999995</v>
      </c>
      <c r="AJ23" s="62">
        <v>0.50106099999999998</v>
      </c>
      <c r="AK23" s="62">
        <v>0.365207</v>
      </c>
      <c r="AL23" s="62">
        <v>0.58613899999999997</v>
      </c>
      <c r="AM23" s="63">
        <v>-9.6573000000000006E-2</v>
      </c>
      <c r="AN23" s="63">
        <v>-9.8949999999999993E-3</v>
      </c>
      <c r="AO23" s="62">
        <v>-9.8949999999999993E-3</v>
      </c>
      <c r="AP23" s="62">
        <v>0.133074</v>
      </c>
      <c r="AQ23" s="62">
        <v>-7.0227999999999999E-2</v>
      </c>
      <c r="AR23" s="62">
        <v>-0.41266799999999998</v>
      </c>
      <c r="AS23" s="62">
        <v>-9.6573000000000006E-2</v>
      </c>
      <c r="AT23" s="63">
        <v>0.41431600000000002</v>
      </c>
      <c r="AU23" s="63">
        <v>0.48764600000000002</v>
      </c>
      <c r="AV23" s="62">
        <v>0.48764600000000002</v>
      </c>
      <c r="AW23" s="62">
        <v>0.621282</v>
      </c>
      <c r="AX23" s="62">
        <v>0.41168900000000003</v>
      </c>
      <c r="AY23" s="62">
        <v>0.621282</v>
      </c>
      <c r="AZ23" s="62">
        <v>0.41168900000000003</v>
      </c>
      <c r="BA23" s="63">
        <v>5.2889369999999998</v>
      </c>
      <c r="BB23" s="63">
        <v>1.3350489999999999</v>
      </c>
      <c r="BC23" s="62">
        <v>1.3350489999999999</v>
      </c>
      <c r="BD23" s="62">
        <v>2.7018080000000002</v>
      </c>
      <c r="BE23" s="62">
        <v>2.7018080000000002</v>
      </c>
      <c r="BF23" s="62">
        <v>2.7018080000000002</v>
      </c>
      <c r="BG23" s="62">
        <v>7.8542449999999997</v>
      </c>
      <c r="BH23" s="62">
        <v>-62.615372000000001</v>
      </c>
      <c r="BI23" s="62">
        <v>-62.615372000000001</v>
      </c>
      <c r="BJ23" s="62">
        <v>-84.067071999999996</v>
      </c>
      <c r="BK23" s="62">
        <v>-117.24749199999999</v>
      </c>
      <c r="BL23" s="62">
        <v>-115.11360000000001</v>
      </c>
      <c r="BM23" s="62">
        <v>-120.379789</v>
      </c>
      <c r="BN23" s="62">
        <v>58.963391999999999</v>
      </c>
      <c r="BO23" s="62">
        <v>58.963391999999999</v>
      </c>
      <c r="BP23" s="62">
        <v>61.665084999999998</v>
      </c>
      <c r="BQ23" s="62">
        <v>69.519238999999999</v>
      </c>
      <c r="BR23" s="62">
        <v>70.955911999999998</v>
      </c>
      <c r="BS23" s="62">
        <v>76.243228000000002</v>
      </c>
    </row>
    <row r="24" spans="2:77" s="1" customFormat="1" ht="15" x14ac:dyDescent="0.25">
      <c r="B24" s="89" t="s">
        <v>287</v>
      </c>
      <c r="C24" s="74">
        <v>43581</v>
      </c>
      <c r="D24" s="58" t="s">
        <v>0</v>
      </c>
      <c r="E24" s="75">
        <v>3880.131917202888</v>
      </c>
      <c r="F24" s="75">
        <v>3922.8270000000002</v>
      </c>
      <c r="G24" s="59">
        <v>4466.8649999999998</v>
      </c>
      <c r="H24" s="59">
        <v>3085.9259999999999</v>
      </c>
      <c r="I24" s="60">
        <v>0.27119930938071768</v>
      </c>
      <c r="J24" s="66">
        <v>-0.12179414421523815</v>
      </c>
      <c r="K24" s="59">
        <v>748.06526567075423</v>
      </c>
      <c r="L24" s="75">
        <v>829.97700000000009</v>
      </c>
      <c r="M24" s="59">
        <v>905.49700000000007</v>
      </c>
      <c r="N24" s="59">
        <v>677.01600000000008</v>
      </c>
      <c r="O24" s="60">
        <v>0.2259340990464036</v>
      </c>
      <c r="P24" s="66">
        <v>-8.340171198800217E-2</v>
      </c>
      <c r="Q24" s="59">
        <v>379.5</v>
      </c>
      <c r="R24" s="76">
        <v>448.315</v>
      </c>
      <c r="S24" s="59">
        <v>244.185</v>
      </c>
      <c r="T24" s="59">
        <v>393.26400000000001</v>
      </c>
      <c r="U24" s="60">
        <v>0.13998484478619955</v>
      </c>
      <c r="V24" s="90">
        <v>0.83596453508610269</v>
      </c>
      <c r="W24" s="61"/>
      <c r="X24" s="61"/>
      <c r="Y24" s="61"/>
      <c r="Z24" s="61"/>
      <c r="AA24" s="62">
        <v>13050</v>
      </c>
      <c r="AB24" s="62">
        <v>3922.8270000000002</v>
      </c>
      <c r="AC24" s="62">
        <v>3085.9259999999999</v>
      </c>
      <c r="AD24" s="62">
        <v>3695.7950000000001</v>
      </c>
      <c r="AE24" s="62">
        <v>4301.7280000000001</v>
      </c>
      <c r="AF24" s="63">
        <v>1287.5419999999999</v>
      </c>
      <c r="AG24" s="63">
        <v>1005.583</v>
      </c>
      <c r="AH24" s="62">
        <v>1005.583</v>
      </c>
      <c r="AI24" s="62">
        <v>1217.942</v>
      </c>
      <c r="AJ24" s="62">
        <v>1495.93</v>
      </c>
      <c r="AK24" s="62">
        <v>1437.951</v>
      </c>
      <c r="AL24" s="62">
        <v>1287.5419999999999</v>
      </c>
      <c r="AM24" s="63">
        <v>518.65200000000004</v>
      </c>
      <c r="AN24" s="63">
        <v>427.33600000000001</v>
      </c>
      <c r="AO24" s="62">
        <v>427.33600000000001</v>
      </c>
      <c r="AP24" s="62">
        <v>558.95899999999995</v>
      </c>
      <c r="AQ24" s="62">
        <v>719.08699999999999</v>
      </c>
      <c r="AR24" s="62">
        <v>630.154</v>
      </c>
      <c r="AS24" s="62">
        <v>518.65200000000004</v>
      </c>
      <c r="AT24" s="63">
        <v>829.97699999999998</v>
      </c>
      <c r="AU24" s="63">
        <v>677.01599999999996</v>
      </c>
      <c r="AV24" s="62">
        <v>677.01599999999996</v>
      </c>
      <c r="AW24" s="62">
        <v>794.69299999999998</v>
      </c>
      <c r="AX24" s="62">
        <v>1006.885</v>
      </c>
      <c r="AY24" s="62">
        <v>794.69299999999998</v>
      </c>
      <c r="AZ24" s="62">
        <v>1006.885</v>
      </c>
      <c r="BA24" s="63">
        <v>448.315</v>
      </c>
      <c r="BB24" s="63">
        <v>393.26400000000001</v>
      </c>
      <c r="BC24" s="62">
        <v>393.26400000000001</v>
      </c>
      <c r="BD24" s="62">
        <v>690.81200000000001</v>
      </c>
      <c r="BE24" s="62">
        <v>690.81200000000001</v>
      </c>
      <c r="BF24" s="62">
        <v>690.81200000000001</v>
      </c>
      <c r="BG24" s="62">
        <v>997.57899999999995</v>
      </c>
      <c r="BH24" s="62">
        <v>2615.806</v>
      </c>
      <c r="BI24" s="62">
        <v>2615.806</v>
      </c>
      <c r="BJ24" s="62">
        <v>3981.1460000000002</v>
      </c>
      <c r="BK24" s="62">
        <v>4857.2160000000003</v>
      </c>
      <c r="BL24" s="62">
        <v>4050.4549999999999</v>
      </c>
      <c r="BM24" s="62">
        <v>4920.433</v>
      </c>
      <c r="BN24" s="62">
        <v>10150.058999999999</v>
      </c>
      <c r="BO24" s="62">
        <v>10150.058999999999</v>
      </c>
      <c r="BP24" s="62">
        <v>10955.816000000001</v>
      </c>
      <c r="BQ24" s="62">
        <v>13159.048000000001</v>
      </c>
      <c r="BR24" s="62">
        <v>12737.269</v>
      </c>
      <c r="BS24" s="62">
        <v>13151.365</v>
      </c>
      <c r="BT24"/>
      <c r="BU24"/>
      <c r="BV24"/>
      <c r="BW24"/>
      <c r="BX24"/>
      <c r="BY24"/>
    </row>
    <row r="25" spans="2:77" s="1" customFormat="1" ht="15" x14ac:dyDescent="0.25">
      <c r="B25" s="89" t="s">
        <v>304</v>
      </c>
      <c r="C25" s="74">
        <v>43581</v>
      </c>
      <c r="D25" s="58" t="s">
        <v>0</v>
      </c>
      <c r="E25" s="75">
        <v>1488.74865888665</v>
      </c>
      <c r="F25" s="75">
        <v>1534.3520000000001</v>
      </c>
      <c r="G25" s="59">
        <v>1660.9680000000001</v>
      </c>
      <c r="H25" s="59">
        <v>1222.194</v>
      </c>
      <c r="I25" s="60">
        <v>0.25540789760054472</v>
      </c>
      <c r="J25" s="66">
        <v>-7.6230246458691586E-2</v>
      </c>
      <c r="K25" s="59">
        <v>239.33604904630292</v>
      </c>
      <c r="L25" s="75">
        <v>287.52</v>
      </c>
      <c r="M25" s="59">
        <v>343.32400000000001</v>
      </c>
      <c r="N25" s="59">
        <v>262.30799999999999</v>
      </c>
      <c r="O25" s="60">
        <v>9.6116016286197814E-2</v>
      </c>
      <c r="P25" s="66">
        <v>-0.16254034090247127</v>
      </c>
      <c r="Q25" s="59">
        <v>135.0362856384375</v>
      </c>
      <c r="R25" s="76">
        <v>149.363</v>
      </c>
      <c r="S25" s="59">
        <v>178.167</v>
      </c>
      <c r="T25" s="59">
        <v>206.773</v>
      </c>
      <c r="U25" s="60">
        <v>-0.27764746847992727</v>
      </c>
      <c r="V25" s="90">
        <v>-0.16166854692507593</v>
      </c>
      <c r="W25" s="61"/>
      <c r="X25" s="61"/>
      <c r="Y25" s="61"/>
      <c r="Z25" s="61"/>
      <c r="AA25" s="62">
        <v>3887.5</v>
      </c>
      <c r="AB25" s="62">
        <v>1534.3520000000001</v>
      </c>
      <c r="AC25" s="62">
        <v>1222.194</v>
      </c>
      <c r="AD25" s="62">
        <v>1324.444</v>
      </c>
      <c r="AE25" s="62">
        <v>1667.4580000000001</v>
      </c>
      <c r="AF25" s="63">
        <v>488.49599999999998</v>
      </c>
      <c r="AG25" s="63">
        <v>395.68599999999998</v>
      </c>
      <c r="AH25" s="62">
        <v>395.68599999999998</v>
      </c>
      <c r="AI25" s="62">
        <v>447.58600000000001</v>
      </c>
      <c r="AJ25" s="62">
        <v>525.15700000000004</v>
      </c>
      <c r="AK25" s="62">
        <v>547.95500000000004</v>
      </c>
      <c r="AL25" s="62">
        <v>488.49599999999998</v>
      </c>
      <c r="AM25" s="63">
        <v>176.71299999999999</v>
      </c>
      <c r="AN25" s="63">
        <v>183.12700000000001</v>
      </c>
      <c r="AO25" s="62">
        <v>183.12700000000001</v>
      </c>
      <c r="AP25" s="62">
        <v>209.58600000000001</v>
      </c>
      <c r="AQ25" s="62">
        <v>187.13200000000001</v>
      </c>
      <c r="AR25" s="62">
        <v>236.16900000000001</v>
      </c>
      <c r="AS25" s="62">
        <v>176.71299999999999</v>
      </c>
      <c r="AT25" s="63">
        <v>287.52</v>
      </c>
      <c r="AU25" s="63">
        <v>262.30799999999999</v>
      </c>
      <c r="AV25" s="62">
        <v>262.30799999999999</v>
      </c>
      <c r="AW25" s="62">
        <v>294.30799999999999</v>
      </c>
      <c r="AX25" s="62">
        <v>292.46600000000001</v>
      </c>
      <c r="AY25" s="62">
        <v>294.30799999999999</v>
      </c>
      <c r="AZ25" s="62">
        <v>292.46600000000001</v>
      </c>
      <c r="BA25" s="63">
        <v>149.363</v>
      </c>
      <c r="BB25" s="63">
        <v>206.773</v>
      </c>
      <c r="BC25" s="62">
        <v>206.773</v>
      </c>
      <c r="BD25" s="62">
        <v>297.613</v>
      </c>
      <c r="BE25" s="62">
        <v>297.613</v>
      </c>
      <c r="BF25" s="62">
        <v>297.613</v>
      </c>
      <c r="BG25" s="62">
        <v>275.77199999999999</v>
      </c>
      <c r="BH25" s="62">
        <v>1244.45</v>
      </c>
      <c r="BI25" s="62">
        <v>1244.45</v>
      </c>
      <c r="BJ25" s="62">
        <v>1887.625</v>
      </c>
      <c r="BK25" s="62">
        <v>2374.5680000000002</v>
      </c>
      <c r="BL25" s="62">
        <v>1874.9780000000001</v>
      </c>
      <c r="BM25" s="62">
        <v>2016.5239999999999</v>
      </c>
      <c r="BN25" s="62">
        <v>4148.3190000000004</v>
      </c>
      <c r="BO25" s="62">
        <v>4148.3190000000004</v>
      </c>
      <c r="BP25" s="62">
        <v>4542.9840000000004</v>
      </c>
      <c r="BQ25" s="62">
        <v>5359.9380000000001</v>
      </c>
      <c r="BR25" s="62">
        <v>5311.4530000000004</v>
      </c>
      <c r="BS25" s="62">
        <v>5541.1959999999999</v>
      </c>
    </row>
    <row r="26" spans="2:77" s="1" customFormat="1" ht="15" x14ac:dyDescent="0.25">
      <c r="B26" s="89" t="s">
        <v>316</v>
      </c>
      <c r="C26" s="74">
        <v>43581</v>
      </c>
      <c r="D26" s="58" t="s">
        <v>0</v>
      </c>
      <c r="E26" s="75">
        <v>808.75176737955974</v>
      </c>
      <c r="F26" s="75">
        <v>817.96437500000002</v>
      </c>
      <c r="G26" s="59">
        <v>907.94452799999999</v>
      </c>
      <c r="H26" s="59">
        <v>1047.9735169999999</v>
      </c>
      <c r="I26" s="60">
        <v>-0.2194799184033196</v>
      </c>
      <c r="J26" s="66">
        <v>-9.9103139261388806E-2</v>
      </c>
      <c r="K26" s="59">
        <v>57.842157151044979</v>
      </c>
      <c r="L26" s="75">
        <v>50.751553000000001</v>
      </c>
      <c r="M26" s="59">
        <v>110.064514</v>
      </c>
      <c r="N26" s="59">
        <v>102.16324400000001</v>
      </c>
      <c r="O26" s="60">
        <v>-0.50323079991469344</v>
      </c>
      <c r="P26" s="66">
        <v>-0.53889268070542706</v>
      </c>
      <c r="Q26" s="59">
        <v>7.1398207516279353</v>
      </c>
      <c r="R26" s="76">
        <v>7.5819470000000004</v>
      </c>
      <c r="S26" s="59">
        <v>74.176616999999993</v>
      </c>
      <c r="T26" s="59">
        <v>56.201064000000002</v>
      </c>
      <c r="U26" s="60">
        <v>-0.86509246515332872</v>
      </c>
      <c r="V26" s="90">
        <v>-0.89778521444298276</v>
      </c>
      <c r="W26" s="61"/>
      <c r="X26" s="61"/>
      <c r="Y26" s="61"/>
      <c r="Z26" s="61"/>
      <c r="AA26" s="62">
        <v>1452.70418</v>
      </c>
      <c r="AB26" s="62">
        <v>817.96437500000002</v>
      </c>
      <c r="AC26" s="62">
        <v>1047.9735169999999</v>
      </c>
      <c r="AD26" s="62">
        <v>1076.873173</v>
      </c>
      <c r="AE26" s="62">
        <v>876.15229499999998</v>
      </c>
      <c r="AF26" s="63">
        <v>95.926970999999995</v>
      </c>
      <c r="AG26" s="63">
        <v>171.908287</v>
      </c>
      <c r="AH26" s="62">
        <v>171.908287</v>
      </c>
      <c r="AI26" s="62">
        <v>202.35134199999999</v>
      </c>
      <c r="AJ26" s="62">
        <v>185.22961100000001</v>
      </c>
      <c r="AK26" s="62">
        <v>157.34852799999999</v>
      </c>
      <c r="AL26" s="62">
        <v>95.926970999999995</v>
      </c>
      <c r="AM26" s="63">
        <v>19.017914000000001</v>
      </c>
      <c r="AN26" s="63">
        <v>82.473419000000007</v>
      </c>
      <c r="AO26" s="62">
        <v>82.473419000000007</v>
      </c>
      <c r="AP26" s="62">
        <v>123.79207599999999</v>
      </c>
      <c r="AQ26" s="62">
        <v>120.18150799999999</v>
      </c>
      <c r="AR26" s="62">
        <v>84.471818999999996</v>
      </c>
      <c r="AS26" s="62">
        <v>19.017914000000001</v>
      </c>
      <c r="AT26" s="63">
        <v>50.751553000000001</v>
      </c>
      <c r="AU26" s="63">
        <v>102.16324400000001</v>
      </c>
      <c r="AV26" s="62">
        <v>102.16324400000001</v>
      </c>
      <c r="AW26" s="62">
        <v>144.198429</v>
      </c>
      <c r="AX26" s="62">
        <v>141.69825299999999</v>
      </c>
      <c r="AY26" s="62">
        <v>144.198429</v>
      </c>
      <c r="AZ26" s="62">
        <v>141.69825299999999</v>
      </c>
      <c r="BA26" s="63">
        <v>7.5819470000000004</v>
      </c>
      <c r="BB26" s="63">
        <v>56.201064000000002</v>
      </c>
      <c r="BC26" s="62">
        <v>56.201064000000002</v>
      </c>
      <c r="BD26" s="62">
        <v>80.552942999999999</v>
      </c>
      <c r="BE26" s="62">
        <v>80.552942999999999</v>
      </c>
      <c r="BF26" s="62">
        <v>80.552942999999999</v>
      </c>
      <c r="BG26" s="62">
        <v>29.176024999999999</v>
      </c>
      <c r="BH26" s="62">
        <v>1152.2619090000001</v>
      </c>
      <c r="BI26" s="62">
        <v>1152.2619090000001</v>
      </c>
      <c r="BJ26" s="62">
        <v>1400.275938</v>
      </c>
      <c r="BK26" s="62">
        <v>1551.02836</v>
      </c>
      <c r="BL26" s="62">
        <v>1360.070774</v>
      </c>
      <c r="BM26" s="62">
        <v>1464.6696910000001</v>
      </c>
      <c r="BN26" s="62">
        <v>506.43028600000002</v>
      </c>
      <c r="BO26" s="62">
        <v>506.43028600000002</v>
      </c>
      <c r="BP26" s="62">
        <v>573.27078400000005</v>
      </c>
      <c r="BQ26" s="62">
        <v>568.11273700000004</v>
      </c>
      <c r="BR26" s="62">
        <v>651.85772199999997</v>
      </c>
      <c r="BS26" s="62">
        <v>656.66442300000006</v>
      </c>
    </row>
    <row r="27" spans="2:77" s="1" customFormat="1" ht="15" x14ac:dyDescent="0.25">
      <c r="B27" s="89" t="s">
        <v>139</v>
      </c>
      <c r="C27" s="74">
        <v>43581.25</v>
      </c>
      <c r="D27" s="58" t="s">
        <v>0</v>
      </c>
      <c r="E27" s="75">
        <v>6940.5717293724383</v>
      </c>
      <c r="F27" s="75">
        <v>7144.1390000000001</v>
      </c>
      <c r="G27" s="59">
        <v>7593.6040000000003</v>
      </c>
      <c r="H27" s="59">
        <v>5418.8019999999997</v>
      </c>
      <c r="I27" s="60">
        <v>0.31839823636294518</v>
      </c>
      <c r="J27" s="66">
        <v>-5.918994459021043E-2</v>
      </c>
      <c r="K27" s="59">
        <v>1555.65597952343</v>
      </c>
      <c r="L27" s="75">
        <v>1739.7359999999999</v>
      </c>
      <c r="M27" s="59">
        <v>2215.6219999999998</v>
      </c>
      <c r="N27" s="59">
        <v>1709.42</v>
      </c>
      <c r="O27" s="60">
        <v>1.7734670239028416E-2</v>
      </c>
      <c r="P27" s="66">
        <v>-0.21478663779290874</v>
      </c>
      <c r="Q27" s="59">
        <v>957.28606536421091</v>
      </c>
      <c r="R27" s="76">
        <v>996.65</v>
      </c>
      <c r="S27" s="59">
        <v>1683.6020000000001</v>
      </c>
      <c r="T27" s="59">
        <v>1063.2470000000001</v>
      </c>
      <c r="U27" s="60">
        <v>-6.2635492975762097E-2</v>
      </c>
      <c r="V27" s="90">
        <v>-0.40802517459589627</v>
      </c>
      <c r="W27" s="61"/>
      <c r="X27" s="61"/>
      <c r="Y27" s="61"/>
      <c r="Z27" s="61"/>
      <c r="AA27" s="62">
        <v>25865</v>
      </c>
      <c r="AB27" s="62">
        <v>7144.1390000000001</v>
      </c>
      <c r="AC27" s="62">
        <v>5418.8019999999997</v>
      </c>
      <c r="AD27" s="62">
        <v>6210.5590000000002</v>
      </c>
      <c r="AE27" s="62">
        <v>7792.2889999999998</v>
      </c>
      <c r="AF27" s="63">
        <v>1631.566</v>
      </c>
      <c r="AG27" s="63">
        <v>1686.4829999999999</v>
      </c>
      <c r="AH27" s="62">
        <v>1686.4829999999999</v>
      </c>
      <c r="AI27" s="62">
        <v>2084.3670000000002</v>
      </c>
      <c r="AJ27" s="62">
        <v>2467.4450000000002</v>
      </c>
      <c r="AK27" s="62">
        <v>2143.9380000000001</v>
      </c>
      <c r="AL27" s="62">
        <v>1631.566</v>
      </c>
      <c r="AM27" s="63">
        <v>1467.6869999999999</v>
      </c>
      <c r="AN27" s="63">
        <v>1529.521</v>
      </c>
      <c r="AO27" s="62">
        <v>1529.521</v>
      </c>
      <c r="AP27" s="62">
        <v>1934.269</v>
      </c>
      <c r="AQ27" s="62">
        <v>2305.6790000000001</v>
      </c>
      <c r="AR27" s="62">
        <v>1950.8489999999999</v>
      </c>
      <c r="AS27" s="62">
        <v>1467.6869999999999</v>
      </c>
      <c r="AT27" s="63">
        <v>1739.7360000000001</v>
      </c>
      <c r="AU27" s="63">
        <v>1709.42</v>
      </c>
      <c r="AV27" s="62">
        <v>1709.42</v>
      </c>
      <c r="AW27" s="62">
        <v>2137.2199999999998</v>
      </c>
      <c r="AX27" s="62">
        <v>2567.4679999999998</v>
      </c>
      <c r="AY27" s="62">
        <v>2137.2199999999998</v>
      </c>
      <c r="AZ27" s="62">
        <v>2567.4679999999998</v>
      </c>
      <c r="BA27" s="63">
        <v>996.65</v>
      </c>
      <c r="BB27" s="63">
        <v>1063.2470000000001</v>
      </c>
      <c r="BC27" s="62">
        <v>1063.2470000000001</v>
      </c>
      <c r="BD27" s="62">
        <v>1513.2560000000001</v>
      </c>
      <c r="BE27" s="62">
        <v>1513.2560000000001</v>
      </c>
      <c r="BF27" s="62">
        <v>1513.2560000000001</v>
      </c>
      <c r="BG27" s="62">
        <v>1337.885</v>
      </c>
      <c r="BH27" s="62">
        <v>-4321.6289999999999</v>
      </c>
      <c r="BI27" s="62">
        <v>-4321.6289999999999</v>
      </c>
      <c r="BJ27" s="62">
        <v>-1634.586</v>
      </c>
      <c r="BK27" s="62">
        <v>-2563.4560000000001</v>
      </c>
      <c r="BL27" s="62">
        <v>-2599.3760000000002</v>
      </c>
      <c r="BM27" s="62">
        <v>-4721.4030000000002</v>
      </c>
      <c r="BN27" s="62">
        <v>17818.09</v>
      </c>
      <c r="BO27" s="62">
        <v>17818.09</v>
      </c>
      <c r="BP27" s="62">
        <v>22207.56</v>
      </c>
      <c r="BQ27" s="62">
        <v>30314.526000000002</v>
      </c>
      <c r="BR27" s="62">
        <v>28366.760999999999</v>
      </c>
      <c r="BS27" s="62">
        <v>26552.628000000001</v>
      </c>
    </row>
    <row r="28" spans="2:77" s="1" customFormat="1" ht="15" x14ac:dyDescent="0.25">
      <c r="B28" s="89" t="s">
        <v>281</v>
      </c>
      <c r="C28" s="74">
        <v>43581.25</v>
      </c>
      <c r="D28" s="58" t="s">
        <v>0</v>
      </c>
      <c r="E28" s="75">
        <v>932.89651555246746</v>
      </c>
      <c r="F28" s="75">
        <v>947.99400000000003</v>
      </c>
      <c r="G28" s="59">
        <v>987.53</v>
      </c>
      <c r="H28" s="59">
        <v>700.93499999999995</v>
      </c>
      <c r="I28" s="60">
        <v>0.35247062851762312</v>
      </c>
      <c r="J28" s="66">
        <v>-4.0035239435763925E-2</v>
      </c>
      <c r="K28" s="59">
        <v>193.47855755555557</v>
      </c>
      <c r="L28" s="75">
        <v>199.982</v>
      </c>
      <c r="M28" s="59">
        <v>233.191</v>
      </c>
      <c r="N28" s="59">
        <v>184.81</v>
      </c>
      <c r="O28" s="60">
        <v>8.2095124722688206E-2</v>
      </c>
      <c r="P28" s="66">
        <v>-0.14241115651976277</v>
      </c>
      <c r="Q28" s="59">
        <v>259.15346842990471</v>
      </c>
      <c r="R28" s="76">
        <v>284.88099999999997</v>
      </c>
      <c r="S28" s="59">
        <v>81.414000000000001</v>
      </c>
      <c r="T28" s="59">
        <v>238.511</v>
      </c>
      <c r="U28" s="60">
        <v>0.19441451337674143</v>
      </c>
      <c r="V28" s="90">
        <v>2.4991647628172053</v>
      </c>
      <c r="W28" s="61"/>
      <c r="X28" s="61"/>
      <c r="Y28" s="61"/>
      <c r="Z28" s="61"/>
      <c r="AA28" s="62">
        <v>8109.9999999999991</v>
      </c>
      <c r="AB28" s="62">
        <v>947.99400000000003</v>
      </c>
      <c r="AC28" s="62">
        <v>700.93499999999995</v>
      </c>
      <c r="AD28" s="62">
        <v>784.13</v>
      </c>
      <c r="AE28" s="62">
        <v>957.76499999999999</v>
      </c>
      <c r="AF28" s="63">
        <v>298.27499999999998</v>
      </c>
      <c r="AG28" s="63">
        <v>259.68099999999998</v>
      </c>
      <c r="AH28" s="62">
        <v>259.68099999999998</v>
      </c>
      <c r="AI28" s="62">
        <v>290.66899999999998</v>
      </c>
      <c r="AJ28" s="62">
        <v>434.83100000000002</v>
      </c>
      <c r="AK28" s="62">
        <v>330.87599999999998</v>
      </c>
      <c r="AL28" s="62">
        <v>298.27499999999998</v>
      </c>
      <c r="AM28" s="63">
        <v>150.55500000000001</v>
      </c>
      <c r="AN28" s="63">
        <v>149.85499999999999</v>
      </c>
      <c r="AO28" s="62">
        <v>149.85499999999999</v>
      </c>
      <c r="AP28" s="62">
        <v>169.78800000000001</v>
      </c>
      <c r="AQ28" s="62">
        <v>293.09899999999999</v>
      </c>
      <c r="AR28" s="62">
        <v>194.167</v>
      </c>
      <c r="AS28" s="62">
        <v>150.55500000000001</v>
      </c>
      <c r="AT28" s="63">
        <v>199.982</v>
      </c>
      <c r="AU28" s="63">
        <v>184.81</v>
      </c>
      <c r="AV28" s="62">
        <v>184.81</v>
      </c>
      <c r="AW28" s="62">
        <v>206.21299999999999</v>
      </c>
      <c r="AX28" s="62">
        <v>333.29899999999998</v>
      </c>
      <c r="AY28" s="62">
        <v>206.21299999999999</v>
      </c>
      <c r="AZ28" s="62">
        <v>333.29899999999998</v>
      </c>
      <c r="BA28" s="63">
        <v>284.88099999999997</v>
      </c>
      <c r="BB28" s="63">
        <v>238.511</v>
      </c>
      <c r="BC28" s="62">
        <v>238.511</v>
      </c>
      <c r="BD28" s="62">
        <v>418.16800000000001</v>
      </c>
      <c r="BE28" s="62">
        <v>418.16800000000001</v>
      </c>
      <c r="BF28" s="62">
        <v>418.16800000000001</v>
      </c>
      <c r="BG28" s="62">
        <v>818.02599999999995</v>
      </c>
      <c r="BH28" s="62">
        <v>-623.721</v>
      </c>
      <c r="BI28" s="62">
        <v>-623.721</v>
      </c>
      <c r="BJ28" s="62">
        <v>-399.28899999999999</v>
      </c>
      <c r="BK28" s="62">
        <v>-781.43600000000004</v>
      </c>
      <c r="BL28" s="62">
        <v>-717.63099999999997</v>
      </c>
      <c r="BM28" s="62">
        <v>-860.048</v>
      </c>
      <c r="BN28" s="62">
        <v>3265.6770000000001</v>
      </c>
      <c r="BO28" s="62">
        <v>3265.6770000000001</v>
      </c>
      <c r="BP28" s="62">
        <v>3758.5250000000001</v>
      </c>
      <c r="BQ28" s="62">
        <v>4885.0219999999999</v>
      </c>
      <c r="BR28" s="62">
        <v>4862.9210000000003</v>
      </c>
      <c r="BS28" s="62">
        <v>4852.4579999999996</v>
      </c>
    </row>
    <row r="29" spans="2:77" s="1" customFormat="1" ht="15" x14ac:dyDescent="0.25">
      <c r="B29" s="89" t="s">
        <v>33</v>
      </c>
      <c r="C29" s="74">
        <v>43581.770833333299</v>
      </c>
      <c r="D29" s="58" t="s">
        <v>1</v>
      </c>
      <c r="E29" s="75" t="s">
        <v>26</v>
      </c>
      <c r="F29" s="75" t="s">
        <v>26</v>
      </c>
      <c r="G29" s="59" t="s">
        <v>26</v>
      </c>
      <c r="H29" s="59" t="s">
        <v>26</v>
      </c>
      <c r="I29" s="60" t="s">
        <v>26</v>
      </c>
      <c r="J29" s="66" t="s">
        <v>26</v>
      </c>
      <c r="K29" s="59" t="s">
        <v>26</v>
      </c>
      <c r="L29" s="75" t="s">
        <v>26</v>
      </c>
      <c r="M29" s="59" t="s">
        <v>26</v>
      </c>
      <c r="N29" s="59" t="s">
        <v>26</v>
      </c>
      <c r="O29" s="60" t="s">
        <v>26</v>
      </c>
      <c r="P29" s="66" t="s">
        <v>26</v>
      </c>
      <c r="Q29" s="59">
        <v>1352.2833259575511</v>
      </c>
      <c r="R29" s="76">
        <v>1412.5319999999999</v>
      </c>
      <c r="S29" s="59">
        <v>1050.8009999999999</v>
      </c>
      <c r="T29" s="59">
        <v>1709.2139999999999</v>
      </c>
      <c r="U29" s="60">
        <v>-0.1735780306035406</v>
      </c>
      <c r="V29" s="90">
        <v>0.34424310597344321</v>
      </c>
      <c r="W29" s="61"/>
      <c r="X29" s="61"/>
      <c r="Y29" s="61"/>
      <c r="Z29" s="61"/>
      <c r="AA29" s="62">
        <v>29432</v>
      </c>
      <c r="AB29" s="62">
        <v>3373.48</v>
      </c>
      <c r="AC29" s="62">
        <v>3099.0259999999998</v>
      </c>
      <c r="AD29" s="62">
        <v>3640.1120000000001</v>
      </c>
      <c r="AE29" s="62">
        <v>3794.8130000000001</v>
      </c>
      <c r="AF29" s="63">
        <v>0</v>
      </c>
      <c r="AG29" s="63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3">
        <v>0</v>
      </c>
      <c r="AN29" s="63">
        <v>0</v>
      </c>
      <c r="AO29" s="62">
        <v>0</v>
      </c>
      <c r="AP29" s="62">
        <v>4863.7650000000003</v>
      </c>
      <c r="AQ29" s="62">
        <v>6055.1390000000001</v>
      </c>
      <c r="AR29" s="62">
        <v>5452.1409999999996</v>
      </c>
      <c r="AS29" s="62">
        <v>5948.982</v>
      </c>
      <c r="AT29" s="63">
        <v>0</v>
      </c>
      <c r="AU29" s="63">
        <v>0</v>
      </c>
      <c r="AV29" s="62">
        <v>80.912000000000006</v>
      </c>
      <c r="AW29" s="62">
        <v>85.706000000000003</v>
      </c>
      <c r="AX29" s="62">
        <v>88.313999999999993</v>
      </c>
      <c r="AY29" s="62">
        <v>85.706000000000003</v>
      </c>
      <c r="AZ29" s="62">
        <v>88.313999999999993</v>
      </c>
      <c r="BA29" s="63">
        <v>1412.5319999999999</v>
      </c>
      <c r="BB29" s="63">
        <v>1709.2139999999999</v>
      </c>
      <c r="BC29" s="62">
        <v>0</v>
      </c>
      <c r="BD29" s="62">
        <v>351.488</v>
      </c>
      <c r="BE29" s="62">
        <v>351.488</v>
      </c>
      <c r="BF29" s="62">
        <v>351.488</v>
      </c>
      <c r="BG29" s="62">
        <v>178.22800000000001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41141.741000000002</v>
      </c>
      <c r="BO29" s="62">
        <v>41141.741000000002</v>
      </c>
      <c r="BP29" s="62">
        <v>41888.286</v>
      </c>
      <c r="BQ29" s="62">
        <v>43188.58</v>
      </c>
      <c r="BR29" s="62">
        <v>43809.089</v>
      </c>
      <c r="BS29" s="62">
        <v>47563.805</v>
      </c>
    </row>
    <row r="30" spans="2:77" s="1" customFormat="1" ht="15" x14ac:dyDescent="0.25">
      <c r="B30" s="89" t="s">
        <v>74</v>
      </c>
      <c r="C30" s="74">
        <v>43582</v>
      </c>
      <c r="D30" s="58" t="s">
        <v>0</v>
      </c>
      <c r="E30" s="75" t="s">
        <v>26</v>
      </c>
      <c r="F30" s="75">
        <v>22.599022999999999</v>
      </c>
      <c r="G30" s="59">
        <v>23.991717000000001</v>
      </c>
      <c r="H30" s="59">
        <v>18.398616000000001</v>
      </c>
      <c r="I30" s="60">
        <v>0.22830016127300001</v>
      </c>
      <c r="J30" s="66">
        <v>-5.8048950810815292E-2</v>
      </c>
      <c r="K30" s="59" t="s">
        <v>26</v>
      </c>
      <c r="L30" s="75">
        <v>1.8820220000000001</v>
      </c>
      <c r="M30" s="59">
        <v>2.9122319999999999</v>
      </c>
      <c r="N30" s="59">
        <v>1.3571679999999999</v>
      </c>
      <c r="O30" s="60">
        <v>0.38672736168256261</v>
      </c>
      <c r="P30" s="66">
        <v>-0.35375272299734362</v>
      </c>
      <c r="Q30" s="59" t="s">
        <v>26</v>
      </c>
      <c r="R30" s="76">
        <v>2.6782629999999998</v>
      </c>
      <c r="S30" s="59">
        <v>4.1283139999999996</v>
      </c>
      <c r="T30" s="59">
        <v>0.43589099999999997</v>
      </c>
      <c r="U30" s="60">
        <v>5.1443411311543485</v>
      </c>
      <c r="V30" s="90">
        <v>-0.35124532678473586</v>
      </c>
      <c r="W30" s="61"/>
      <c r="X30" s="61"/>
      <c r="Y30" s="61"/>
      <c r="Z30" s="61"/>
      <c r="AA30" s="62">
        <v>93.525000000000006</v>
      </c>
      <c r="AB30" s="62">
        <v>22.599022999999999</v>
      </c>
      <c r="AC30" s="62">
        <v>18.398616000000001</v>
      </c>
      <c r="AD30" s="62">
        <v>22.276857</v>
      </c>
      <c r="AE30" s="62">
        <v>23.341953</v>
      </c>
      <c r="AF30" s="63">
        <v>2.9612500000000002</v>
      </c>
      <c r="AG30" s="63">
        <v>2.0016620000000001</v>
      </c>
      <c r="AH30" s="62">
        <v>2.0016620000000001</v>
      </c>
      <c r="AI30" s="62">
        <v>3.886517</v>
      </c>
      <c r="AJ30" s="62">
        <v>4.5796869999999998</v>
      </c>
      <c r="AK30" s="62">
        <v>4.1861370000000004</v>
      </c>
      <c r="AL30" s="62">
        <v>2.9612500000000002</v>
      </c>
      <c r="AM30" s="63">
        <v>1.0895760000000001</v>
      </c>
      <c r="AN30" s="63">
        <v>0.61482499999999995</v>
      </c>
      <c r="AO30" s="62">
        <v>0.61482499999999995</v>
      </c>
      <c r="AP30" s="62">
        <v>2.188383</v>
      </c>
      <c r="AQ30" s="62">
        <v>3.0561189999999998</v>
      </c>
      <c r="AR30" s="62">
        <v>2.0797759999999998</v>
      </c>
      <c r="AS30" s="62">
        <v>1.0895760000000001</v>
      </c>
      <c r="AT30" s="63">
        <v>1.8820220000000001</v>
      </c>
      <c r="AU30" s="63">
        <v>1.3571679999999999</v>
      </c>
      <c r="AV30" s="62">
        <v>1.3571679999999999</v>
      </c>
      <c r="AW30" s="62">
        <v>3.0012970000000001</v>
      </c>
      <c r="AX30" s="62">
        <v>3.9239440000000001</v>
      </c>
      <c r="AY30" s="62">
        <v>3.0012970000000001</v>
      </c>
      <c r="AZ30" s="62">
        <v>3.9239440000000001</v>
      </c>
      <c r="BA30" s="63">
        <v>2.6782629999999998</v>
      </c>
      <c r="BB30" s="63">
        <v>0.43589099999999997</v>
      </c>
      <c r="BC30" s="62">
        <v>0.43589099999999997</v>
      </c>
      <c r="BD30" s="62">
        <v>1.384568</v>
      </c>
      <c r="BE30" s="62">
        <v>1.384568</v>
      </c>
      <c r="BF30" s="62">
        <v>1.384568</v>
      </c>
      <c r="BG30" s="62">
        <v>1.8783430000000001</v>
      </c>
      <c r="BH30" s="62">
        <v>2.8531589999999998</v>
      </c>
      <c r="BI30" s="62">
        <v>2.8531589999999998</v>
      </c>
      <c r="BJ30" s="62">
        <v>-0.46193200000000001</v>
      </c>
      <c r="BK30" s="62">
        <v>10.911394</v>
      </c>
      <c r="BL30" s="62">
        <v>4.290883</v>
      </c>
      <c r="BM30" s="62">
        <v>-14.70922</v>
      </c>
      <c r="BN30" s="62">
        <v>61.820777999999997</v>
      </c>
      <c r="BO30" s="62">
        <v>61.820777999999997</v>
      </c>
      <c r="BP30" s="62">
        <v>63.205347000000003</v>
      </c>
      <c r="BQ30" s="62">
        <v>72.643690000000007</v>
      </c>
      <c r="BR30" s="62">
        <v>99.914624000000003</v>
      </c>
      <c r="BS30" s="62">
        <v>127.31902599999999</v>
      </c>
    </row>
    <row r="31" spans="2:77" s="1" customFormat="1" ht="15" x14ac:dyDescent="0.25">
      <c r="B31" s="89" t="s">
        <v>293</v>
      </c>
      <c r="C31" s="74">
        <v>43582</v>
      </c>
      <c r="D31" s="58" t="s">
        <v>0</v>
      </c>
      <c r="E31" s="75" t="s">
        <v>378</v>
      </c>
      <c r="F31" s="75">
        <v>278.64382599999999</v>
      </c>
      <c r="G31" s="59">
        <v>271.75539700000002</v>
      </c>
      <c r="H31" s="59">
        <v>263.958257</v>
      </c>
      <c r="I31" s="60">
        <v>5.5635952316505755E-2</v>
      </c>
      <c r="J31" s="66">
        <v>2.5347901370289971E-2</v>
      </c>
      <c r="K31" s="59" t="s">
        <v>378</v>
      </c>
      <c r="L31" s="75">
        <v>22.374755999999998</v>
      </c>
      <c r="M31" s="59">
        <v>5.82925</v>
      </c>
      <c r="N31" s="59">
        <v>11.720262999999999</v>
      </c>
      <c r="O31" s="60">
        <v>0.90906603375709216</v>
      </c>
      <c r="P31" s="66">
        <v>2.8383593086589181</v>
      </c>
      <c r="Q31" s="59" t="s">
        <v>378</v>
      </c>
      <c r="R31" s="76">
        <v>13.711605</v>
      </c>
      <c r="S31" s="59">
        <v>7.6600539999999997</v>
      </c>
      <c r="T31" s="59">
        <v>10.278262</v>
      </c>
      <c r="U31" s="60">
        <v>0.334039256831554</v>
      </c>
      <c r="V31" s="90">
        <v>0.79001414350342714</v>
      </c>
      <c r="W31" s="61"/>
      <c r="X31" s="61"/>
      <c r="Y31" s="61"/>
      <c r="Z31" s="61"/>
      <c r="AA31" s="62">
        <v>561.67999999999995</v>
      </c>
      <c r="AB31" s="62">
        <v>278.64382599999999</v>
      </c>
      <c r="AC31" s="62">
        <v>263.958257</v>
      </c>
      <c r="AD31" s="62">
        <v>281.52510000000001</v>
      </c>
      <c r="AE31" s="62">
        <v>338.13944600000002</v>
      </c>
      <c r="AF31" s="63">
        <v>60.570253000000001</v>
      </c>
      <c r="AG31" s="63">
        <v>59.690787999999998</v>
      </c>
      <c r="AH31" s="62">
        <v>59.690787999999998</v>
      </c>
      <c r="AI31" s="62">
        <v>59.676661000000003</v>
      </c>
      <c r="AJ31" s="62">
        <v>64.429454000000007</v>
      </c>
      <c r="AK31" s="62">
        <v>52.041359</v>
      </c>
      <c r="AL31" s="62">
        <v>60.570253000000001</v>
      </c>
      <c r="AM31" s="63">
        <v>17.98481</v>
      </c>
      <c r="AN31" s="63">
        <v>8.7502750000000002</v>
      </c>
      <c r="AO31" s="62">
        <v>8.7502750000000002</v>
      </c>
      <c r="AP31" s="62">
        <v>9.6656429999999993</v>
      </c>
      <c r="AQ31" s="62">
        <v>13.958068000000001</v>
      </c>
      <c r="AR31" s="62">
        <v>2.4459569999999999</v>
      </c>
      <c r="AS31" s="62">
        <v>17.98481</v>
      </c>
      <c r="AT31" s="63">
        <v>22.374756000000001</v>
      </c>
      <c r="AU31" s="63">
        <v>11.720262999999999</v>
      </c>
      <c r="AV31" s="62">
        <v>11.720262999999999</v>
      </c>
      <c r="AW31" s="62">
        <v>12.775570999999999</v>
      </c>
      <c r="AX31" s="62">
        <v>20.376785000000002</v>
      </c>
      <c r="AY31" s="62">
        <v>12.775570999999999</v>
      </c>
      <c r="AZ31" s="62">
        <v>20.376785000000002</v>
      </c>
      <c r="BA31" s="63">
        <v>13.711605</v>
      </c>
      <c r="BB31" s="63">
        <v>10.278262</v>
      </c>
      <c r="BC31" s="62">
        <v>10.278262</v>
      </c>
      <c r="BD31" s="62">
        <v>13.904737000000001</v>
      </c>
      <c r="BE31" s="62">
        <v>13.904737000000001</v>
      </c>
      <c r="BF31" s="62">
        <v>13.904737000000001</v>
      </c>
      <c r="BG31" s="62">
        <v>6.7337239999999996</v>
      </c>
      <c r="BH31" s="62">
        <v>124.772428</v>
      </c>
      <c r="BI31" s="62">
        <v>124.772428</v>
      </c>
      <c r="BJ31" s="62">
        <v>102.18542600000001</v>
      </c>
      <c r="BK31" s="62">
        <v>141.77112600000001</v>
      </c>
      <c r="BL31" s="62">
        <v>128.33309</v>
      </c>
      <c r="BM31" s="62">
        <v>119.24356299999999</v>
      </c>
      <c r="BN31" s="62">
        <v>473.25377200000003</v>
      </c>
      <c r="BO31" s="62">
        <v>473.25377200000003</v>
      </c>
      <c r="BP31" s="62">
        <v>487.15850899999998</v>
      </c>
      <c r="BQ31" s="62">
        <v>493.89223299999998</v>
      </c>
      <c r="BR31" s="62">
        <v>500.875426</v>
      </c>
      <c r="BS31" s="62">
        <v>514.58703100000002</v>
      </c>
    </row>
    <row r="32" spans="2:77" s="1" customFormat="1" ht="15" x14ac:dyDescent="0.25">
      <c r="B32" s="89" t="s">
        <v>59</v>
      </c>
      <c r="C32" s="74">
        <v>43584</v>
      </c>
      <c r="D32" s="58" t="s">
        <v>0</v>
      </c>
      <c r="E32" s="75">
        <v>6872.878339564345</v>
      </c>
      <c r="F32" s="75">
        <v>6902.1570000000002</v>
      </c>
      <c r="G32" s="59">
        <v>7414.2619999999997</v>
      </c>
      <c r="H32" s="59">
        <v>5282.2179999999998</v>
      </c>
      <c r="I32" s="60">
        <v>0.30667780087834329</v>
      </c>
      <c r="J32" s="66">
        <v>-6.907025945400902E-2</v>
      </c>
      <c r="K32" s="59">
        <v>663.92753756859645</v>
      </c>
      <c r="L32" s="75">
        <v>694.04300000000001</v>
      </c>
      <c r="M32" s="59">
        <v>881.38800000000003</v>
      </c>
      <c r="N32" s="59">
        <v>517.25800000000004</v>
      </c>
      <c r="O32" s="60">
        <v>0.34177335101632056</v>
      </c>
      <c r="P32" s="66">
        <v>-0.2125567854338839</v>
      </c>
      <c r="Q32" s="59">
        <v>190.64191811387821</v>
      </c>
      <c r="R32" s="76">
        <v>225.422</v>
      </c>
      <c r="S32" s="59">
        <v>279.834</v>
      </c>
      <c r="T32" s="59">
        <v>176.852</v>
      </c>
      <c r="U32" s="60">
        <v>0.27463641915273773</v>
      </c>
      <c r="V32" s="90">
        <v>-0.19444384885324872</v>
      </c>
      <c r="W32" s="61"/>
      <c r="X32" s="61"/>
      <c r="Y32" s="61"/>
      <c r="Z32" s="61"/>
      <c r="AA32" s="62">
        <v>11041.3988697</v>
      </c>
      <c r="AB32" s="62">
        <v>6902.1570000000002</v>
      </c>
      <c r="AC32" s="62">
        <v>5282.2179999999998</v>
      </c>
      <c r="AD32" s="62">
        <v>6511.893</v>
      </c>
      <c r="AE32" s="62">
        <v>7696.0110000000004</v>
      </c>
      <c r="AF32" s="63">
        <v>2238.6970000000001</v>
      </c>
      <c r="AG32" s="63">
        <v>1650.672</v>
      </c>
      <c r="AH32" s="62">
        <v>1650.672</v>
      </c>
      <c r="AI32" s="62">
        <v>1974.02</v>
      </c>
      <c r="AJ32" s="62">
        <v>2510.7359999999999</v>
      </c>
      <c r="AK32" s="62">
        <v>2410.3339999999998</v>
      </c>
      <c r="AL32" s="62">
        <v>2238.6970000000001</v>
      </c>
      <c r="AM32" s="63">
        <v>444.94099999999997</v>
      </c>
      <c r="AN32" s="63">
        <v>367.68299999999999</v>
      </c>
      <c r="AO32" s="62">
        <v>367.68299999999999</v>
      </c>
      <c r="AP32" s="62">
        <v>386.52499999999998</v>
      </c>
      <c r="AQ32" s="62">
        <v>596.35799999999995</v>
      </c>
      <c r="AR32" s="62">
        <v>686.49800000000005</v>
      </c>
      <c r="AS32" s="62">
        <v>444.94099999999997</v>
      </c>
      <c r="AT32" s="63">
        <v>694.04300000000001</v>
      </c>
      <c r="AU32" s="63">
        <v>517.25800000000004</v>
      </c>
      <c r="AV32" s="62">
        <v>517.25800000000004</v>
      </c>
      <c r="AW32" s="62">
        <v>547.52499999999998</v>
      </c>
      <c r="AX32" s="62">
        <v>781.30700000000002</v>
      </c>
      <c r="AY32" s="62">
        <v>547.52499999999998</v>
      </c>
      <c r="AZ32" s="62">
        <v>781.30700000000002</v>
      </c>
      <c r="BA32" s="63">
        <v>225.422</v>
      </c>
      <c r="BB32" s="63">
        <v>176.852</v>
      </c>
      <c r="BC32" s="62">
        <v>176.852</v>
      </c>
      <c r="BD32" s="62">
        <v>143.828</v>
      </c>
      <c r="BE32" s="62">
        <v>143.828</v>
      </c>
      <c r="BF32" s="62">
        <v>143.828</v>
      </c>
      <c r="BG32" s="62">
        <v>251.24199999999999</v>
      </c>
      <c r="BH32" s="62">
        <v>5639.8509999999997</v>
      </c>
      <c r="BI32" s="62">
        <v>5639.8509999999997</v>
      </c>
      <c r="BJ32" s="62">
        <v>6485.8389999999999</v>
      </c>
      <c r="BK32" s="62">
        <v>7297.3819999999996</v>
      </c>
      <c r="BL32" s="62">
        <v>6606.7539999999999</v>
      </c>
      <c r="BM32" s="62">
        <v>7388.991</v>
      </c>
      <c r="BN32" s="62">
        <v>6742.55</v>
      </c>
      <c r="BO32" s="62">
        <v>6742.55</v>
      </c>
      <c r="BP32" s="62">
        <v>7186.8059999999996</v>
      </c>
      <c r="BQ32" s="62">
        <v>8961.3320000000003</v>
      </c>
      <c r="BR32" s="62">
        <v>8183.3469999999998</v>
      </c>
      <c r="BS32" s="62">
        <v>8758.8449999999993</v>
      </c>
    </row>
    <row r="33" spans="2:77" s="1" customFormat="1" ht="15" x14ac:dyDescent="0.25">
      <c r="B33" s="89" t="s">
        <v>147</v>
      </c>
      <c r="C33" s="74">
        <v>43584</v>
      </c>
      <c r="D33" s="58" t="s">
        <v>0</v>
      </c>
      <c r="E33" s="75">
        <v>9204.6123169115926</v>
      </c>
      <c r="F33" s="75">
        <v>9284.0519999999997</v>
      </c>
      <c r="G33" s="59">
        <v>10047.647000000001</v>
      </c>
      <c r="H33" s="59">
        <v>7282.01</v>
      </c>
      <c r="I33" s="60">
        <v>0.27492986139815789</v>
      </c>
      <c r="J33" s="66">
        <v>-7.5997395211038099E-2</v>
      </c>
      <c r="K33" s="59">
        <v>754.9959617070092</v>
      </c>
      <c r="L33" s="75">
        <v>780.68</v>
      </c>
      <c r="M33" s="59">
        <v>818.03600000000006</v>
      </c>
      <c r="N33" s="59">
        <v>593.83699999999999</v>
      </c>
      <c r="O33" s="60">
        <v>0.31463684479074217</v>
      </c>
      <c r="P33" s="66">
        <v>-4.5665471935220636E-2</v>
      </c>
      <c r="Q33" s="59">
        <v>484.93511725945353</v>
      </c>
      <c r="R33" s="76">
        <v>477.96</v>
      </c>
      <c r="S33" s="59">
        <v>410.83800000000002</v>
      </c>
      <c r="T33" s="59">
        <v>432.26499999999999</v>
      </c>
      <c r="U33" s="60">
        <v>0.10571061732964737</v>
      </c>
      <c r="V33" s="90">
        <v>0.1633782658858236</v>
      </c>
      <c r="W33" s="61"/>
      <c r="X33" s="61"/>
      <c r="Y33" s="61"/>
      <c r="Z33" s="61"/>
      <c r="AA33" s="62">
        <v>18019.228500000001</v>
      </c>
      <c r="AB33" s="62">
        <v>9284.0519999999997</v>
      </c>
      <c r="AC33" s="62">
        <v>7282.01</v>
      </c>
      <c r="AD33" s="62">
        <v>8190.348</v>
      </c>
      <c r="AE33" s="62">
        <v>7772.0249999999996</v>
      </c>
      <c r="AF33" s="63">
        <v>943.77200000000005</v>
      </c>
      <c r="AG33" s="63">
        <v>757.32100000000003</v>
      </c>
      <c r="AH33" s="62">
        <v>757.32100000000003</v>
      </c>
      <c r="AI33" s="62">
        <v>921.274</v>
      </c>
      <c r="AJ33" s="62">
        <v>822.08500000000004</v>
      </c>
      <c r="AK33" s="62">
        <v>957.89099999999996</v>
      </c>
      <c r="AL33" s="62">
        <v>943.77200000000005</v>
      </c>
      <c r="AM33" s="63">
        <v>602.62699999999995</v>
      </c>
      <c r="AN33" s="63">
        <v>465.67500000000001</v>
      </c>
      <c r="AO33" s="62">
        <v>465.67500000000001</v>
      </c>
      <c r="AP33" s="62">
        <v>619.13</v>
      </c>
      <c r="AQ33" s="62">
        <v>519.28</v>
      </c>
      <c r="AR33" s="62">
        <v>666.55700000000002</v>
      </c>
      <c r="AS33" s="62">
        <v>602.62699999999995</v>
      </c>
      <c r="AT33" s="63">
        <v>780.68</v>
      </c>
      <c r="AU33" s="63">
        <v>593.83699999999999</v>
      </c>
      <c r="AV33" s="62">
        <v>593.83699999999999</v>
      </c>
      <c r="AW33" s="62">
        <v>760.87800000000004</v>
      </c>
      <c r="AX33" s="62">
        <v>667.09400000000005</v>
      </c>
      <c r="AY33" s="62">
        <v>760.87800000000004</v>
      </c>
      <c r="AZ33" s="62">
        <v>667.09400000000005</v>
      </c>
      <c r="BA33" s="63">
        <v>477.96</v>
      </c>
      <c r="BB33" s="63">
        <v>432.26499999999999</v>
      </c>
      <c r="BC33" s="62">
        <v>432.26499999999999</v>
      </c>
      <c r="BD33" s="62">
        <v>486.25400000000002</v>
      </c>
      <c r="BE33" s="62">
        <v>486.25400000000002</v>
      </c>
      <c r="BF33" s="62">
        <v>486.25400000000002</v>
      </c>
      <c r="BG33" s="62">
        <v>353.839</v>
      </c>
      <c r="BH33" s="62">
        <v>2025.3679999999999</v>
      </c>
      <c r="BI33" s="62">
        <v>2025.3679999999999</v>
      </c>
      <c r="BJ33" s="62">
        <v>2752.65</v>
      </c>
      <c r="BK33" s="62">
        <v>3968.4659999999999</v>
      </c>
      <c r="BL33" s="62">
        <v>3090.0450000000001</v>
      </c>
      <c r="BM33" s="62">
        <v>3235.76</v>
      </c>
      <c r="BN33" s="62">
        <v>3227.384</v>
      </c>
      <c r="BO33" s="62">
        <v>3227.384</v>
      </c>
      <c r="BP33" s="62">
        <v>3601.15</v>
      </c>
      <c r="BQ33" s="62">
        <v>3420.5329999999999</v>
      </c>
      <c r="BR33" s="62">
        <v>3893.239</v>
      </c>
      <c r="BS33" s="62">
        <v>3491.2339999999999</v>
      </c>
    </row>
    <row r="34" spans="2:77" s="1" customFormat="1" ht="15" x14ac:dyDescent="0.25">
      <c r="B34" s="89" t="s">
        <v>300</v>
      </c>
      <c r="C34" s="74">
        <v>43584</v>
      </c>
      <c r="D34" s="58" t="s">
        <v>0</v>
      </c>
      <c r="E34" s="75">
        <v>3845.980653940414</v>
      </c>
      <c r="F34" s="75">
        <v>4108.0839999999998</v>
      </c>
      <c r="G34" s="59">
        <v>4910.3580000000002</v>
      </c>
      <c r="H34" s="59">
        <v>4558.616</v>
      </c>
      <c r="I34" s="60">
        <v>-9.8830873229945215E-2</v>
      </c>
      <c r="J34" s="66">
        <v>-0.16338401395580537</v>
      </c>
      <c r="K34" s="59">
        <v>509.35850910387308</v>
      </c>
      <c r="L34" s="75">
        <v>608.62699999999995</v>
      </c>
      <c r="M34" s="59">
        <v>640.92000000000007</v>
      </c>
      <c r="N34" s="59">
        <v>514.69399999999996</v>
      </c>
      <c r="O34" s="60">
        <v>0.18250261320318484</v>
      </c>
      <c r="P34" s="66">
        <v>-5.0385383511202808E-2</v>
      </c>
      <c r="Q34" s="59">
        <v>276.94370158700605</v>
      </c>
      <c r="R34" s="76">
        <v>324.74099999999999</v>
      </c>
      <c r="S34" s="59">
        <v>326.53899999999999</v>
      </c>
      <c r="T34" s="59">
        <v>324.99299999999999</v>
      </c>
      <c r="U34" s="60">
        <v>-7.7540131633602183E-4</v>
      </c>
      <c r="V34" s="90">
        <v>-5.5062335586254507E-3</v>
      </c>
      <c r="W34" s="61"/>
      <c r="X34" s="61"/>
      <c r="Y34" s="61"/>
      <c r="Z34" s="61"/>
      <c r="AA34" s="62">
        <v>8750</v>
      </c>
      <c r="AB34" s="62">
        <v>4108.0839999999998</v>
      </c>
      <c r="AC34" s="62">
        <v>4558.616</v>
      </c>
      <c r="AD34" s="62">
        <v>5170.3029999999999</v>
      </c>
      <c r="AE34" s="62">
        <v>4459.6440000000002</v>
      </c>
      <c r="AF34" s="63">
        <v>582.25699999999995</v>
      </c>
      <c r="AG34" s="63">
        <v>491.71300000000002</v>
      </c>
      <c r="AH34" s="62">
        <v>491.71300000000002</v>
      </c>
      <c r="AI34" s="62">
        <v>647</v>
      </c>
      <c r="AJ34" s="62">
        <v>723.36800000000005</v>
      </c>
      <c r="AK34" s="62">
        <v>654.06500000000005</v>
      </c>
      <c r="AL34" s="62">
        <v>582.25699999999995</v>
      </c>
      <c r="AM34" s="63">
        <v>392.07600000000002</v>
      </c>
      <c r="AN34" s="63">
        <v>326.238</v>
      </c>
      <c r="AO34" s="62">
        <v>326.238</v>
      </c>
      <c r="AP34" s="62">
        <v>453.92500000000001</v>
      </c>
      <c r="AQ34" s="62">
        <v>533.45299999999997</v>
      </c>
      <c r="AR34" s="62">
        <v>443.90800000000002</v>
      </c>
      <c r="AS34" s="62">
        <v>392.07600000000002</v>
      </c>
      <c r="AT34" s="63">
        <v>608.62699999999995</v>
      </c>
      <c r="AU34" s="63">
        <v>514.69399999999996</v>
      </c>
      <c r="AV34" s="62">
        <v>514.69399999999996</v>
      </c>
      <c r="AW34" s="62">
        <v>646.19500000000005</v>
      </c>
      <c r="AX34" s="62">
        <v>730.76900000000001</v>
      </c>
      <c r="AY34" s="62">
        <v>646.19500000000005</v>
      </c>
      <c r="AZ34" s="62">
        <v>730.76900000000001</v>
      </c>
      <c r="BA34" s="63">
        <v>324.74099999999999</v>
      </c>
      <c r="BB34" s="63">
        <v>324.99299999999999</v>
      </c>
      <c r="BC34" s="62">
        <v>324.99299999999999</v>
      </c>
      <c r="BD34" s="62">
        <v>367.98099999999999</v>
      </c>
      <c r="BE34" s="62">
        <v>367.98099999999999</v>
      </c>
      <c r="BF34" s="62">
        <v>367.98099999999999</v>
      </c>
      <c r="BG34" s="62">
        <v>310.91000000000003</v>
      </c>
      <c r="BH34" s="62">
        <v>2787.3440000000001</v>
      </c>
      <c r="BI34" s="62">
        <v>2787.3440000000001</v>
      </c>
      <c r="BJ34" s="62">
        <v>2827.9259999999999</v>
      </c>
      <c r="BK34" s="62">
        <v>4115.835</v>
      </c>
      <c r="BL34" s="62">
        <v>3046.87</v>
      </c>
      <c r="BM34" s="62">
        <v>2896.6309999999999</v>
      </c>
      <c r="BN34" s="62">
        <v>2987.6129999999998</v>
      </c>
      <c r="BO34" s="62">
        <v>2987.6129999999998</v>
      </c>
      <c r="BP34" s="62">
        <v>3218.6</v>
      </c>
      <c r="BQ34" s="62">
        <v>2946.18</v>
      </c>
      <c r="BR34" s="62">
        <v>3706.5549999999998</v>
      </c>
      <c r="BS34" s="62">
        <v>3127.7339999999999</v>
      </c>
    </row>
    <row r="35" spans="2:77" s="1" customFormat="1" ht="15" x14ac:dyDescent="0.25">
      <c r="B35" s="89" t="s">
        <v>150</v>
      </c>
      <c r="C35" s="74">
        <v>43584.25</v>
      </c>
      <c r="D35" s="58" t="s">
        <v>1</v>
      </c>
      <c r="E35" s="75" t="s">
        <v>26</v>
      </c>
      <c r="F35" s="75" t="s">
        <v>26</v>
      </c>
      <c r="G35" s="59" t="s">
        <v>26</v>
      </c>
      <c r="H35" s="59" t="s">
        <v>26</v>
      </c>
      <c r="I35" s="60" t="s">
        <v>26</v>
      </c>
      <c r="J35" s="66" t="s">
        <v>26</v>
      </c>
      <c r="K35" s="59" t="s">
        <v>26</v>
      </c>
      <c r="L35" s="75" t="s">
        <v>26</v>
      </c>
      <c r="M35" s="59" t="s">
        <v>26</v>
      </c>
      <c r="N35" s="59" t="s">
        <v>26</v>
      </c>
      <c r="O35" s="60" t="s">
        <v>26</v>
      </c>
      <c r="P35" s="66" t="s">
        <v>26</v>
      </c>
      <c r="Q35" s="59">
        <v>1567.8885043457203</v>
      </c>
      <c r="R35" s="76">
        <v>1721.963</v>
      </c>
      <c r="S35" s="59">
        <v>1061.9010000000001</v>
      </c>
      <c r="T35" s="59">
        <v>1996.251</v>
      </c>
      <c r="U35" s="60">
        <v>-0.13740155922276309</v>
      </c>
      <c r="V35" s="90">
        <v>0.6215852513558231</v>
      </c>
      <c r="W35" s="61"/>
      <c r="X35" s="61"/>
      <c r="Y35" s="61"/>
      <c r="Z35" s="61"/>
      <c r="AA35" s="62">
        <v>31836</v>
      </c>
      <c r="AB35" s="62">
        <v>4495.0630000000001</v>
      </c>
      <c r="AC35" s="62">
        <v>3787.7649999999999</v>
      </c>
      <c r="AD35" s="62">
        <v>4118.4369999999999</v>
      </c>
      <c r="AE35" s="62">
        <v>4846.7389999999996</v>
      </c>
      <c r="AF35" s="63">
        <v>0</v>
      </c>
      <c r="AG35" s="63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3">
        <v>0</v>
      </c>
      <c r="AN35" s="63">
        <v>0</v>
      </c>
      <c r="AO35" s="62">
        <v>0</v>
      </c>
      <c r="AP35" s="62">
        <v>6187.4350000000004</v>
      </c>
      <c r="AQ35" s="62">
        <v>7731.9489999999996</v>
      </c>
      <c r="AR35" s="62">
        <v>7024.7510000000002</v>
      </c>
      <c r="AS35" s="62">
        <v>7476.3280000000004</v>
      </c>
      <c r="AT35" s="63">
        <v>0</v>
      </c>
      <c r="AU35" s="63">
        <v>0</v>
      </c>
      <c r="AV35" s="62">
        <v>85.061000000000007</v>
      </c>
      <c r="AW35" s="62">
        <v>86.543000000000006</v>
      </c>
      <c r="AX35" s="62">
        <v>94.983000000000004</v>
      </c>
      <c r="AY35" s="62">
        <v>86.543000000000006</v>
      </c>
      <c r="AZ35" s="62">
        <v>94.983000000000004</v>
      </c>
      <c r="BA35" s="63">
        <v>1721.963</v>
      </c>
      <c r="BB35" s="63">
        <v>1996.251</v>
      </c>
      <c r="BC35" s="62">
        <v>0</v>
      </c>
      <c r="BD35" s="62">
        <v>1292.7850000000001</v>
      </c>
      <c r="BE35" s="62">
        <v>1292.7850000000001</v>
      </c>
      <c r="BF35" s="62">
        <v>1292.7850000000001</v>
      </c>
      <c r="BG35" s="62">
        <v>1464.3810000000001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42385.006999999998</v>
      </c>
      <c r="BO35" s="62">
        <v>42385.006999999998</v>
      </c>
      <c r="BP35" s="62">
        <v>44245.881000000001</v>
      </c>
      <c r="BQ35" s="62">
        <v>46473.281000000003</v>
      </c>
      <c r="BR35" s="62">
        <v>46687.853000000003</v>
      </c>
      <c r="BS35" s="62">
        <v>48192.317000000003</v>
      </c>
    </row>
    <row r="36" spans="2:77" s="1" customFormat="1" ht="15" x14ac:dyDescent="0.25">
      <c r="B36" s="89" t="s">
        <v>43</v>
      </c>
      <c r="C36" s="74">
        <v>43584.757280092592</v>
      </c>
      <c r="D36" s="58" t="s">
        <v>0</v>
      </c>
      <c r="E36" s="75" t="s">
        <v>26</v>
      </c>
      <c r="F36" s="75">
        <v>2.4464980000000001</v>
      </c>
      <c r="G36" s="59">
        <v>1.9919020000000001</v>
      </c>
      <c r="H36" s="59">
        <v>1.974837</v>
      </c>
      <c r="I36" s="60">
        <v>0.23883540768174805</v>
      </c>
      <c r="J36" s="66">
        <v>0.22822207116615179</v>
      </c>
      <c r="K36" s="59" t="s">
        <v>26</v>
      </c>
      <c r="L36" s="75">
        <v>0.27554200000000006</v>
      </c>
      <c r="M36" s="59">
        <v>0.19970699999999997</v>
      </c>
      <c r="N36" s="59">
        <v>7.4756999999999962E-2</v>
      </c>
      <c r="O36" s="60">
        <v>2.6858354401594529</v>
      </c>
      <c r="P36" s="66">
        <v>0.37973130636382346</v>
      </c>
      <c r="Q36" s="59" t="s">
        <v>26</v>
      </c>
      <c r="R36" s="76">
        <v>-1.53793</v>
      </c>
      <c r="S36" s="59">
        <v>4.7285219999999999</v>
      </c>
      <c r="T36" s="59">
        <v>-2.2030729999999998</v>
      </c>
      <c r="U36" s="60" t="s">
        <v>377</v>
      </c>
      <c r="V36" s="90" t="s">
        <v>377</v>
      </c>
      <c r="W36" s="61"/>
      <c r="X36" s="61"/>
      <c r="Y36" s="61"/>
      <c r="Z36" s="61"/>
      <c r="AA36" s="62">
        <v>143.88</v>
      </c>
      <c r="AB36" s="62">
        <v>2.4464980000000001</v>
      </c>
      <c r="AC36" s="62">
        <v>1.974837</v>
      </c>
      <c r="AD36" s="62">
        <v>2.5735260000000002</v>
      </c>
      <c r="AE36" s="62">
        <v>2.931209</v>
      </c>
      <c r="AF36" s="63">
        <v>1.374741</v>
      </c>
      <c r="AG36" s="63">
        <v>0.93807499999999999</v>
      </c>
      <c r="AH36" s="62">
        <v>0.93807499999999999</v>
      </c>
      <c r="AI36" s="62">
        <v>0.79725100000000004</v>
      </c>
      <c r="AJ36" s="62">
        <v>2.676056</v>
      </c>
      <c r="AK36" s="62">
        <v>1.1355999999999999</v>
      </c>
      <c r="AL36" s="62">
        <v>1.374741</v>
      </c>
      <c r="AM36" s="63">
        <v>0.97183600000000003</v>
      </c>
      <c r="AN36" s="63">
        <v>0.61967399999999995</v>
      </c>
      <c r="AO36" s="62">
        <v>0.61967399999999995</v>
      </c>
      <c r="AP36" s="62">
        <v>0.62788699999999997</v>
      </c>
      <c r="AQ36" s="62">
        <v>2.52169</v>
      </c>
      <c r="AR36" s="62">
        <v>0.70063799999999998</v>
      </c>
      <c r="AS36" s="62">
        <v>0.97183600000000003</v>
      </c>
      <c r="AT36" s="63">
        <v>0.27554200000000001</v>
      </c>
      <c r="AU36" s="63">
        <v>7.4757000000000004E-2</v>
      </c>
      <c r="AV36" s="62">
        <v>7.4757000000000004E-2</v>
      </c>
      <c r="AW36" s="62">
        <v>2.4261999999999999E-2</v>
      </c>
      <c r="AX36" s="62">
        <v>1.66187</v>
      </c>
      <c r="AY36" s="62">
        <v>2.4261999999999999E-2</v>
      </c>
      <c r="AZ36" s="62">
        <v>1.66187</v>
      </c>
      <c r="BA36" s="63">
        <v>-1.53793</v>
      </c>
      <c r="BB36" s="63">
        <v>-2.2030729999999998</v>
      </c>
      <c r="BC36" s="62">
        <v>-2.2030729999999998</v>
      </c>
      <c r="BD36" s="62">
        <v>-1.787512</v>
      </c>
      <c r="BE36" s="62">
        <v>-1.787512</v>
      </c>
      <c r="BF36" s="62">
        <v>-1.787512</v>
      </c>
      <c r="BG36" s="62">
        <v>-8.5480110000000007</v>
      </c>
      <c r="BH36" s="62">
        <v>31.583856999999998</v>
      </c>
      <c r="BI36" s="62">
        <v>31.583856999999998</v>
      </c>
      <c r="BJ36" s="62">
        <v>34.413198000000001</v>
      </c>
      <c r="BK36" s="62">
        <v>43.782010999999997</v>
      </c>
      <c r="BL36" s="62">
        <v>37.204242000000001</v>
      </c>
      <c r="BM36" s="62">
        <v>38.320717000000002</v>
      </c>
      <c r="BN36" s="62">
        <v>26.280353000000002</v>
      </c>
      <c r="BO36" s="62">
        <v>26.280353000000002</v>
      </c>
      <c r="BP36" s="62">
        <v>24.255707000000001</v>
      </c>
      <c r="BQ36" s="62">
        <v>16.183858000000001</v>
      </c>
      <c r="BR36" s="62">
        <v>20.940493</v>
      </c>
      <c r="BS36" s="62">
        <v>19.510916000000002</v>
      </c>
      <c r="BT36"/>
      <c r="BU36"/>
      <c r="BV36"/>
      <c r="BW36"/>
      <c r="BX36"/>
      <c r="BY36"/>
    </row>
    <row r="37" spans="2:77" s="1" customFormat="1" ht="15" x14ac:dyDescent="0.25">
      <c r="B37" s="89" t="s">
        <v>223</v>
      </c>
      <c r="C37" s="74">
        <v>43584.757349537038</v>
      </c>
      <c r="D37" s="58" t="s">
        <v>0</v>
      </c>
      <c r="E37" s="75" t="s">
        <v>26</v>
      </c>
      <c r="F37" s="75" t="s">
        <v>26</v>
      </c>
      <c r="G37" s="59" t="s">
        <v>26</v>
      </c>
      <c r="H37" s="59" t="s">
        <v>26</v>
      </c>
      <c r="I37" s="60" t="s">
        <v>26</v>
      </c>
      <c r="J37" s="66" t="s">
        <v>26</v>
      </c>
      <c r="K37" s="59" t="s">
        <v>26</v>
      </c>
      <c r="L37" s="75">
        <v>-1.0198769999999999</v>
      </c>
      <c r="M37" s="59">
        <v>-1.4396689999999999</v>
      </c>
      <c r="N37" s="59">
        <v>-0.81650099999999992</v>
      </c>
      <c r="O37" s="60" t="s">
        <v>377</v>
      </c>
      <c r="P37" s="66" t="s">
        <v>377</v>
      </c>
      <c r="Q37" s="59" t="s">
        <v>26</v>
      </c>
      <c r="R37" s="76">
        <v>-5.1096409999999999</v>
      </c>
      <c r="S37" s="59">
        <v>-355.77687100000003</v>
      </c>
      <c r="T37" s="59">
        <v>107.764246</v>
      </c>
      <c r="U37" s="60" t="s">
        <v>377</v>
      </c>
      <c r="V37" s="90" t="s">
        <v>377</v>
      </c>
      <c r="W37" s="61"/>
      <c r="X37" s="61"/>
      <c r="Y37" s="61"/>
      <c r="Z37" s="61"/>
      <c r="AA37" s="62">
        <v>237</v>
      </c>
      <c r="AB37" s="62">
        <v>0</v>
      </c>
      <c r="AC37" s="62">
        <v>0</v>
      </c>
      <c r="AD37" s="62">
        <v>0</v>
      </c>
      <c r="AE37" s="62">
        <v>0</v>
      </c>
      <c r="AF37" s="63">
        <v>0</v>
      </c>
      <c r="AG37" s="63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3">
        <v>-1.062225</v>
      </c>
      <c r="AN37" s="63">
        <v>-0.86700299999999997</v>
      </c>
      <c r="AO37" s="62">
        <v>-0.86700299999999997</v>
      </c>
      <c r="AP37" s="62">
        <v>-1.071132</v>
      </c>
      <c r="AQ37" s="62">
        <v>-1.101585</v>
      </c>
      <c r="AR37" s="62">
        <v>-1.4583759999999999</v>
      </c>
      <c r="AS37" s="62">
        <v>-1.062225</v>
      </c>
      <c r="AT37" s="63">
        <v>-1.0198769999999999</v>
      </c>
      <c r="AU37" s="63">
        <v>-0.81650100000000003</v>
      </c>
      <c r="AV37" s="62">
        <v>-0.81650100000000003</v>
      </c>
      <c r="AW37" s="62">
        <v>-1.0054449999999999</v>
      </c>
      <c r="AX37" s="62">
        <v>-1.050753</v>
      </c>
      <c r="AY37" s="62">
        <v>-1.0054449999999999</v>
      </c>
      <c r="AZ37" s="62">
        <v>-1.050753</v>
      </c>
      <c r="BA37" s="63">
        <v>-5.1096409999999999</v>
      </c>
      <c r="BB37" s="63">
        <v>107.764246</v>
      </c>
      <c r="BC37" s="62">
        <v>107.764246</v>
      </c>
      <c r="BD37" s="62">
        <v>-129.335566</v>
      </c>
      <c r="BE37" s="62">
        <v>-129.335566</v>
      </c>
      <c r="BF37" s="62">
        <v>-129.335566</v>
      </c>
      <c r="BG37" s="62">
        <v>-61.431922999999998</v>
      </c>
      <c r="BH37" s="62">
        <v>-247.31561500000001</v>
      </c>
      <c r="BI37" s="62">
        <v>-247.31561500000001</v>
      </c>
      <c r="BJ37" s="62">
        <v>-195.663646</v>
      </c>
      <c r="BK37" s="62">
        <v>-320.32780600000001</v>
      </c>
      <c r="BL37" s="62">
        <v>-7.0935680000000003</v>
      </c>
      <c r="BM37" s="62">
        <v>-10.324267000000001</v>
      </c>
      <c r="BN37" s="62">
        <v>1169.6623</v>
      </c>
      <c r="BO37" s="62">
        <v>1169.6623</v>
      </c>
      <c r="BP37" s="62">
        <v>1036.0343789999999</v>
      </c>
      <c r="BQ37" s="62">
        <v>974.199253</v>
      </c>
      <c r="BR37" s="62">
        <v>618.41745500000002</v>
      </c>
      <c r="BS37" s="62">
        <v>613.31373799999994</v>
      </c>
    </row>
    <row r="38" spans="2:77" s="1" customFormat="1" ht="15" x14ac:dyDescent="0.25">
      <c r="B38" s="89" t="s">
        <v>44</v>
      </c>
      <c r="C38" s="74">
        <v>43584.758506944447</v>
      </c>
      <c r="D38" s="58" t="s">
        <v>0</v>
      </c>
      <c r="E38" s="75" t="s">
        <v>26</v>
      </c>
      <c r="F38" s="75">
        <v>114.59116299999999</v>
      </c>
      <c r="G38" s="59">
        <v>165.768655</v>
      </c>
      <c r="H38" s="59">
        <v>130.92730800000001</v>
      </c>
      <c r="I38" s="60">
        <v>-0.1247726333760717</v>
      </c>
      <c r="J38" s="66">
        <v>-0.3087284022422695</v>
      </c>
      <c r="K38" s="59" t="s">
        <v>26</v>
      </c>
      <c r="L38" s="75">
        <v>-4.9334059999999997</v>
      </c>
      <c r="M38" s="59">
        <v>1.094681</v>
      </c>
      <c r="N38" s="59">
        <v>3.7185539999999997</v>
      </c>
      <c r="O38" s="60" t="s">
        <v>377</v>
      </c>
      <c r="P38" s="66" t="s">
        <v>377</v>
      </c>
      <c r="Q38" s="59" t="s">
        <v>26</v>
      </c>
      <c r="R38" s="76">
        <v>2.4680659999999999</v>
      </c>
      <c r="S38" s="59">
        <v>0.52949000000000002</v>
      </c>
      <c r="T38" s="59">
        <v>8.4987739999999992</v>
      </c>
      <c r="U38" s="60">
        <v>-0.70959740781435054</v>
      </c>
      <c r="V38" s="90">
        <v>3.6612136206538359</v>
      </c>
      <c r="W38" s="61"/>
      <c r="X38" s="61"/>
      <c r="Y38" s="61"/>
      <c r="Z38" s="61"/>
      <c r="AA38" s="62">
        <v>346.89600000000002</v>
      </c>
      <c r="AB38" s="62">
        <v>114.59116299999999</v>
      </c>
      <c r="AC38" s="62">
        <v>130.92730800000001</v>
      </c>
      <c r="AD38" s="62">
        <v>166.50153599999999</v>
      </c>
      <c r="AE38" s="62">
        <v>173.12014400000001</v>
      </c>
      <c r="AF38" s="63">
        <v>25.323378000000002</v>
      </c>
      <c r="AG38" s="63">
        <v>32.440286999999998</v>
      </c>
      <c r="AH38" s="62">
        <v>32.440286999999998</v>
      </c>
      <c r="AI38" s="62">
        <v>41.744630999999998</v>
      </c>
      <c r="AJ38" s="62">
        <v>54.051988000000001</v>
      </c>
      <c r="AK38" s="62">
        <v>36.900713000000003</v>
      </c>
      <c r="AL38" s="62">
        <v>25.323378000000002</v>
      </c>
      <c r="AM38" s="63">
        <v>-6.3162279999999997</v>
      </c>
      <c r="AN38" s="63">
        <v>2.4931709999999998</v>
      </c>
      <c r="AO38" s="62">
        <v>2.4931709999999998</v>
      </c>
      <c r="AP38" s="62">
        <v>10.469533999999999</v>
      </c>
      <c r="AQ38" s="62">
        <v>21.981496</v>
      </c>
      <c r="AR38" s="62">
        <v>-0.24049599999999999</v>
      </c>
      <c r="AS38" s="62">
        <v>-6.3162279999999997</v>
      </c>
      <c r="AT38" s="63">
        <v>-4.9334059999999997</v>
      </c>
      <c r="AU38" s="63">
        <v>3.7185540000000001</v>
      </c>
      <c r="AV38" s="62">
        <v>3.7185540000000001</v>
      </c>
      <c r="AW38" s="62">
        <v>11.754637000000001</v>
      </c>
      <c r="AX38" s="62">
        <v>23.283393</v>
      </c>
      <c r="AY38" s="62">
        <v>11.754637000000001</v>
      </c>
      <c r="AZ38" s="62">
        <v>23.283393</v>
      </c>
      <c r="BA38" s="63">
        <v>2.4680659999999999</v>
      </c>
      <c r="BB38" s="63">
        <v>8.4987739999999992</v>
      </c>
      <c r="BC38" s="62">
        <v>8.4987739999999992</v>
      </c>
      <c r="BD38" s="62">
        <v>15.024009</v>
      </c>
      <c r="BE38" s="62">
        <v>15.024009</v>
      </c>
      <c r="BF38" s="62">
        <v>15.024009</v>
      </c>
      <c r="BG38" s="62">
        <v>25.278213000000001</v>
      </c>
      <c r="BH38" s="62">
        <v>-64.784188</v>
      </c>
      <c r="BI38" s="62">
        <v>-64.784188</v>
      </c>
      <c r="BJ38" s="62">
        <v>-7.4650379999999998</v>
      </c>
      <c r="BK38" s="62">
        <v>-27.027345</v>
      </c>
      <c r="BL38" s="62">
        <v>-45.208374999999997</v>
      </c>
      <c r="BM38" s="62">
        <v>-38.238441000000002</v>
      </c>
      <c r="BN38" s="62">
        <v>340.35054300000002</v>
      </c>
      <c r="BO38" s="62">
        <v>340.35054300000002</v>
      </c>
      <c r="BP38" s="62">
        <v>355.62005199999999</v>
      </c>
      <c r="BQ38" s="62">
        <v>380.07002899999998</v>
      </c>
      <c r="BR38" s="62">
        <v>381.88261199999999</v>
      </c>
      <c r="BS38" s="62">
        <v>384.76333699999998</v>
      </c>
      <c r="BT38"/>
      <c r="BU38"/>
      <c r="BV38"/>
      <c r="BW38"/>
      <c r="BX38"/>
      <c r="BY38"/>
    </row>
    <row r="39" spans="2:77" s="1" customFormat="1" ht="15" x14ac:dyDescent="0.25">
      <c r="B39" s="89" t="s">
        <v>97</v>
      </c>
      <c r="C39" s="74">
        <v>43584.758634259262</v>
      </c>
      <c r="D39" s="58" t="s">
        <v>0</v>
      </c>
      <c r="E39" s="75" t="s">
        <v>26</v>
      </c>
      <c r="F39" s="75">
        <v>30.351647</v>
      </c>
      <c r="G39" s="59">
        <v>35.319557000000003</v>
      </c>
      <c r="H39" s="59">
        <v>33.275306999999998</v>
      </c>
      <c r="I39" s="60">
        <v>-8.7862750597612727E-2</v>
      </c>
      <c r="J39" s="66">
        <v>-0.14065606768510719</v>
      </c>
      <c r="K39" s="59" t="s">
        <v>26</v>
      </c>
      <c r="L39" s="75">
        <v>25.940260000000002</v>
      </c>
      <c r="M39" s="59">
        <v>28.373898000000001</v>
      </c>
      <c r="N39" s="59">
        <v>28.737097000000002</v>
      </c>
      <c r="O39" s="60">
        <v>-9.7324966401442725E-2</v>
      </c>
      <c r="P39" s="66">
        <v>-8.577030903543803E-2</v>
      </c>
      <c r="Q39" s="59" t="s">
        <v>26</v>
      </c>
      <c r="R39" s="76">
        <v>7.8071849999999996</v>
      </c>
      <c r="S39" s="59">
        <v>5.7765110000000002</v>
      </c>
      <c r="T39" s="59">
        <v>6.0759239999999997</v>
      </c>
      <c r="U39" s="60">
        <v>0.28493789586571516</v>
      </c>
      <c r="V39" s="90">
        <v>0.35153988281161408</v>
      </c>
      <c r="W39" s="61"/>
      <c r="X39" s="61"/>
      <c r="Y39" s="61"/>
      <c r="Z39" s="61"/>
      <c r="AA39" s="62">
        <v>80</v>
      </c>
      <c r="AB39" s="62">
        <v>30.351647</v>
      </c>
      <c r="AC39" s="62">
        <v>33.275306999999998</v>
      </c>
      <c r="AD39" s="62">
        <v>37.450287000000003</v>
      </c>
      <c r="AE39" s="62">
        <v>41.501294999999999</v>
      </c>
      <c r="AF39" s="63">
        <v>30.351647</v>
      </c>
      <c r="AG39" s="63">
        <v>33.275306999999998</v>
      </c>
      <c r="AH39" s="62">
        <v>33.275306999999998</v>
      </c>
      <c r="AI39" s="62">
        <v>37.450287000000003</v>
      </c>
      <c r="AJ39" s="62">
        <v>41.501294999999999</v>
      </c>
      <c r="AK39" s="62">
        <v>35.319557000000003</v>
      </c>
      <c r="AL39" s="62">
        <v>30.351647</v>
      </c>
      <c r="AM39" s="63">
        <v>25.874510000000001</v>
      </c>
      <c r="AN39" s="63">
        <v>28.679960000000001</v>
      </c>
      <c r="AO39" s="62">
        <v>28.679960000000001</v>
      </c>
      <c r="AP39" s="62">
        <v>31.584993000000001</v>
      </c>
      <c r="AQ39" s="62">
        <v>36.017688</v>
      </c>
      <c r="AR39" s="62">
        <v>30.911085</v>
      </c>
      <c r="AS39" s="62">
        <v>25.874510000000001</v>
      </c>
      <c r="AT39" s="63">
        <v>25.940259999999999</v>
      </c>
      <c r="AU39" s="63">
        <v>28.737096999999999</v>
      </c>
      <c r="AV39" s="62">
        <v>28.737096999999999</v>
      </c>
      <c r="AW39" s="62">
        <v>31.585525000000001</v>
      </c>
      <c r="AX39" s="62">
        <v>38.725437999999997</v>
      </c>
      <c r="AY39" s="62">
        <v>31.585525000000001</v>
      </c>
      <c r="AZ39" s="62">
        <v>38.725437999999997</v>
      </c>
      <c r="BA39" s="63">
        <v>7.8071849999999996</v>
      </c>
      <c r="BB39" s="63">
        <v>6.0759239999999997</v>
      </c>
      <c r="BC39" s="62">
        <v>6.0759239999999997</v>
      </c>
      <c r="BD39" s="62">
        <v>5.6149069999999996</v>
      </c>
      <c r="BE39" s="62">
        <v>5.6149069999999996</v>
      </c>
      <c r="BF39" s="62">
        <v>5.6149069999999996</v>
      </c>
      <c r="BG39" s="62">
        <v>6.2463980000000001</v>
      </c>
      <c r="BH39" s="62">
        <v>-2.0357789999999998</v>
      </c>
      <c r="BI39" s="62">
        <v>-2.0357789999999998</v>
      </c>
      <c r="BJ39" s="62">
        <v>72.520386999999999</v>
      </c>
      <c r="BK39" s="62">
        <v>79.952736999999999</v>
      </c>
      <c r="BL39" s="62">
        <v>83.490504999999999</v>
      </c>
      <c r="BM39" s="62">
        <v>50.521559000000003</v>
      </c>
      <c r="BN39" s="62">
        <v>156.71728100000001</v>
      </c>
      <c r="BO39" s="62">
        <v>156.71728100000001</v>
      </c>
      <c r="BP39" s="62">
        <v>142.13752600000001</v>
      </c>
      <c r="BQ39" s="62">
        <v>148.38392300000001</v>
      </c>
      <c r="BR39" s="62">
        <v>131.00394800000001</v>
      </c>
      <c r="BS39" s="62">
        <v>138.81113300000001</v>
      </c>
    </row>
    <row r="40" spans="2:77" s="1" customFormat="1" ht="15" x14ac:dyDescent="0.25">
      <c r="B40" s="89" t="s">
        <v>335</v>
      </c>
      <c r="C40" s="74">
        <v>43584.758784722224</v>
      </c>
      <c r="D40" s="58" t="s">
        <v>0</v>
      </c>
      <c r="E40" s="75" t="s">
        <v>26</v>
      </c>
      <c r="F40" s="75">
        <v>0.85616899999999996</v>
      </c>
      <c r="G40" s="59">
        <v>4.2261850000000001</v>
      </c>
      <c r="H40" s="59">
        <v>1.746529</v>
      </c>
      <c r="I40" s="60">
        <v>-0.5097882714801758</v>
      </c>
      <c r="J40" s="66">
        <v>-0.79741326988761729</v>
      </c>
      <c r="K40" s="59" t="s">
        <v>26</v>
      </c>
      <c r="L40" s="75">
        <v>-0.64449400000000001</v>
      </c>
      <c r="M40" s="59">
        <v>-0.15586899999999998</v>
      </c>
      <c r="N40" s="59">
        <v>-0.35160399999999997</v>
      </c>
      <c r="O40" s="60" t="s">
        <v>377</v>
      </c>
      <c r="P40" s="66" t="s">
        <v>377</v>
      </c>
      <c r="Q40" s="59" t="s">
        <v>26</v>
      </c>
      <c r="R40" s="76">
        <v>-0.68098800000000004</v>
      </c>
      <c r="S40" s="59">
        <v>8.5965050000000005</v>
      </c>
      <c r="T40" s="59">
        <v>1.4213999999999999E-2</v>
      </c>
      <c r="U40" s="60" t="s">
        <v>377</v>
      </c>
      <c r="V40" s="90" t="s">
        <v>377</v>
      </c>
      <c r="W40" s="61"/>
      <c r="X40" s="61"/>
      <c r="Y40" s="61"/>
      <c r="Z40" s="61"/>
      <c r="AA40" s="62">
        <v>55.199999999999996</v>
      </c>
      <c r="AB40" s="62">
        <v>0.85616899999999996</v>
      </c>
      <c r="AC40" s="62">
        <v>1.746529</v>
      </c>
      <c r="AD40" s="62">
        <v>1.817215</v>
      </c>
      <c r="AE40" s="62">
        <v>0.87152600000000002</v>
      </c>
      <c r="AF40" s="63">
        <v>0.80565600000000004</v>
      </c>
      <c r="AG40" s="63">
        <v>0.85647700000000004</v>
      </c>
      <c r="AH40" s="62">
        <v>0.85647700000000004</v>
      </c>
      <c r="AI40" s="62">
        <v>0.91889500000000002</v>
      </c>
      <c r="AJ40" s="62">
        <v>0.85667099999999996</v>
      </c>
      <c r="AK40" s="62">
        <v>1.232056</v>
      </c>
      <c r="AL40" s="62">
        <v>0.80565600000000004</v>
      </c>
      <c r="AM40" s="63">
        <v>-0.66262399999999999</v>
      </c>
      <c r="AN40" s="63">
        <v>-0.36898599999999998</v>
      </c>
      <c r="AO40" s="62">
        <v>-0.36898599999999998</v>
      </c>
      <c r="AP40" s="62">
        <v>-0.40679300000000002</v>
      </c>
      <c r="AQ40" s="62">
        <v>-0.25865500000000002</v>
      </c>
      <c r="AR40" s="62">
        <v>-0.17447599999999999</v>
      </c>
      <c r="AS40" s="62">
        <v>-0.66262399999999999</v>
      </c>
      <c r="AT40" s="63">
        <v>-0.64449400000000001</v>
      </c>
      <c r="AU40" s="63">
        <v>-0.35160400000000003</v>
      </c>
      <c r="AV40" s="62">
        <v>-0.35160400000000003</v>
      </c>
      <c r="AW40" s="62">
        <v>-0.38901999999999998</v>
      </c>
      <c r="AX40" s="62">
        <v>-0.240032</v>
      </c>
      <c r="AY40" s="62">
        <v>-0.38901999999999998</v>
      </c>
      <c r="AZ40" s="62">
        <v>-0.240032</v>
      </c>
      <c r="BA40" s="63">
        <v>-0.68098800000000004</v>
      </c>
      <c r="BB40" s="63">
        <v>1.4213999999999999E-2</v>
      </c>
      <c r="BC40" s="62">
        <v>1.4213999999999999E-2</v>
      </c>
      <c r="BD40" s="62">
        <v>-0.47497299999999998</v>
      </c>
      <c r="BE40" s="62">
        <v>-0.47497299999999998</v>
      </c>
      <c r="BF40" s="62">
        <v>-0.47497299999999998</v>
      </c>
      <c r="BG40" s="62">
        <v>6.7115999999999995E-2</v>
      </c>
      <c r="BH40" s="62">
        <v>-12.325131000000001</v>
      </c>
      <c r="BI40" s="62">
        <v>-12.325131000000001</v>
      </c>
      <c r="BJ40" s="62">
        <v>-8.3907980000000002</v>
      </c>
      <c r="BK40" s="62">
        <v>-9.100619</v>
      </c>
      <c r="BL40" s="62">
        <v>-7.9565469999999996</v>
      </c>
      <c r="BM40" s="62">
        <v>-10.763844000000001</v>
      </c>
      <c r="BN40" s="62">
        <v>67.561925000000002</v>
      </c>
      <c r="BO40" s="62">
        <v>67.561925000000002</v>
      </c>
      <c r="BP40" s="62">
        <v>67.024420000000006</v>
      </c>
      <c r="BQ40" s="62">
        <v>67.085183999999998</v>
      </c>
      <c r="BR40" s="62">
        <v>75.654732999999993</v>
      </c>
      <c r="BS40" s="62">
        <v>75.034546000000006</v>
      </c>
    </row>
    <row r="41" spans="2:77" s="1" customFormat="1" ht="15" x14ac:dyDescent="0.25">
      <c r="B41" s="89" t="s">
        <v>107</v>
      </c>
      <c r="C41" s="74">
        <v>43584.758946759262</v>
      </c>
      <c r="D41" s="58" t="s">
        <v>0</v>
      </c>
      <c r="E41" s="75" t="s">
        <v>26</v>
      </c>
      <c r="F41" s="75">
        <v>139.61663200000001</v>
      </c>
      <c r="G41" s="59">
        <v>102.621656</v>
      </c>
      <c r="H41" s="59">
        <v>286.70868899999999</v>
      </c>
      <c r="I41" s="60">
        <v>-0.51303662094454339</v>
      </c>
      <c r="J41" s="66">
        <v>0.36049872358325619</v>
      </c>
      <c r="K41" s="59" t="s">
        <v>26</v>
      </c>
      <c r="L41" s="75">
        <v>4.1687760000000003</v>
      </c>
      <c r="M41" s="59">
        <v>3.8951340000000001</v>
      </c>
      <c r="N41" s="59">
        <v>7.5553190000000008</v>
      </c>
      <c r="O41" s="60">
        <v>-0.44823296011723668</v>
      </c>
      <c r="P41" s="66">
        <v>7.0252268599745316E-2</v>
      </c>
      <c r="Q41" s="59" t="s">
        <v>26</v>
      </c>
      <c r="R41" s="76">
        <v>5.6711809999999998</v>
      </c>
      <c r="S41" s="59">
        <v>6.7810240000000004</v>
      </c>
      <c r="T41" s="59">
        <v>4.0641660000000002</v>
      </c>
      <c r="U41" s="60">
        <v>0.39541076816252074</v>
      </c>
      <c r="V41" s="90">
        <v>-0.16366893849660469</v>
      </c>
      <c r="W41" s="61"/>
      <c r="X41" s="61"/>
      <c r="Y41" s="61"/>
      <c r="Z41" s="61"/>
      <c r="AA41" s="62">
        <v>177</v>
      </c>
      <c r="AB41" s="62">
        <v>139.61663200000001</v>
      </c>
      <c r="AC41" s="62">
        <v>286.70868899999999</v>
      </c>
      <c r="AD41" s="62">
        <v>212.15677299999999</v>
      </c>
      <c r="AE41" s="62">
        <v>144.29600199999999</v>
      </c>
      <c r="AF41" s="63">
        <v>7.4767380000000001</v>
      </c>
      <c r="AG41" s="63">
        <v>10.555624999999999</v>
      </c>
      <c r="AH41" s="62">
        <v>10.555624999999999</v>
      </c>
      <c r="AI41" s="62">
        <v>7.2030969999999996</v>
      </c>
      <c r="AJ41" s="62">
        <v>4.9834459999999998</v>
      </c>
      <c r="AK41" s="62">
        <v>7.1604580000000002</v>
      </c>
      <c r="AL41" s="62">
        <v>7.4767380000000001</v>
      </c>
      <c r="AM41" s="63">
        <v>4.131443</v>
      </c>
      <c r="AN41" s="63">
        <v>7.5093180000000004</v>
      </c>
      <c r="AO41" s="62">
        <v>7.5093180000000004</v>
      </c>
      <c r="AP41" s="62">
        <v>3.725482</v>
      </c>
      <c r="AQ41" s="62">
        <v>1.4587760000000001</v>
      </c>
      <c r="AR41" s="62">
        <v>3.861224</v>
      </c>
      <c r="AS41" s="62">
        <v>4.131443</v>
      </c>
      <c r="AT41" s="63">
        <v>4.1687760000000003</v>
      </c>
      <c r="AU41" s="63">
        <v>7.5553189999999999</v>
      </c>
      <c r="AV41" s="62">
        <v>7.5553189999999999</v>
      </c>
      <c r="AW41" s="62">
        <v>3.7718590000000001</v>
      </c>
      <c r="AX41" s="62">
        <v>1.5049699999999999</v>
      </c>
      <c r="AY41" s="62">
        <v>3.7718590000000001</v>
      </c>
      <c r="AZ41" s="62">
        <v>1.5049699999999999</v>
      </c>
      <c r="BA41" s="63">
        <v>5.6711809999999998</v>
      </c>
      <c r="BB41" s="63">
        <v>4.0641660000000002</v>
      </c>
      <c r="BC41" s="62">
        <v>4.0641660000000002</v>
      </c>
      <c r="BD41" s="62">
        <v>4.2876519999999996</v>
      </c>
      <c r="BE41" s="62">
        <v>4.2876519999999996</v>
      </c>
      <c r="BF41" s="62">
        <v>4.2876519999999996</v>
      </c>
      <c r="BG41" s="62">
        <v>2.7425730000000001</v>
      </c>
      <c r="BH41" s="62">
        <v>40.183566999999996</v>
      </c>
      <c r="BI41" s="62">
        <v>40.183566999999996</v>
      </c>
      <c r="BJ41" s="62">
        <v>3.8115510000000001</v>
      </c>
      <c r="BK41" s="62">
        <v>31.06795</v>
      </c>
      <c r="BL41" s="62">
        <v>-11.472094</v>
      </c>
      <c r="BM41" s="62">
        <v>7.0999460000000001</v>
      </c>
      <c r="BN41" s="62">
        <v>99.400409999999994</v>
      </c>
      <c r="BO41" s="62">
        <v>99.400409999999994</v>
      </c>
      <c r="BP41" s="62">
        <v>91.167342000000005</v>
      </c>
      <c r="BQ41" s="62">
        <v>93.881816000000001</v>
      </c>
      <c r="BR41" s="62">
        <v>100.613123</v>
      </c>
      <c r="BS41" s="62">
        <v>106.288256</v>
      </c>
    </row>
    <row r="42" spans="2:77" s="1" customFormat="1" ht="15" x14ac:dyDescent="0.25">
      <c r="B42" s="89" t="s">
        <v>265</v>
      </c>
      <c r="C42" s="74">
        <v>43584.758969907409</v>
      </c>
      <c r="D42" s="58" t="s">
        <v>0</v>
      </c>
      <c r="E42" s="75" t="s">
        <v>26</v>
      </c>
      <c r="F42" s="75" t="s">
        <v>26</v>
      </c>
      <c r="G42" s="59" t="s">
        <v>26</v>
      </c>
      <c r="H42" s="59" t="s">
        <v>26</v>
      </c>
      <c r="I42" s="60" t="s">
        <v>26</v>
      </c>
      <c r="J42" s="66" t="s">
        <v>26</v>
      </c>
      <c r="K42" s="59" t="s">
        <v>26</v>
      </c>
      <c r="L42" s="75">
        <v>-0.30094000000000004</v>
      </c>
      <c r="M42" s="59">
        <v>-0.58962199999999998</v>
      </c>
      <c r="N42" s="59">
        <v>-0.87924500000000005</v>
      </c>
      <c r="O42" s="60" t="s">
        <v>377</v>
      </c>
      <c r="P42" s="66" t="s">
        <v>377</v>
      </c>
      <c r="Q42" s="59" t="s">
        <v>26</v>
      </c>
      <c r="R42" s="76">
        <v>0.87856800000000002</v>
      </c>
      <c r="S42" s="59">
        <v>-3.4365899999999998</v>
      </c>
      <c r="T42" s="59">
        <v>-0.56816199999999994</v>
      </c>
      <c r="U42" s="60" t="s">
        <v>377</v>
      </c>
      <c r="V42" s="90" t="s">
        <v>377</v>
      </c>
      <c r="W42" s="61"/>
      <c r="X42" s="61"/>
      <c r="Y42" s="61"/>
      <c r="Z42" s="61"/>
      <c r="AA42" s="62">
        <v>28.669499999999996</v>
      </c>
      <c r="AB42" s="62">
        <v>0</v>
      </c>
      <c r="AC42" s="62">
        <v>0</v>
      </c>
      <c r="AD42" s="62">
        <v>0</v>
      </c>
      <c r="AE42" s="62">
        <v>0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-0.30849900000000002</v>
      </c>
      <c r="AN42" s="63">
        <v>-0.88680400000000004</v>
      </c>
      <c r="AO42" s="62">
        <v>-0.88680400000000004</v>
      </c>
      <c r="AP42" s="62">
        <v>-1.0785009999999999</v>
      </c>
      <c r="AQ42" s="62">
        <v>-0.79309399999999997</v>
      </c>
      <c r="AR42" s="62">
        <v>-0.591248</v>
      </c>
      <c r="AS42" s="62">
        <v>-0.30849900000000002</v>
      </c>
      <c r="AT42" s="63">
        <v>-0.30093999999999999</v>
      </c>
      <c r="AU42" s="63">
        <v>-0.88680400000000004</v>
      </c>
      <c r="AV42" s="62">
        <v>-0.88680400000000004</v>
      </c>
      <c r="AW42" s="62">
        <v>-1.0785009999999999</v>
      </c>
      <c r="AX42" s="62">
        <v>-0.79253700000000005</v>
      </c>
      <c r="AY42" s="62">
        <v>-1.0785009999999999</v>
      </c>
      <c r="AZ42" s="62">
        <v>-0.79253700000000005</v>
      </c>
      <c r="BA42" s="63">
        <v>0.87856800000000002</v>
      </c>
      <c r="BB42" s="63">
        <v>-0.56816199999999994</v>
      </c>
      <c r="BC42" s="62">
        <v>-0.56816199999999994</v>
      </c>
      <c r="BD42" s="62">
        <v>2.3282289999999999</v>
      </c>
      <c r="BE42" s="62">
        <v>2.3282289999999999</v>
      </c>
      <c r="BF42" s="62">
        <v>2.3282289999999999</v>
      </c>
      <c r="BG42" s="62">
        <v>2.7011120000000002</v>
      </c>
      <c r="BH42" s="62">
        <v>-11.249847000000001</v>
      </c>
      <c r="BI42" s="62">
        <v>-11.249847000000001</v>
      </c>
      <c r="BJ42" s="62">
        <v>-10.613991</v>
      </c>
      <c r="BK42" s="62">
        <v>-9.8066060000000004</v>
      </c>
      <c r="BL42" s="62">
        <v>-9.3395390000000003</v>
      </c>
      <c r="BM42" s="62">
        <v>-8.8023779999999991</v>
      </c>
      <c r="BN42" s="62">
        <v>23.693505999999999</v>
      </c>
      <c r="BO42" s="62">
        <v>23.693505999999999</v>
      </c>
      <c r="BP42" s="62">
        <v>26.021735</v>
      </c>
      <c r="BQ42" s="62">
        <v>28.722847000000002</v>
      </c>
      <c r="BR42" s="62">
        <v>25.286256999999999</v>
      </c>
      <c r="BS42" s="62">
        <v>26.164825</v>
      </c>
    </row>
    <row r="43" spans="2:77" s="1" customFormat="1" ht="15" x14ac:dyDescent="0.25">
      <c r="B43" s="89" t="s">
        <v>115</v>
      </c>
      <c r="C43" s="74">
        <v>43584.759710648148</v>
      </c>
      <c r="D43" s="58" t="s">
        <v>0</v>
      </c>
      <c r="E43" s="75" t="s">
        <v>26</v>
      </c>
      <c r="F43" s="75">
        <v>66.251109</v>
      </c>
      <c r="G43" s="59">
        <v>101.621633</v>
      </c>
      <c r="H43" s="59">
        <v>77.082640999999995</v>
      </c>
      <c r="I43" s="60">
        <v>-0.14051843397529662</v>
      </c>
      <c r="J43" s="66">
        <v>-0.34806096847508838</v>
      </c>
      <c r="K43" s="59" t="s">
        <v>26</v>
      </c>
      <c r="L43" s="75">
        <v>3.4356580000000001</v>
      </c>
      <c r="M43" s="59">
        <v>9.4688759999999998</v>
      </c>
      <c r="N43" s="59">
        <v>3.6921149999999998</v>
      </c>
      <c r="O43" s="60">
        <v>-6.9460729148469014E-2</v>
      </c>
      <c r="P43" s="66">
        <v>-0.63716305926912553</v>
      </c>
      <c r="Q43" s="59" t="s">
        <v>26</v>
      </c>
      <c r="R43" s="76">
        <v>3.290664</v>
      </c>
      <c r="S43" s="59">
        <v>0.84745499999999996</v>
      </c>
      <c r="T43" s="59">
        <v>3.578236</v>
      </c>
      <c r="U43" s="60">
        <v>-8.0366974117973222E-2</v>
      </c>
      <c r="V43" s="90">
        <v>2.882995557286228</v>
      </c>
      <c r="W43" s="61"/>
      <c r="X43" s="61"/>
      <c r="Y43" s="61"/>
      <c r="Z43" s="61"/>
      <c r="AA43" s="62">
        <v>70.38</v>
      </c>
      <c r="AB43" s="62">
        <v>66.251109</v>
      </c>
      <c r="AC43" s="62">
        <v>77.082640999999995</v>
      </c>
      <c r="AD43" s="62">
        <v>86.419730999999999</v>
      </c>
      <c r="AE43" s="62">
        <v>81.399169000000001</v>
      </c>
      <c r="AF43" s="63">
        <v>5.9309440000000002</v>
      </c>
      <c r="AG43" s="63">
        <v>5.8918790000000003</v>
      </c>
      <c r="AH43" s="62">
        <v>5.8918790000000003</v>
      </c>
      <c r="AI43" s="62">
        <v>4.5804840000000002</v>
      </c>
      <c r="AJ43" s="62">
        <v>6.5295860000000001</v>
      </c>
      <c r="AK43" s="62">
        <v>12.056518000000001</v>
      </c>
      <c r="AL43" s="62">
        <v>5.9309440000000002</v>
      </c>
      <c r="AM43" s="63">
        <v>3.27915</v>
      </c>
      <c r="AN43" s="63">
        <v>3.6502539999999999</v>
      </c>
      <c r="AO43" s="62">
        <v>3.6502539999999999</v>
      </c>
      <c r="AP43" s="62">
        <v>2.1758860000000002</v>
      </c>
      <c r="AQ43" s="62">
        <v>4.081664</v>
      </c>
      <c r="AR43" s="62">
        <v>9.4236419999999992</v>
      </c>
      <c r="AS43" s="62">
        <v>3.27915</v>
      </c>
      <c r="AT43" s="63">
        <v>3.4356580000000001</v>
      </c>
      <c r="AU43" s="63">
        <v>3.6921149999999998</v>
      </c>
      <c r="AV43" s="62">
        <v>3.6921149999999998</v>
      </c>
      <c r="AW43" s="62">
        <v>2.2191869999999998</v>
      </c>
      <c r="AX43" s="62">
        <v>4.1259170000000003</v>
      </c>
      <c r="AY43" s="62">
        <v>2.2191869999999998</v>
      </c>
      <c r="AZ43" s="62">
        <v>4.1259170000000003</v>
      </c>
      <c r="BA43" s="63">
        <v>3.290664</v>
      </c>
      <c r="BB43" s="63">
        <v>3.578236</v>
      </c>
      <c r="BC43" s="62">
        <v>3.578236</v>
      </c>
      <c r="BD43" s="62">
        <v>5.1613429999999996</v>
      </c>
      <c r="BE43" s="62">
        <v>5.1613429999999996</v>
      </c>
      <c r="BF43" s="62">
        <v>5.1613429999999996</v>
      </c>
      <c r="BG43" s="62">
        <v>11.212396</v>
      </c>
      <c r="BH43" s="62">
        <v>26.750188000000001</v>
      </c>
      <c r="BI43" s="62">
        <v>26.750188000000001</v>
      </c>
      <c r="BJ43" s="62">
        <v>17.028334000000001</v>
      </c>
      <c r="BK43" s="62">
        <v>-1.424928</v>
      </c>
      <c r="BL43" s="62">
        <v>11.200729000000001</v>
      </c>
      <c r="BM43" s="62">
        <v>1.1821710000000001</v>
      </c>
      <c r="BN43" s="62">
        <v>60.333226000000003</v>
      </c>
      <c r="BO43" s="62">
        <v>60.333226000000003</v>
      </c>
      <c r="BP43" s="62">
        <v>65.434578000000002</v>
      </c>
      <c r="BQ43" s="62">
        <v>76.648364999999998</v>
      </c>
      <c r="BR43" s="62">
        <v>77.437578999999999</v>
      </c>
      <c r="BS43" s="62">
        <v>80.714556999999999</v>
      </c>
    </row>
    <row r="44" spans="2:77" s="1" customFormat="1" ht="15" x14ac:dyDescent="0.25">
      <c r="B44" s="89" t="s">
        <v>306</v>
      </c>
      <c r="C44" s="74">
        <v>43584.760717592595</v>
      </c>
      <c r="D44" s="58" t="s">
        <v>0</v>
      </c>
      <c r="E44" s="75" t="s">
        <v>26</v>
      </c>
      <c r="F44" s="75">
        <v>6.8118790000000002</v>
      </c>
      <c r="G44" s="59">
        <v>7.5639329999999996</v>
      </c>
      <c r="H44" s="59">
        <v>5.9644589999999997</v>
      </c>
      <c r="I44" s="60">
        <v>0.14207826728291706</v>
      </c>
      <c r="J44" s="66">
        <v>-9.9426316970285034E-2</v>
      </c>
      <c r="K44" s="59" t="s">
        <v>26</v>
      </c>
      <c r="L44" s="75">
        <v>2.9847899999999998</v>
      </c>
      <c r="M44" s="59">
        <v>3.271531</v>
      </c>
      <c r="N44" s="59">
        <v>3.0528770000000001</v>
      </c>
      <c r="O44" s="60">
        <v>-2.2302569019321816E-2</v>
      </c>
      <c r="P44" s="66">
        <v>-8.7647343094104935E-2</v>
      </c>
      <c r="Q44" s="59" t="s">
        <v>26</v>
      </c>
      <c r="R44" s="76">
        <v>-12.475692</v>
      </c>
      <c r="S44" s="59">
        <v>94.099592999999999</v>
      </c>
      <c r="T44" s="59">
        <v>-21.072033000000001</v>
      </c>
      <c r="U44" s="60" t="s">
        <v>377</v>
      </c>
      <c r="V44" s="90" t="s">
        <v>377</v>
      </c>
      <c r="W44" s="61"/>
      <c r="X44" s="61"/>
      <c r="Y44" s="61"/>
      <c r="Z44" s="61"/>
      <c r="AA44" s="62">
        <v>213</v>
      </c>
      <c r="AB44" s="62">
        <v>6.8118790000000002</v>
      </c>
      <c r="AC44" s="62">
        <v>5.9644589999999997</v>
      </c>
      <c r="AD44" s="62">
        <v>5.7499760000000002</v>
      </c>
      <c r="AE44" s="62">
        <v>5.3882349999999999</v>
      </c>
      <c r="AF44" s="63">
        <v>4.4542070000000002</v>
      </c>
      <c r="AG44" s="63">
        <v>4.2230480000000004</v>
      </c>
      <c r="AH44" s="62">
        <v>4.2230480000000004</v>
      </c>
      <c r="AI44" s="62">
        <v>3.5158680000000002</v>
      </c>
      <c r="AJ44" s="62">
        <v>3.5150450000000002</v>
      </c>
      <c r="AK44" s="62">
        <v>4.3009459999999997</v>
      </c>
      <c r="AL44" s="62">
        <v>4.4542070000000002</v>
      </c>
      <c r="AM44" s="63">
        <v>2.958761</v>
      </c>
      <c r="AN44" s="63">
        <v>3.0296159999999999</v>
      </c>
      <c r="AO44" s="62">
        <v>3.0296159999999999</v>
      </c>
      <c r="AP44" s="62">
        <v>2.5249809999999999</v>
      </c>
      <c r="AQ44" s="62">
        <v>2.5756060000000001</v>
      </c>
      <c r="AR44" s="62">
        <v>3.2394799999999999</v>
      </c>
      <c r="AS44" s="62">
        <v>2.958761</v>
      </c>
      <c r="AT44" s="63">
        <v>2.9847899999999998</v>
      </c>
      <c r="AU44" s="63">
        <v>3.0528770000000001</v>
      </c>
      <c r="AV44" s="62">
        <v>3.0528770000000001</v>
      </c>
      <c r="AW44" s="62">
        <v>2.54779</v>
      </c>
      <c r="AX44" s="62">
        <v>2.5978150000000002</v>
      </c>
      <c r="AY44" s="62">
        <v>2.54779</v>
      </c>
      <c r="AZ44" s="62">
        <v>2.5978150000000002</v>
      </c>
      <c r="BA44" s="63">
        <v>-12.475692</v>
      </c>
      <c r="BB44" s="63">
        <v>-21.072033000000001</v>
      </c>
      <c r="BC44" s="62">
        <v>-21.072033000000001</v>
      </c>
      <c r="BD44" s="62">
        <v>-30.796533</v>
      </c>
      <c r="BE44" s="62">
        <v>-30.796533</v>
      </c>
      <c r="BF44" s="62">
        <v>-30.796533</v>
      </c>
      <c r="BG44" s="62">
        <v>-104.119564</v>
      </c>
      <c r="BH44" s="62">
        <v>298.19703199999998</v>
      </c>
      <c r="BI44" s="62">
        <v>298.19703199999998</v>
      </c>
      <c r="BJ44" s="62">
        <v>328.61105400000002</v>
      </c>
      <c r="BK44" s="62">
        <v>430.26881100000003</v>
      </c>
      <c r="BL44" s="62">
        <v>229.036112</v>
      </c>
      <c r="BM44" s="62">
        <v>240.53495599999999</v>
      </c>
      <c r="BN44" s="62">
        <v>149.175668</v>
      </c>
      <c r="BO44" s="62">
        <v>149.175668</v>
      </c>
      <c r="BP44" s="62">
        <v>118.374611</v>
      </c>
      <c r="BQ44" s="62">
        <v>14.255046999999999</v>
      </c>
      <c r="BR44" s="62">
        <v>258.08763800000003</v>
      </c>
      <c r="BS44" s="62">
        <v>245.61194599999999</v>
      </c>
    </row>
    <row r="45" spans="2:77" s="1" customFormat="1" ht="15" x14ac:dyDescent="0.25">
      <c r="B45" s="89" t="s">
        <v>101</v>
      </c>
      <c r="C45" s="74">
        <v>43584.761261574073</v>
      </c>
      <c r="D45" s="58" t="s">
        <v>0</v>
      </c>
      <c r="E45" s="75" t="s">
        <v>26</v>
      </c>
      <c r="F45" s="75">
        <v>163.412823</v>
      </c>
      <c r="G45" s="59">
        <v>203.624706</v>
      </c>
      <c r="H45" s="59">
        <v>170.819717</v>
      </c>
      <c r="I45" s="60">
        <v>-4.3360884387836807E-2</v>
      </c>
      <c r="J45" s="66">
        <v>-0.19748037352599046</v>
      </c>
      <c r="K45" s="59" t="s">
        <v>26</v>
      </c>
      <c r="L45" s="75">
        <v>16.745317999999997</v>
      </c>
      <c r="M45" s="59">
        <v>31.416575999999999</v>
      </c>
      <c r="N45" s="59">
        <v>30.828049</v>
      </c>
      <c r="O45" s="60">
        <v>-0.45681551239262663</v>
      </c>
      <c r="P45" s="66">
        <v>-0.46699099227108654</v>
      </c>
      <c r="Q45" s="59" t="s">
        <v>26</v>
      </c>
      <c r="R45" s="76">
        <v>20.188077</v>
      </c>
      <c r="S45" s="59">
        <v>11.812547</v>
      </c>
      <c r="T45" s="59">
        <v>23.617524</v>
      </c>
      <c r="U45" s="60">
        <v>-0.14520772795657999</v>
      </c>
      <c r="V45" s="90">
        <v>0.70903675557862322</v>
      </c>
      <c r="W45" s="61"/>
      <c r="X45" s="61"/>
      <c r="Y45" s="61"/>
      <c r="Z45" s="61"/>
      <c r="AA45" s="62">
        <v>529.11256320000007</v>
      </c>
      <c r="AB45" s="62">
        <v>163.412823</v>
      </c>
      <c r="AC45" s="62">
        <v>170.819717</v>
      </c>
      <c r="AD45" s="62">
        <v>168.994281</v>
      </c>
      <c r="AE45" s="62">
        <v>221.288715</v>
      </c>
      <c r="AF45" s="63">
        <v>23.825153</v>
      </c>
      <c r="AG45" s="63">
        <v>37.898263</v>
      </c>
      <c r="AH45" s="62">
        <v>37.898263</v>
      </c>
      <c r="AI45" s="62">
        <v>44.471189000000003</v>
      </c>
      <c r="AJ45" s="62">
        <v>77.661794</v>
      </c>
      <c r="AK45" s="62">
        <v>43.831386999999999</v>
      </c>
      <c r="AL45" s="62">
        <v>23.825153</v>
      </c>
      <c r="AM45" s="63">
        <v>12.046828</v>
      </c>
      <c r="AN45" s="63">
        <v>27.049824999999998</v>
      </c>
      <c r="AO45" s="62">
        <v>27.049824999999998</v>
      </c>
      <c r="AP45" s="62">
        <v>33.191433000000004</v>
      </c>
      <c r="AQ45" s="62">
        <v>63.598756999999999</v>
      </c>
      <c r="AR45" s="62">
        <v>26.966512999999999</v>
      </c>
      <c r="AS45" s="62">
        <v>12.046828</v>
      </c>
      <c r="AT45" s="63">
        <v>16.745318000000001</v>
      </c>
      <c r="AU45" s="63">
        <v>30.828049</v>
      </c>
      <c r="AV45" s="62">
        <v>30.828049</v>
      </c>
      <c r="AW45" s="62">
        <v>37.052106000000002</v>
      </c>
      <c r="AX45" s="62">
        <v>67.696520000000007</v>
      </c>
      <c r="AY45" s="62">
        <v>37.052106000000002</v>
      </c>
      <c r="AZ45" s="62">
        <v>67.696520000000007</v>
      </c>
      <c r="BA45" s="63">
        <v>20.188077</v>
      </c>
      <c r="BB45" s="63">
        <v>23.617524</v>
      </c>
      <c r="BC45" s="62">
        <v>23.617524</v>
      </c>
      <c r="BD45" s="62">
        <v>32.246707000000001</v>
      </c>
      <c r="BE45" s="62">
        <v>32.246707000000001</v>
      </c>
      <c r="BF45" s="62">
        <v>32.246707000000001</v>
      </c>
      <c r="BG45" s="62">
        <v>78.593052</v>
      </c>
      <c r="BH45" s="62">
        <v>104.101225</v>
      </c>
      <c r="BI45" s="62">
        <v>104.101225</v>
      </c>
      <c r="BJ45" s="62">
        <v>78.268615999999994</v>
      </c>
      <c r="BK45" s="62">
        <v>29.046365000000002</v>
      </c>
      <c r="BL45" s="62">
        <v>33.737141999999999</v>
      </c>
      <c r="BM45" s="62">
        <v>-31.741565999999999</v>
      </c>
      <c r="BN45" s="62">
        <v>305.67872899999998</v>
      </c>
      <c r="BO45" s="62">
        <v>305.67872899999998</v>
      </c>
      <c r="BP45" s="62">
        <v>337.320941</v>
      </c>
      <c r="BQ45" s="62">
        <v>416.075761</v>
      </c>
      <c r="BR45" s="62">
        <v>427.51685900000001</v>
      </c>
      <c r="BS45" s="62">
        <v>436.62859500000002</v>
      </c>
    </row>
    <row r="46" spans="2:77" s="1" customFormat="1" ht="15" x14ac:dyDescent="0.25">
      <c r="B46" s="89" t="s">
        <v>270</v>
      </c>
      <c r="C46" s="74">
        <v>43584.761365740742</v>
      </c>
      <c r="D46" s="58" t="s">
        <v>0</v>
      </c>
      <c r="E46" s="75" t="s">
        <v>26</v>
      </c>
      <c r="F46" s="75">
        <v>230.875889</v>
      </c>
      <c r="G46" s="59">
        <v>222.002161</v>
      </c>
      <c r="H46" s="59">
        <v>207.37401600000001</v>
      </c>
      <c r="I46" s="60">
        <v>0.1133308475831416</v>
      </c>
      <c r="J46" s="66">
        <v>3.9971358657179934E-2</v>
      </c>
      <c r="K46" s="59" t="s">
        <v>26</v>
      </c>
      <c r="L46" s="75">
        <v>3.076965</v>
      </c>
      <c r="M46" s="59">
        <v>2.1829229999999997</v>
      </c>
      <c r="N46" s="59">
        <v>1.0911089999999999</v>
      </c>
      <c r="O46" s="60">
        <v>1.8200344786817819</v>
      </c>
      <c r="P46" s="66">
        <v>0.40956185811409762</v>
      </c>
      <c r="Q46" s="59" t="s">
        <v>26</v>
      </c>
      <c r="R46" s="76">
        <v>12.806547</v>
      </c>
      <c r="S46" s="59">
        <v>-5.5759610000000004</v>
      </c>
      <c r="T46" s="59">
        <v>5.9360249999999999</v>
      </c>
      <c r="U46" s="60">
        <v>1.1574280768696226</v>
      </c>
      <c r="V46" s="90" t="s">
        <v>377</v>
      </c>
      <c r="W46" s="61"/>
      <c r="X46" s="61"/>
      <c r="Y46" s="61"/>
      <c r="Z46" s="61"/>
      <c r="AA46" s="62">
        <v>198.9</v>
      </c>
      <c r="AB46" s="62">
        <v>230.875889</v>
      </c>
      <c r="AC46" s="62">
        <v>207.37401600000001</v>
      </c>
      <c r="AD46" s="62">
        <v>201.97555700000001</v>
      </c>
      <c r="AE46" s="62">
        <v>198.514903</v>
      </c>
      <c r="AF46" s="63">
        <v>7.8213109999999997</v>
      </c>
      <c r="AG46" s="63">
        <v>6.0724609999999997</v>
      </c>
      <c r="AH46" s="62">
        <v>6.0724609999999997</v>
      </c>
      <c r="AI46" s="62">
        <v>5.3584399999999999</v>
      </c>
      <c r="AJ46" s="62">
        <v>6.4804019999999998</v>
      </c>
      <c r="AK46" s="62">
        <v>6.7142189999999999</v>
      </c>
      <c r="AL46" s="62">
        <v>7.8213109999999997</v>
      </c>
      <c r="AM46" s="63">
        <v>2.180758</v>
      </c>
      <c r="AN46" s="63">
        <v>-0.20599100000000001</v>
      </c>
      <c r="AO46" s="62">
        <v>-0.20599100000000001</v>
      </c>
      <c r="AP46" s="62">
        <v>-0.30028199999999999</v>
      </c>
      <c r="AQ46" s="62">
        <v>0.93149700000000002</v>
      </c>
      <c r="AR46" s="62">
        <v>1.6634409999999999</v>
      </c>
      <c r="AS46" s="62">
        <v>2.180758</v>
      </c>
      <c r="AT46" s="63">
        <v>3.076965</v>
      </c>
      <c r="AU46" s="63">
        <v>1.0911090000000001</v>
      </c>
      <c r="AV46" s="62">
        <v>1.0911090000000001</v>
      </c>
      <c r="AW46" s="62">
        <v>0.59357300000000002</v>
      </c>
      <c r="AX46" s="62">
        <v>1.828554</v>
      </c>
      <c r="AY46" s="62">
        <v>0.59357300000000002</v>
      </c>
      <c r="AZ46" s="62">
        <v>1.828554</v>
      </c>
      <c r="BA46" s="63">
        <v>12.806547</v>
      </c>
      <c r="BB46" s="63">
        <v>5.9360249999999999</v>
      </c>
      <c r="BC46" s="62">
        <v>5.9360249999999999</v>
      </c>
      <c r="BD46" s="62">
        <v>3.769495</v>
      </c>
      <c r="BE46" s="62">
        <v>3.769495</v>
      </c>
      <c r="BF46" s="62">
        <v>3.769495</v>
      </c>
      <c r="BG46" s="62">
        <v>6.8569050000000002</v>
      </c>
      <c r="BH46" s="62">
        <v>-70.101342000000002</v>
      </c>
      <c r="BI46" s="62">
        <v>-70.101342000000002</v>
      </c>
      <c r="BJ46" s="62">
        <v>-57.082177999999999</v>
      </c>
      <c r="BK46" s="62">
        <v>-58.344017000000001</v>
      </c>
      <c r="BL46" s="62">
        <v>-56.711008999999997</v>
      </c>
      <c r="BM46" s="62">
        <v>-66.767353</v>
      </c>
      <c r="BN46" s="62">
        <v>302.26910900000001</v>
      </c>
      <c r="BO46" s="62">
        <v>302.26910900000001</v>
      </c>
      <c r="BP46" s="62">
        <v>286.10121700000002</v>
      </c>
      <c r="BQ46" s="62">
        <v>292.76599199999998</v>
      </c>
      <c r="BR46" s="62">
        <v>287.20246800000001</v>
      </c>
      <c r="BS46" s="62">
        <v>299.91990099999998</v>
      </c>
      <c r="BT46"/>
      <c r="BU46"/>
      <c r="BV46"/>
      <c r="BW46"/>
      <c r="BX46"/>
      <c r="BY46"/>
    </row>
    <row r="47" spans="2:77" s="1" customFormat="1" ht="15" x14ac:dyDescent="0.25">
      <c r="B47" s="89" t="s">
        <v>194</v>
      </c>
      <c r="C47" s="74">
        <v>43584.762256944443</v>
      </c>
      <c r="D47" s="58" t="s">
        <v>0</v>
      </c>
      <c r="E47" s="75" t="s">
        <v>26</v>
      </c>
      <c r="F47" s="75">
        <v>76.810917000000003</v>
      </c>
      <c r="G47" s="59">
        <v>72.356149000000002</v>
      </c>
      <c r="H47" s="59">
        <v>56.938150999999998</v>
      </c>
      <c r="I47" s="60">
        <v>0.34902373278682708</v>
      </c>
      <c r="J47" s="66">
        <v>6.1567234596744624E-2</v>
      </c>
      <c r="K47" s="59" t="s">
        <v>26</v>
      </c>
      <c r="L47" s="75">
        <v>7.7525110000000002</v>
      </c>
      <c r="M47" s="59">
        <v>11.925284</v>
      </c>
      <c r="N47" s="59">
        <v>8.1508640000000003</v>
      </c>
      <c r="O47" s="60">
        <v>-4.8872487628305428E-2</v>
      </c>
      <c r="P47" s="66">
        <v>-0.34990973799869252</v>
      </c>
      <c r="Q47" s="59" t="s">
        <v>26</v>
      </c>
      <c r="R47" s="76">
        <v>8.7663000000000005E-2</v>
      </c>
      <c r="S47" s="59">
        <v>17.694113999999999</v>
      </c>
      <c r="T47" s="59">
        <v>-1.981835</v>
      </c>
      <c r="U47" s="60" t="s">
        <v>377</v>
      </c>
      <c r="V47" s="90">
        <v>-0.99504564060116263</v>
      </c>
      <c r="W47" s="61"/>
      <c r="X47" s="61"/>
      <c r="Y47" s="61"/>
      <c r="Z47" s="61"/>
      <c r="AA47" s="62">
        <v>43.875623033999993</v>
      </c>
      <c r="AB47" s="62">
        <v>76.810917000000003</v>
      </c>
      <c r="AC47" s="62">
        <v>56.938150999999998</v>
      </c>
      <c r="AD47" s="62">
        <v>58.272128000000002</v>
      </c>
      <c r="AE47" s="62">
        <v>72.294235</v>
      </c>
      <c r="AF47" s="63">
        <v>11.460118</v>
      </c>
      <c r="AG47" s="63">
        <v>10.216168</v>
      </c>
      <c r="AH47" s="62">
        <v>10.216168</v>
      </c>
      <c r="AI47" s="62">
        <v>12.027619</v>
      </c>
      <c r="AJ47" s="62">
        <v>21.842178000000001</v>
      </c>
      <c r="AK47" s="62">
        <v>15.120987</v>
      </c>
      <c r="AL47" s="62">
        <v>11.460118</v>
      </c>
      <c r="AM47" s="63">
        <v>6.3616979999999996</v>
      </c>
      <c r="AN47" s="63">
        <v>6.4700030000000002</v>
      </c>
      <c r="AO47" s="62">
        <v>6.4700030000000002</v>
      </c>
      <c r="AP47" s="62">
        <v>8.1748390000000004</v>
      </c>
      <c r="AQ47" s="62">
        <v>17.739284999999999</v>
      </c>
      <c r="AR47" s="62">
        <v>10.61938</v>
      </c>
      <c r="AS47" s="62">
        <v>6.3616979999999996</v>
      </c>
      <c r="AT47" s="63">
        <v>7.7525110000000002</v>
      </c>
      <c r="AU47" s="63">
        <v>8.1508640000000003</v>
      </c>
      <c r="AV47" s="62">
        <v>8.1508640000000003</v>
      </c>
      <c r="AW47" s="62">
        <v>8.9776089999999993</v>
      </c>
      <c r="AX47" s="62">
        <v>18.997534000000002</v>
      </c>
      <c r="AY47" s="62">
        <v>8.9776089999999993</v>
      </c>
      <c r="AZ47" s="62">
        <v>18.997534000000002</v>
      </c>
      <c r="BA47" s="63">
        <v>8.7663000000000005E-2</v>
      </c>
      <c r="BB47" s="63">
        <v>-1.981835</v>
      </c>
      <c r="BC47" s="62">
        <v>-1.981835</v>
      </c>
      <c r="BD47" s="62">
        <v>4.8488999999999997E-2</v>
      </c>
      <c r="BE47" s="62">
        <v>4.8488999999999997E-2</v>
      </c>
      <c r="BF47" s="62">
        <v>4.8488999999999997E-2</v>
      </c>
      <c r="BG47" s="62">
        <v>-5.445119</v>
      </c>
      <c r="BH47" s="62">
        <v>157.00653800000001</v>
      </c>
      <c r="BI47" s="62">
        <v>157.00653800000001</v>
      </c>
      <c r="BJ47" s="62">
        <v>169.496745</v>
      </c>
      <c r="BK47" s="62">
        <v>206.71025599999999</v>
      </c>
      <c r="BL47" s="62">
        <v>169.33256</v>
      </c>
      <c r="BM47" s="62">
        <v>174.66341199999999</v>
      </c>
      <c r="BN47" s="62">
        <v>46.189489000000002</v>
      </c>
      <c r="BO47" s="62">
        <v>46.189489000000002</v>
      </c>
      <c r="BP47" s="62">
        <v>46.039371000000003</v>
      </c>
      <c r="BQ47" s="62">
        <v>40.549132999999998</v>
      </c>
      <c r="BR47" s="62">
        <v>57.967337999999998</v>
      </c>
      <c r="BS47" s="62">
        <v>57.952379000000001</v>
      </c>
    </row>
    <row r="48" spans="2:77" s="1" customFormat="1" ht="15" x14ac:dyDescent="0.25">
      <c r="B48" s="89" t="s">
        <v>260</v>
      </c>
      <c r="C48" s="74">
        <v>43584.762280092589</v>
      </c>
      <c r="D48" s="58" t="s">
        <v>0</v>
      </c>
      <c r="E48" s="75" t="s">
        <v>26</v>
      </c>
      <c r="F48" s="75">
        <v>1.806422</v>
      </c>
      <c r="G48" s="59">
        <v>2.9686659999999998</v>
      </c>
      <c r="H48" s="59">
        <v>1.3660140000000001</v>
      </c>
      <c r="I48" s="60">
        <v>0.32240372353431224</v>
      </c>
      <c r="J48" s="66">
        <v>-0.39150379328627738</v>
      </c>
      <c r="K48" s="59" t="s">
        <v>26</v>
      </c>
      <c r="L48" s="75">
        <v>0.110106</v>
      </c>
      <c r="M48" s="59">
        <v>0.163434</v>
      </c>
      <c r="N48" s="59">
        <v>0.137598</v>
      </c>
      <c r="O48" s="60">
        <v>-0.19979941568918158</v>
      </c>
      <c r="P48" s="66">
        <v>-0.32629685377583617</v>
      </c>
      <c r="Q48" s="59" t="s">
        <v>26</v>
      </c>
      <c r="R48" s="76">
        <v>-0.59981200000000001</v>
      </c>
      <c r="S48" s="59">
        <v>-4.6276999999999999E-2</v>
      </c>
      <c r="T48" s="59">
        <v>0.32251800000000003</v>
      </c>
      <c r="U48" s="60" t="s">
        <v>377</v>
      </c>
      <c r="V48" s="90" t="s">
        <v>377</v>
      </c>
      <c r="W48" s="61"/>
      <c r="X48" s="61"/>
      <c r="Y48" s="61"/>
      <c r="Z48" s="61"/>
      <c r="AA48" s="62">
        <v>40.56</v>
      </c>
      <c r="AB48" s="62">
        <v>1.806422</v>
      </c>
      <c r="AC48" s="62">
        <v>1.3660140000000001</v>
      </c>
      <c r="AD48" s="62">
        <v>2.1439349999999999</v>
      </c>
      <c r="AE48" s="62">
        <v>3.5162369999999998</v>
      </c>
      <c r="AF48" s="63">
        <v>0.20910100000000001</v>
      </c>
      <c r="AG48" s="63">
        <v>0.245198</v>
      </c>
      <c r="AH48" s="62">
        <v>0.245198</v>
      </c>
      <c r="AI48" s="62">
        <v>0.27555800000000003</v>
      </c>
      <c r="AJ48" s="62">
        <v>0.96554600000000002</v>
      </c>
      <c r="AK48" s="62">
        <v>0.40901199999999999</v>
      </c>
      <c r="AL48" s="62">
        <v>0.20910100000000001</v>
      </c>
      <c r="AM48" s="63">
        <v>-7.8939999999999996E-2</v>
      </c>
      <c r="AN48" s="63">
        <v>-3.0886E-2</v>
      </c>
      <c r="AO48" s="62">
        <v>-3.0886E-2</v>
      </c>
      <c r="AP48" s="62">
        <v>2.7239999999999999E-3</v>
      </c>
      <c r="AQ48" s="62">
        <v>0.43933499999999998</v>
      </c>
      <c r="AR48" s="62">
        <v>-1.3859E-2</v>
      </c>
      <c r="AS48" s="62">
        <v>-7.8939999999999996E-2</v>
      </c>
      <c r="AT48" s="63">
        <v>0.110106</v>
      </c>
      <c r="AU48" s="63">
        <v>0.137598</v>
      </c>
      <c r="AV48" s="62">
        <v>0.137598</v>
      </c>
      <c r="AW48" s="62">
        <v>0.17163200000000001</v>
      </c>
      <c r="AX48" s="62">
        <v>0.62745700000000004</v>
      </c>
      <c r="AY48" s="62">
        <v>0.17163200000000001</v>
      </c>
      <c r="AZ48" s="62">
        <v>0.62745700000000004</v>
      </c>
      <c r="BA48" s="63">
        <v>-0.59981200000000001</v>
      </c>
      <c r="BB48" s="63">
        <v>0.32251800000000003</v>
      </c>
      <c r="BC48" s="62">
        <v>0.32251800000000003</v>
      </c>
      <c r="BD48" s="62">
        <v>-0.318384</v>
      </c>
      <c r="BE48" s="62">
        <v>-0.318384</v>
      </c>
      <c r="BF48" s="62">
        <v>-0.318384</v>
      </c>
      <c r="BG48" s="62">
        <v>0.43242000000000003</v>
      </c>
      <c r="BH48" s="62">
        <v>-6.8753999999999996E-2</v>
      </c>
      <c r="BI48" s="62">
        <v>-6.8753999999999996E-2</v>
      </c>
      <c r="BJ48" s="62">
        <v>0.331287</v>
      </c>
      <c r="BK48" s="62">
        <v>3.2192750000000001</v>
      </c>
      <c r="BL48" s="62">
        <v>2.501039</v>
      </c>
      <c r="BM48" s="62">
        <v>4.4181509999999999</v>
      </c>
      <c r="BN48" s="62">
        <v>38.847920000000002</v>
      </c>
      <c r="BO48" s="62">
        <v>38.847920000000002</v>
      </c>
      <c r="BP48" s="62">
        <v>38.514484000000003</v>
      </c>
      <c r="BQ48" s="62">
        <v>38.941932000000001</v>
      </c>
      <c r="BR48" s="62">
        <v>42.342106999999999</v>
      </c>
      <c r="BS48" s="62">
        <v>41.635668000000003</v>
      </c>
    </row>
    <row r="49" spans="2:77" s="1" customFormat="1" ht="15" x14ac:dyDescent="0.25">
      <c r="B49" s="89" t="s">
        <v>45</v>
      </c>
      <c r="C49" s="74">
        <v>43584.767476851855</v>
      </c>
      <c r="D49" s="58" t="s">
        <v>0</v>
      </c>
      <c r="E49" s="75" t="s">
        <v>26</v>
      </c>
      <c r="F49" s="75">
        <v>5.2453950000000003</v>
      </c>
      <c r="G49" s="59">
        <v>-1.1495709999999999</v>
      </c>
      <c r="H49" s="59">
        <v>3.8891689999999999</v>
      </c>
      <c r="I49" s="60">
        <v>0.34871871086085493</v>
      </c>
      <c r="J49" s="66" t="s">
        <v>377</v>
      </c>
      <c r="K49" s="59" t="s">
        <v>26</v>
      </c>
      <c r="L49" s="75">
        <v>3.9537139999999997</v>
      </c>
      <c r="M49" s="59">
        <v>-3.1804190000000001</v>
      </c>
      <c r="N49" s="59">
        <v>2.592095</v>
      </c>
      <c r="O49" s="60">
        <v>0.52529671944893974</v>
      </c>
      <c r="P49" s="66" t="s">
        <v>377</v>
      </c>
      <c r="Q49" s="59" t="s">
        <v>26</v>
      </c>
      <c r="R49" s="76">
        <v>45.608302000000002</v>
      </c>
      <c r="S49" s="59">
        <v>-17.517128</v>
      </c>
      <c r="T49" s="59">
        <v>24.412044000000002</v>
      </c>
      <c r="U49" s="60">
        <v>0.86827051434119973</v>
      </c>
      <c r="V49" s="90" t="s">
        <v>377</v>
      </c>
      <c r="W49" s="61"/>
      <c r="X49" s="61"/>
      <c r="Y49" s="61"/>
      <c r="Z49" s="61"/>
      <c r="AA49" s="62">
        <v>477.58160296000005</v>
      </c>
      <c r="AB49" s="62">
        <v>5.2453950000000003</v>
      </c>
      <c r="AC49" s="62">
        <v>3.8891689999999999</v>
      </c>
      <c r="AD49" s="62">
        <v>4.8097899999999996</v>
      </c>
      <c r="AE49" s="62">
        <v>21.657530000000001</v>
      </c>
      <c r="AF49" s="63">
        <v>4.8289419999999996</v>
      </c>
      <c r="AG49" s="63">
        <v>3.480648</v>
      </c>
      <c r="AH49" s="62">
        <v>3.480648</v>
      </c>
      <c r="AI49" s="62">
        <v>4.8097899999999996</v>
      </c>
      <c r="AJ49" s="62">
        <v>21.657530000000001</v>
      </c>
      <c r="AK49" s="62">
        <v>-3.970933</v>
      </c>
      <c r="AL49" s="62">
        <v>4.8289419999999996</v>
      </c>
      <c r="AM49" s="63">
        <v>3.9484949999999999</v>
      </c>
      <c r="AN49" s="63">
        <v>2.5864790000000002</v>
      </c>
      <c r="AO49" s="62">
        <v>2.5864790000000002</v>
      </c>
      <c r="AP49" s="62">
        <v>2.4461979999999999</v>
      </c>
      <c r="AQ49" s="62">
        <v>20.296676000000001</v>
      </c>
      <c r="AR49" s="62">
        <v>-3.1856270000000002</v>
      </c>
      <c r="AS49" s="62">
        <v>3.9484949999999999</v>
      </c>
      <c r="AT49" s="63">
        <v>3.9537140000000002</v>
      </c>
      <c r="AU49" s="63">
        <v>2.592095</v>
      </c>
      <c r="AV49" s="62">
        <v>2.592095</v>
      </c>
      <c r="AW49" s="62">
        <v>2.4515470000000001</v>
      </c>
      <c r="AX49" s="62">
        <v>20.301960000000001</v>
      </c>
      <c r="AY49" s="62">
        <v>2.4515470000000001</v>
      </c>
      <c r="AZ49" s="62">
        <v>20.301960000000001</v>
      </c>
      <c r="BA49" s="63">
        <v>45.608302000000002</v>
      </c>
      <c r="BB49" s="63">
        <v>24.412044000000002</v>
      </c>
      <c r="BC49" s="62">
        <v>24.412044000000002</v>
      </c>
      <c r="BD49" s="62">
        <v>91.404338999999993</v>
      </c>
      <c r="BE49" s="62">
        <v>91.404338999999993</v>
      </c>
      <c r="BF49" s="62">
        <v>91.404338999999993</v>
      </c>
      <c r="BG49" s="62">
        <v>171.300217</v>
      </c>
      <c r="BH49" s="62">
        <v>-418.79424799999998</v>
      </c>
      <c r="BI49" s="62">
        <v>-418.79424799999998</v>
      </c>
      <c r="BJ49" s="62">
        <v>-331.66730799999999</v>
      </c>
      <c r="BK49" s="62">
        <v>-413.34473100000002</v>
      </c>
      <c r="BL49" s="62">
        <v>-513.24270899999999</v>
      </c>
      <c r="BM49" s="62">
        <v>-577.97016599999995</v>
      </c>
      <c r="BN49" s="62">
        <v>928.28195700000003</v>
      </c>
      <c r="BO49" s="62">
        <v>928.28195700000003</v>
      </c>
      <c r="BP49" s="62">
        <v>1017.810714</v>
      </c>
      <c r="BQ49" s="62">
        <v>1187.894941</v>
      </c>
      <c r="BR49" s="62">
        <v>1143.408257</v>
      </c>
      <c r="BS49" s="62">
        <v>1163.61751</v>
      </c>
    </row>
    <row r="50" spans="2:77" s="1" customFormat="1" ht="15" x14ac:dyDescent="0.25">
      <c r="B50" s="89" t="s">
        <v>229</v>
      </c>
      <c r="C50" s="74">
        <v>43584.770243055558</v>
      </c>
      <c r="D50" s="58" t="s">
        <v>0</v>
      </c>
      <c r="E50" s="75" t="s">
        <v>26</v>
      </c>
      <c r="F50" s="75">
        <v>257.88289600000002</v>
      </c>
      <c r="G50" s="59">
        <v>318.36843299999998</v>
      </c>
      <c r="H50" s="59">
        <v>238.17920699999999</v>
      </c>
      <c r="I50" s="60">
        <v>8.2726318758799211E-2</v>
      </c>
      <c r="J50" s="66">
        <v>-0.18998597452028154</v>
      </c>
      <c r="K50" s="59" t="s">
        <v>26</v>
      </c>
      <c r="L50" s="75">
        <v>12.156133000000001</v>
      </c>
      <c r="M50" s="59">
        <v>61.553409000000002</v>
      </c>
      <c r="N50" s="59">
        <v>29.766690000000001</v>
      </c>
      <c r="O50" s="60">
        <v>-0.59161959223548199</v>
      </c>
      <c r="P50" s="66">
        <v>-0.80251080813411979</v>
      </c>
      <c r="Q50" s="59" t="s">
        <v>26</v>
      </c>
      <c r="R50" s="76">
        <v>-2.6831130000000001</v>
      </c>
      <c r="S50" s="59">
        <v>32.939427000000002</v>
      </c>
      <c r="T50" s="59">
        <v>11.617772</v>
      </c>
      <c r="U50" s="60" t="s">
        <v>377</v>
      </c>
      <c r="V50" s="90" t="s">
        <v>377</v>
      </c>
      <c r="W50" s="61"/>
      <c r="X50" s="61"/>
      <c r="Y50" s="61"/>
      <c r="Z50" s="61"/>
      <c r="AA50" s="62">
        <v>306</v>
      </c>
      <c r="AB50" s="62">
        <v>257.88289600000002</v>
      </c>
      <c r="AC50" s="62">
        <v>238.17920699999999</v>
      </c>
      <c r="AD50" s="62">
        <v>258.94608099999999</v>
      </c>
      <c r="AE50" s="62">
        <v>306.46907700000003</v>
      </c>
      <c r="AF50" s="63">
        <v>39.958629999999999</v>
      </c>
      <c r="AG50" s="63">
        <v>51.813603999999998</v>
      </c>
      <c r="AH50" s="62">
        <v>51.813603999999998</v>
      </c>
      <c r="AI50" s="62">
        <v>59.652659</v>
      </c>
      <c r="AJ50" s="62">
        <v>77.736897999999997</v>
      </c>
      <c r="AK50" s="62">
        <v>69.559233000000006</v>
      </c>
      <c r="AL50" s="62">
        <v>39.958629999999999</v>
      </c>
      <c r="AM50" s="63">
        <v>5.646223</v>
      </c>
      <c r="AN50" s="63">
        <v>23.708069999999999</v>
      </c>
      <c r="AO50" s="62">
        <v>23.708069999999999</v>
      </c>
      <c r="AP50" s="62">
        <v>32.841281000000002</v>
      </c>
      <c r="AQ50" s="62">
        <v>41.875794999999997</v>
      </c>
      <c r="AR50" s="62">
        <v>54.144246000000003</v>
      </c>
      <c r="AS50" s="62">
        <v>5.646223</v>
      </c>
      <c r="AT50" s="63">
        <v>12.156133000000001</v>
      </c>
      <c r="AU50" s="63">
        <v>29.766690000000001</v>
      </c>
      <c r="AV50" s="62">
        <v>29.766690000000001</v>
      </c>
      <c r="AW50" s="62">
        <v>31.054449000000002</v>
      </c>
      <c r="AX50" s="62">
        <v>48.597752999999997</v>
      </c>
      <c r="AY50" s="62">
        <v>31.054449000000002</v>
      </c>
      <c r="AZ50" s="62">
        <v>48.597752999999997</v>
      </c>
      <c r="BA50" s="63">
        <v>-2.6831130000000001</v>
      </c>
      <c r="BB50" s="63">
        <v>11.617772</v>
      </c>
      <c r="BC50" s="62">
        <v>11.617772</v>
      </c>
      <c r="BD50" s="62">
        <v>16.173496</v>
      </c>
      <c r="BE50" s="62">
        <v>16.173496</v>
      </c>
      <c r="BF50" s="62">
        <v>16.173496</v>
      </c>
      <c r="BG50" s="62">
        <v>15.005663999999999</v>
      </c>
      <c r="BH50" s="62">
        <v>238.28849399999999</v>
      </c>
      <c r="BI50" s="62">
        <v>238.28849399999999</v>
      </c>
      <c r="BJ50" s="62">
        <v>243.24533600000001</v>
      </c>
      <c r="BK50" s="62">
        <v>237.39525599999999</v>
      </c>
      <c r="BL50" s="62">
        <v>254.18300300000001</v>
      </c>
      <c r="BM50" s="62">
        <v>288.16984000000002</v>
      </c>
      <c r="BN50" s="62">
        <v>201.276633</v>
      </c>
      <c r="BO50" s="62">
        <v>201.276633</v>
      </c>
      <c r="BP50" s="62">
        <v>217.450132</v>
      </c>
      <c r="BQ50" s="62">
        <v>232.45579599999999</v>
      </c>
      <c r="BR50" s="62">
        <v>265.519161</v>
      </c>
      <c r="BS50" s="62">
        <v>262.18876399999999</v>
      </c>
    </row>
    <row r="51" spans="2:77" s="1" customFormat="1" ht="15" x14ac:dyDescent="0.25">
      <c r="B51" s="89" t="s">
        <v>55</v>
      </c>
      <c r="C51" s="74">
        <v>43584.771435185183</v>
      </c>
      <c r="D51" s="58" t="s">
        <v>2</v>
      </c>
      <c r="E51" s="75" t="s">
        <v>378</v>
      </c>
      <c r="F51" s="75" t="s">
        <v>26</v>
      </c>
      <c r="G51" s="59" t="s">
        <v>26</v>
      </c>
      <c r="H51" s="59" t="s">
        <v>26</v>
      </c>
      <c r="I51" s="60" t="s">
        <v>26</v>
      </c>
      <c r="J51" s="66" t="s">
        <v>26</v>
      </c>
      <c r="K51" s="59" t="s">
        <v>378</v>
      </c>
      <c r="L51" s="75" t="s">
        <v>26</v>
      </c>
      <c r="M51" s="59" t="s">
        <v>26</v>
      </c>
      <c r="N51" s="59" t="s">
        <v>26</v>
      </c>
      <c r="O51" s="60" t="s">
        <v>26</v>
      </c>
      <c r="P51" s="66" t="s">
        <v>26</v>
      </c>
      <c r="Q51" s="59" t="s">
        <v>378</v>
      </c>
      <c r="R51" s="76">
        <v>72.633407000000005</v>
      </c>
      <c r="S51" s="59">
        <v>54.304552999999999</v>
      </c>
      <c r="T51" s="59">
        <v>74.028001000000003</v>
      </c>
      <c r="U51" s="60">
        <v>-1.8838736439742543E-2</v>
      </c>
      <c r="V51" s="90">
        <v>0.33751965511989401</v>
      </c>
      <c r="W51" s="61"/>
      <c r="X51" s="61"/>
      <c r="Y51" s="61"/>
      <c r="Z51" s="61"/>
      <c r="AA51" s="62">
        <v>2322</v>
      </c>
      <c r="AB51" s="62">
        <v>133.18927600000001</v>
      </c>
      <c r="AC51" s="62">
        <v>86.985787999999999</v>
      </c>
      <c r="AD51" s="62">
        <v>78.319297000000006</v>
      </c>
      <c r="AE51" s="62">
        <v>72.655896999999996</v>
      </c>
      <c r="AF51" s="63">
        <v>0</v>
      </c>
      <c r="AG51" s="63">
        <v>0</v>
      </c>
      <c r="AH51" s="62">
        <v>0</v>
      </c>
      <c r="AI51" s="62">
        <v>12.762193</v>
      </c>
      <c r="AJ51" s="62">
        <v>12.762193</v>
      </c>
      <c r="AK51" s="62">
        <v>12.762193</v>
      </c>
      <c r="AL51" s="62">
        <v>12.762193</v>
      </c>
      <c r="AM51" s="63">
        <v>0</v>
      </c>
      <c r="AN51" s="63">
        <v>0</v>
      </c>
      <c r="AO51" s="62">
        <v>0</v>
      </c>
      <c r="AP51" s="62">
        <v>21.448478000000001</v>
      </c>
      <c r="AQ51" s="62">
        <v>18.869254999999999</v>
      </c>
      <c r="AR51" s="62">
        <v>27.541661000000001</v>
      </c>
      <c r="AS51" s="62">
        <v>23.710076000000001</v>
      </c>
      <c r="AT51" s="63">
        <v>0</v>
      </c>
      <c r="AU51" s="63">
        <v>0</v>
      </c>
      <c r="AV51" s="62">
        <v>5.1628309999999997</v>
      </c>
      <c r="AW51" s="62">
        <v>4.9954070000000002</v>
      </c>
      <c r="AX51" s="62">
        <v>5.4457529999999998</v>
      </c>
      <c r="AY51" s="62">
        <v>4.9954070000000002</v>
      </c>
      <c r="AZ51" s="62">
        <v>5.4457529999999998</v>
      </c>
      <c r="BA51" s="63">
        <v>72.633407000000005</v>
      </c>
      <c r="BB51" s="63">
        <v>74.028001000000003</v>
      </c>
      <c r="BC51" s="62">
        <v>0</v>
      </c>
      <c r="BD51" s="62">
        <v>18447.380421999998</v>
      </c>
      <c r="BE51" s="62">
        <v>18447.380421999998</v>
      </c>
      <c r="BF51" s="62">
        <v>18447.380421999998</v>
      </c>
      <c r="BG51" s="62">
        <v>19842.372883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819.07890599999996</v>
      </c>
      <c r="BO51" s="62">
        <v>819.07890599999996</v>
      </c>
      <c r="BP51" s="62">
        <v>815.43914600000005</v>
      </c>
      <c r="BQ51" s="62">
        <v>850.87787500000002</v>
      </c>
      <c r="BR51" s="62">
        <v>940.61764600000004</v>
      </c>
      <c r="BS51" s="62">
        <v>853.38572199999999</v>
      </c>
    </row>
    <row r="52" spans="2:77" s="1" customFormat="1" ht="15" x14ac:dyDescent="0.25">
      <c r="B52" s="89" t="s">
        <v>92</v>
      </c>
      <c r="C52" s="74">
        <v>43584.771944444445</v>
      </c>
      <c r="D52" s="58" t="s">
        <v>0</v>
      </c>
      <c r="E52" s="75">
        <v>790.48221666666666</v>
      </c>
      <c r="F52" s="75">
        <v>775.94229199999995</v>
      </c>
      <c r="G52" s="59">
        <v>761.92822999999999</v>
      </c>
      <c r="H52" s="59">
        <v>694.09491700000001</v>
      </c>
      <c r="I52" s="60">
        <v>0.11791957122198604</v>
      </c>
      <c r="J52" s="66">
        <v>1.8392889839506266E-2</v>
      </c>
      <c r="K52" s="59">
        <v>125.43599999999999</v>
      </c>
      <c r="L52" s="75">
        <v>126.03666899999999</v>
      </c>
      <c r="M52" s="59">
        <v>139.773785</v>
      </c>
      <c r="N52" s="59">
        <v>109.33988500000001</v>
      </c>
      <c r="O52" s="60">
        <v>0.15270533712377676</v>
      </c>
      <c r="P52" s="66">
        <v>-9.8281061788517921E-2</v>
      </c>
      <c r="Q52" s="59">
        <v>2.6170323333333334</v>
      </c>
      <c r="R52" s="76">
        <v>-2.653108</v>
      </c>
      <c r="S52" s="59">
        <v>20.651496000000002</v>
      </c>
      <c r="T52" s="59">
        <v>11.398507</v>
      </c>
      <c r="U52" s="60" t="s">
        <v>377</v>
      </c>
      <c r="V52" s="90" t="s">
        <v>377</v>
      </c>
      <c r="W52" s="61"/>
      <c r="X52" s="61"/>
      <c r="Y52" s="61"/>
      <c r="Z52" s="61"/>
      <c r="AA52" s="62">
        <v>1809.3430687499999</v>
      </c>
      <c r="AB52" s="62">
        <v>775.94229199999995</v>
      </c>
      <c r="AC52" s="62">
        <v>694.09491700000001</v>
      </c>
      <c r="AD52" s="62">
        <v>719.98676799999998</v>
      </c>
      <c r="AE52" s="62">
        <v>822.76578099999995</v>
      </c>
      <c r="AF52" s="63">
        <v>176.69888700000001</v>
      </c>
      <c r="AG52" s="63">
        <v>161.243334</v>
      </c>
      <c r="AH52" s="62">
        <v>161.243334</v>
      </c>
      <c r="AI52" s="62">
        <v>184.09189900000001</v>
      </c>
      <c r="AJ52" s="62">
        <v>229.47638900000001</v>
      </c>
      <c r="AK52" s="62">
        <v>191.947935</v>
      </c>
      <c r="AL52" s="62">
        <v>176.69888700000001</v>
      </c>
      <c r="AM52" s="63">
        <v>80.845697999999999</v>
      </c>
      <c r="AN52" s="63">
        <v>71.563967000000005</v>
      </c>
      <c r="AO52" s="62">
        <v>71.563967000000005</v>
      </c>
      <c r="AP52" s="62">
        <v>91.747956000000002</v>
      </c>
      <c r="AQ52" s="62">
        <v>129.11498599999999</v>
      </c>
      <c r="AR52" s="62">
        <v>102.691607</v>
      </c>
      <c r="AS52" s="62">
        <v>80.845697999999999</v>
      </c>
      <c r="AT52" s="63">
        <v>126.036669</v>
      </c>
      <c r="AU52" s="63">
        <v>109.339885</v>
      </c>
      <c r="AV52" s="62">
        <v>109.339885</v>
      </c>
      <c r="AW52" s="62">
        <v>131.394429</v>
      </c>
      <c r="AX52" s="62">
        <v>173.67846</v>
      </c>
      <c r="AY52" s="62">
        <v>131.394429</v>
      </c>
      <c r="AZ52" s="62">
        <v>173.67846</v>
      </c>
      <c r="BA52" s="63">
        <v>-2.653108</v>
      </c>
      <c r="BB52" s="63">
        <v>11.398507</v>
      </c>
      <c r="BC52" s="62">
        <v>11.398507</v>
      </c>
      <c r="BD52" s="62">
        <v>11.884277000000001</v>
      </c>
      <c r="BE52" s="62">
        <v>11.884277000000001</v>
      </c>
      <c r="BF52" s="62">
        <v>11.884277000000001</v>
      </c>
      <c r="BG52" s="62">
        <v>51.807096999999999</v>
      </c>
      <c r="BH52" s="62">
        <v>1915.0357280000001</v>
      </c>
      <c r="BI52" s="62">
        <v>1915.0357280000001</v>
      </c>
      <c r="BJ52" s="62">
        <v>2033.599866</v>
      </c>
      <c r="BK52" s="62">
        <v>2606.8484600000002</v>
      </c>
      <c r="BL52" s="62">
        <v>2377.9513040000002</v>
      </c>
      <c r="BM52" s="62">
        <v>2616.2877859999999</v>
      </c>
      <c r="BN52" s="62">
        <v>748.50005899999996</v>
      </c>
      <c r="BO52" s="62">
        <v>748.50005899999996</v>
      </c>
      <c r="BP52" s="62">
        <v>884.14612099999999</v>
      </c>
      <c r="BQ52" s="62">
        <v>1120.0675329999999</v>
      </c>
      <c r="BR52" s="62">
        <v>920.94325300000003</v>
      </c>
      <c r="BS52" s="62">
        <v>1013.0145659999999</v>
      </c>
    </row>
    <row r="53" spans="2:77" s="1" customFormat="1" ht="15" x14ac:dyDescent="0.25">
      <c r="B53" s="89" t="s">
        <v>187</v>
      </c>
      <c r="C53" s="74">
        <v>43584.776539351849</v>
      </c>
      <c r="D53" s="58" t="s">
        <v>0</v>
      </c>
      <c r="E53" s="75" t="s">
        <v>26</v>
      </c>
      <c r="F53" s="75">
        <v>101.53436600000001</v>
      </c>
      <c r="G53" s="59">
        <v>138.301804</v>
      </c>
      <c r="H53" s="59">
        <v>131.09316100000001</v>
      </c>
      <c r="I53" s="60">
        <v>-0.22547930627746482</v>
      </c>
      <c r="J53" s="66">
        <v>-0.26584930157527087</v>
      </c>
      <c r="K53" s="59" t="s">
        <v>26</v>
      </c>
      <c r="L53" s="75">
        <v>-5.9352719999999994</v>
      </c>
      <c r="M53" s="59">
        <v>3.8085490000000002</v>
      </c>
      <c r="N53" s="59">
        <v>11.824586</v>
      </c>
      <c r="O53" s="60" t="s">
        <v>377</v>
      </c>
      <c r="P53" s="66" t="s">
        <v>377</v>
      </c>
      <c r="Q53" s="59" t="s">
        <v>26</v>
      </c>
      <c r="R53" s="76">
        <v>-7.564635</v>
      </c>
      <c r="S53" s="59">
        <v>-2.8282050000000001</v>
      </c>
      <c r="T53" s="59">
        <v>4.7977800000000004</v>
      </c>
      <c r="U53" s="60" t="s">
        <v>377</v>
      </c>
      <c r="V53" s="90" t="s">
        <v>377</v>
      </c>
      <c r="W53" s="61"/>
      <c r="X53" s="61"/>
      <c r="Y53" s="61"/>
      <c r="Z53" s="61"/>
      <c r="AA53" s="62">
        <v>465.41269934949997</v>
      </c>
      <c r="AB53" s="62">
        <v>101.53436600000001</v>
      </c>
      <c r="AC53" s="62">
        <v>131.09316100000001</v>
      </c>
      <c r="AD53" s="62">
        <v>131.510727</v>
      </c>
      <c r="AE53" s="62">
        <v>138.06904499999999</v>
      </c>
      <c r="AF53" s="63">
        <v>9.4206269999999996</v>
      </c>
      <c r="AG53" s="63">
        <v>28.270451999999999</v>
      </c>
      <c r="AH53" s="62">
        <v>28.270451999999999</v>
      </c>
      <c r="AI53" s="62">
        <v>24.686537000000001</v>
      </c>
      <c r="AJ53" s="62">
        <v>29.890363000000001</v>
      </c>
      <c r="AK53" s="62">
        <v>19.266147</v>
      </c>
      <c r="AL53" s="62">
        <v>9.4206269999999996</v>
      </c>
      <c r="AM53" s="63">
        <v>-9.7854379999999992</v>
      </c>
      <c r="AN53" s="63">
        <v>8.6718759999999993</v>
      </c>
      <c r="AO53" s="62">
        <v>8.6718759999999993</v>
      </c>
      <c r="AP53" s="62">
        <v>6.2881460000000002</v>
      </c>
      <c r="AQ53" s="62">
        <v>11.159929999999999</v>
      </c>
      <c r="AR53" s="62">
        <v>-1.5949000000000001E-2</v>
      </c>
      <c r="AS53" s="62">
        <v>-9.7854379999999992</v>
      </c>
      <c r="AT53" s="63">
        <v>-5.9352720000000003</v>
      </c>
      <c r="AU53" s="63">
        <v>11.824586</v>
      </c>
      <c r="AV53" s="62">
        <v>11.824586</v>
      </c>
      <c r="AW53" s="62">
        <v>10.17582</v>
      </c>
      <c r="AX53" s="62">
        <v>14.798648999999999</v>
      </c>
      <c r="AY53" s="62">
        <v>10.17582</v>
      </c>
      <c r="AZ53" s="62">
        <v>14.798648999999999</v>
      </c>
      <c r="BA53" s="63">
        <v>-7.564635</v>
      </c>
      <c r="BB53" s="63">
        <v>4.7977800000000004</v>
      </c>
      <c r="BC53" s="62">
        <v>4.7977800000000004</v>
      </c>
      <c r="BD53" s="62">
        <v>4.2258149999999999</v>
      </c>
      <c r="BE53" s="62">
        <v>4.2258149999999999</v>
      </c>
      <c r="BF53" s="62">
        <v>4.2258149999999999</v>
      </c>
      <c r="BG53" s="62">
        <v>9.6036629999999992</v>
      </c>
      <c r="BH53" s="62">
        <v>69.741258999999999</v>
      </c>
      <c r="BI53" s="62">
        <v>69.741258999999999</v>
      </c>
      <c r="BJ53" s="62">
        <v>68.941878000000003</v>
      </c>
      <c r="BK53" s="62">
        <v>51.306308999999999</v>
      </c>
      <c r="BL53" s="62">
        <v>35.188443999999997</v>
      </c>
      <c r="BM53" s="62">
        <v>59.737406</v>
      </c>
      <c r="BN53" s="62">
        <v>182.54517300000001</v>
      </c>
      <c r="BO53" s="62">
        <v>182.54517300000001</v>
      </c>
      <c r="BP53" s="62">
        <v>186.85723899999999</v>
      </c>
      <c r="BQ53" s="62">
        <v>196.188838</v>
      </c>
      <c r="BR53" s="62">
        <v>193.26555200000001</v>
      </c>
      <c r="BS53" s="62">
        <v>183.68637699999999</v>
      </c>
    </row>
    <row r="54" spans="2:77" s="1" customFormat="1" ht="15" x14ac:dyDescent="0.25">
      <c r="B54" s="89" t="s">
        <v>163</v>
      </c>
      <c r="C54" s="74">
        <v>43584.781793981485</v>
      </c>
      <c r="D54" s="58" t="s">
        <v>2</v>
      </c>
      <c r="E54" s="75" t="s">
        <v>26</v>
      </c>
      <c r="F54" s="75" t="s">
        <v>26</v>
      </c>
      <c r="G54" s="59" t="s">
        <v>26</v>
      </c>
      <c r="H54" s="59" t="s">
        <v>26</v>
      </c>
      <c r="I54" s="60" t="s">
        <v>26</v>
      </c>
      <c r="J54" s="66" t="s">
        <v>26</v>
      </c>
      <c r="K54" s="59" t="s">
        <v>26</v>
      </c>
      <c r="L54" s="75" t="s">
        <v>26</v>
      </c>
      <c r="M54" s="59" t="s">
        <v>26</v>
      </c>
      <c r="N54" s="59" t="s">
        <v>26</v>
      </c>
      <c r="O54" s="60" t="s">
        <v>26</v>
      </c>
      <c r="P54" s="66" t="s">
        <v>26</v>
      </c>
      <c r="Q54" s="59" t="s">
        <v>26</v>
      </c>
      <c r="R54" s="76">
        <v>-21.125582999999999</v>
      </c>
      <c r="S54" s="59">
        <v>-24.862335000000002</v>
      </c>
      <c r="T54" s="59">
        <v>1.277879</v>
      </c>
      <c r="U54" s="60" t="s">
        <v>377</v>
      </c>
      <c r="V54" s="90" t="s">
        <v>377</v>
      </c>
      <c r="W54" s="61"/>
      <c r="X54" s="61"/>
      <c r="Y54" s="61"/>
      <c r="Z54" s="61"/>
      <c r="AA54" s="62">
        <v>310.5</v>
      </c>
      <c r="AB54" s="62">
        <v>32.264878000000003</v>
      </c>
      <c r="AC54" s="62">
        <v>46.910724999999999</v>
      </c>
      <c r="AD54" s="62">
        <v>61.997376000000003</v>
      </c>
      <c r="AE54" s="62">
        <v>54.284236999999997</v>
      </c>
      <c r="AF54" s="63">
        <v>0</v>
      </c>
      <c r="AG54" s="63">
        <v>0</v>
      </c>
      <c r="AH54" s="62">
        <v>0</v>
      </c>
      <c r="AI54" s="62">
        <v>501.46572600000002</v>
      </c>
      <c r="AJ54" s="62">
        <v>490.72512699999999</v>
      </c>
      <c r="AK54" s="62">
        <v>612.90155300000004</v>
      </c>
      <c r="AL54" s="62">
        <v>606.22860800000001</v>
      </c>
      <c r="AM54" s="63">
        <v>0</v>
      </c>
      <c r="AN54" s="63">
        <v>0</v>
      </c>
      <c r="AO54" s="62">
        <v>0</v>
      </c>
      <c r="AP54" s="62">
        <v>6.7334069999999997</v>
      </c>
      <c r="AQ54" s="62">
        <v>7.1703979999999996</v>
      </c>
      <c r="AR54" s="62">
        <v>6.5049970000000004</v>
      </c>
      <c r="AS54" s="62">
        <v>5.8670770000000001</v>
      </c>
      <c r="AT54" s="63">
        <v>0</v>
      </c>
      <c r="AU54" s="63">
        <v>0</v>
      </c>
      <c r="AV54" s="62">
        <v>1.7370159999999999</v>
      </c>
      <c r="AW54" s="62">
        <v>1.7079569999999999</v>
      </c>
      <c r="AX54" s="62">
        <v>1.711778</v>
      </c>
      <c r="AY54" s="62">
        <v>1.7079569999999999</v>
      </c>
      <c r="AZ54" s="62">
        <v>1.711778</v>
      </c>
      <c r="BA54" s="63">
        <v>-21.125582999999999</v>
      </c>
      <c r="BB54" s="63">
        <v>1.277879</v>
      </c>
      <c r="BC54" s="62">
        <v>0</v>
      </c>
      <c r="BD54" s="62">
        <v>2215.946316</v>
      </c>
      <c r="BE54" s="62">
        <v>2215.946316</v>
      </c>
      <c r="BF54" s="62">
        <v>2215.946316</v>
      </c>
      <c r="BG54" s="62">
        <v>2231.196578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680.24479399999996</v>
      </c>
      <c r="BO54" s="62">
        <v>680.24479399999996</v>
      </c>
      <c r="BP54" s="62">
        <v>695.66207399999996</v>
      </c>
      <c r="BQ54" s="62">
        <v>701.938402</v>
      </c>
      <c r="BR54" s="62">
        <v>802.28435999999999</v>
      </c>
      <c r="BS54" s="62">
        <v>775.71767699999998</v>
      </c>
    </row>
    <row r="55" spans="2:77" s="1" customFormat="1" ht="15" x14ac:dyDescent="0.25">
      <c r="B55" s="89" t="s">
        <v>188</v>
      </c>
      <c r="C55" s="74">
        <v>43584.787719907406</v>
      </c>
      <c r="D55" s="58" t="s">
        <v>0</v>
      </c>
      <c r="E55" s="75" t="s">
        <v>26</v>
      </c>
      <c r="F55" s="75">
        <v>123.01921900000001</v>
      </c>
      <c r="G55" s="59">
        <v>129.025329</v>
      </c>
      <c r="H55" s="59">
        <v>91.989790999999997</v>
      </c>
      <c r="I55" s="60">
        <v>0.33731382213924155</v>
      </c>
      <c r="J55" s="66">
        <v>-4.6549852238702671E-2</v>
      </c>
      <c r="K55" s="59" t="s">
        <v>26</v>
      </c>
      <c r="L55" s="75">
        <v>21.038933</v>
      </c>
      <c r="M55" s="59">
        <v>12.553127</v>
      </c>
      <c r="N55" s="59">
        <v>17.093377</v>
      </c>
      <c r="O55" s="60">
        <v>0.23082366930770903</v>
      </c>
      <c r="P55" s="66">
        <v>0.67599140835586224</v>
      </c>
      <c r="Q55" s="59" t="s">
        <v>26</v>
      </c>
      <c r="R55" s="76">
        <v>16.938376000000002</v>
      </c>
      <c r="S55" s="59">
        <v>21.392984999999999</v>
      </c>
      <c r="T55" s="59">
        <v>10.869279000000001</v>
      </c>
      <c r="U55" s="60">
        <v>0.55837162704168342</v>
      </c>
      <c r="V55" s="90">
        <v>-0.20822755683697236</v>
      </c>
      <c r="W55" s="61"/>
      <c r="X55" s="61"/>
      <c r="Y55" s="61"/>
      <c r="Z55" s="61"/>
      <c r="AA55" s="62">
        <v>289.04399999999998</v>
      </c>
      <c r="AB55" s="62">
        <v>123.01921900000001</v>
      </c>
      <c r="AC55" s="62">
        <v>91.989790999999997</v>
      </c>
      <c r="AD55" s="62">
        <v>97.592309</v>
      </c>
      <c r="AE55" s="62">
        <v>119.901117</v>
      </c>
      <c r="AF55" s="63">
        <v>29.398266</v>
      </c>
      <c r="AG55" s="63">
        <v>23.404121</v>
      </c>
      <c r="AH55" s="62">
        <v>23.404121</v>
      </c>
      <c r="AI55" s="62">
        <v>25.848206000000001</v>
      </c>
      <c r="AJ55" s="62">
        <v>33.395043999999999</v>
      </c>
      <c r="AK55" s="62">
        <v>22.316424999999999</v>
      </c>
      <c r="AL55" s="62">
        <v>29.398266</v>
      </c>
      <c r="AM55" s="63">
        <v>18.815897</v>
      </c>
      <c r="AN55" s="63">
        <v>15.282829</v>
      </c>
      <c r="AO55" s="62">
        <v>15.282829</v>
      </c>
      <c r="AP55" s="62">
        <v>17.06737</v>
      </c>
      <c r="AQ55" s="62">
        <v>23.30566</v>
      </c>
      <c r="AR55" s="62">
        <v>10.379204</v>
      </c>
      <c r="AS55" s="62">
        <v>18.815897</v>
      </c>
      <c r="AT55" s="63">
        <v>21.038933</v>
      </c>
      <c r="AU55" s="63">
        <v>17.093377</v>
      </c>
      <c r="AV55" s="62">
        <v>17.093377</v>
      </c>
      <c r="AW55" s="62">
        <v>17.933377</v>
      </c>
      <c r="AX55" s="62">
        <v>25.243946000000001</v>
      </c>
      <c r="AY55" s="62">
        <v>17.933377</v>
      </c>
      <c r="AZ55" s="62">
        <v>25.243946000000001</v>
      </c>
      <c r="BA55" s="63">
        <v>16.938376000000002</v>
      </c>
      <c r="BB55" s="63">
        <v>10.869279000000001</v>
      </c>
      <c r="BC55" s="62">
        <v>10.869279000000001</v>
      </c>
      <c r="BD55" s="62">
        <v>14.455054000000001</v>
      </c>
      <c r="BE55" s="62">
        <v>14.455054000000001</v>
      </c>
      <c r="BF55" s="62">
        <v>14.455054000000001</v>
      </c>
      <c r="BG55" s="62">
        <v>10.993302</v>
      </c>
      <c r="BH55" s="62">
        <v>40.693902000000001</v>
      </c>
      <c r="BI55" s="62">
        <v>40.693902000000001</v>
      </c>
      <c r="BJ55" s="62">
        <v>69.037711999999999</v>
      </c>
      <c r="BK55" s="62">
        <v>82.838829000000004</v>
      </c>
      <c r="BL55" s="62">
        <v>44.785485999999999</v>
      </c>
      <c r="BM55" s="62">
        <v>2.4919820000000001</v>
      </c>
      <c r="BN55" s="62">
        <v>173.83962500000001</v>
      </c>
      <c r="BO55" s="62">
        <v>173.83962500000001</v>
      </c>
      <c r="BP55" s="62">
        <v>171.49955600000001</v>
      </c>
      <c r="BQ55" s="62">
        <v>183.00804400000001</v>
      </c>
      <c r="BR55" s="62">
        <v>216.47918200000001</v>
      </c>
      <c r="BS55" s="62">
        <v>234.01988399999999</v>
      </c>
    </row>
    <row r="56" spans="2:77" s="1" customFormat="1" ht="15" x14ac:dyDescent="0.25">
      <c r="B56" s="89" t="s">
        <v>57</v>
      </c>
      <c r="C56" s="74">
        <v>43584.794363425928</v>
      </c>
      <c r="D56" s="58" t="s">
        <v>2</v>
      </c>
      <c r="E56" s="75" t="s">
        <v>26</v>
      </c>
      <c r="F56" s="75" t="s">
        <v>26</v>
      </c>
      <c r="G56" s="59" t="s">
        <v>26</v>
      </c>
      <c r="H56" s="59" t="s">
        <v>26</v>
      </c>
      <c r="I56" s="60" t="s">
        <v>26</v>
      </c>
      <c r="J56" s="66" t="s">
        <v>26</v>
      </c>
      <c r="K56" s="59" t="s">
        <v>26</v>
      </c>
      <c r="L56" s="75" t="s">
        <v>26</v>
      </c>
      <c r="M56" s="59" t="s">
        <v>26</v>
      </c>
      <c r="N56" s="59" t="s">
        <v>26</v>
      </c>
      <c r="O56" s="60" t="s">
        <v>26</v>
      </c>
      <c r="P56" s="66" t="s">
        <v>26</v>
      </c>
      <c r="Q56" s="59" t="s">
        <v>26</v>
      </c>
      <c r="R56" s="76">
        <v>124.628827</v>
      </c>
      <c r="S56" s="59">
        <v>75.446569999999994</v>
      </c>
      <c r="T56" s="59">
        <v>109.106767</v>
      </c>
      <c r="U56" s="60">
        <v>0.14226486978575759</v>
      </c>
      <c r="V56" s="90">
        <v>0.6518819477147868</v>
      </c>
      <c r="W56" s="61"/>
      <c r="X56" s="61"/>
      <c r="Y56" s="61"/>
      <c r="Z56" s="61"/>
      <c r="AA56" s="62">
        <v>2040</v>
      </c>
      <c r="AB56" s="62">
        <v>431.93678499999999</v>
      </c>
      <c r="AC56" s="62">
        <v>320.632496</v>
      </c>
      <c r="AD56" s="62">
        <v>274.47566999999998</v>
      </c>
      <c r="AE56" s="62">
        <v>351.23779200000001</v>
      </c>
      <c r="AF56" s="63">
        <v>0</v>
      </c>
      <c r="AG56" s="63">
        <v>0</v>
      </c>
      <c r="AH56" s="62">
        <v>0</v>
      </c>
      <c r="AI56" s="62">
        <v>735.3</v>
      </c>
      <c r="AJ56" s="62">
        <v>559</v>
      </c>
      <c r="AK56" s="62">
        <v>516.86</v>
      </c>
      <c r="AL56" s="62">
        <v>467.84</v>
      </c>
      <c r="AM56" s="63">
        <v>0</v>
      </c>
      <c r="AN56" s="63">
        <v>0</v>
      </c>
      <c r="AO56" s="62">
        <v>0</v>
      </c>
      <c r="AP56" s="62">
        <v>67.914355999999998</v>
      </c>
      <c r="AQ56" s="62">
        <v>66.623508999999999</v>
      </c>
      <c r="AR56" s="62">
        <v>72.803483</v>
      </c>
      <c r="AS56" s="62">
        <v>77.716113000000007</v>
      </c>
      <c r="AT56" s="63">
        <v>0</v>
      </c>
      <c r="AU56" s="63">
        <v>0</v>
      </c>
      <c r="AV56" s="62">
        <v>6.4036869999999997</v>
      </c>
      <c r="AW56" s="62">
        <v>6.9067059999999998</v>
      </c>
      <c r="AX56" s="62">
        <v>7.8316220000000003</v>
      </c>
      <c r="AY56" s="62">
        <v>6.9067059999999998</v>
      </c>
      <c r="AZ56" s="62">
        <v>7.8316220000000003</v>
      </c>
      <c r="BA56" s="63">
        <v>124.628827</v>
      </c>
      <c r="BB56" s="63">
        <v>109.106767</v>
      </c>
      <c r="BC56" s="62">
        <v>0</v>
      </c>
      <c r="BD56" s="62">
        <v>7758.0031550000003</v>
      </c>
      <c r="BE56" s="62">
        <v>7758.0031550000003</v>
      </c>
      <c r="BF56" s="62">
        <v>7758.0031550000003</v>
      </c>
      <c r="BG56" s="62">
        <v>7964.6543490000004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1627.54117</v>
      </c>
      <c r="BO56" s="62">
        <v>1627.54117</v>
      </c>
      <c r="BP56" s="62">
        <v>1735.99323</v>
      </c>
      <c r="BQ56" s="62">
        <v>1588.9917929999999</v>
      </c>
      <c r="BR56" s="62">
        <v>1646.206054</v>
      </c>
      <c r="BS56" s="62">
        <v>1620.4415779999999</v>
      </c>
    </row>
    <row r="57" spans="2:77" s="1" customFormat="1" ht="15" x14ac:dyDescent="0.25">
      <c r="B57" s="89" t="s">
        <v>182</v>
      </c>
      <c r="C57" s="74">
        <v>43584.803576388891</v>
      </c>
      <c r="D57" s="58" t="s">
        <v>0</v>
      </c>
      <c r="E57" s="75">
        <v>77</v>
      </c>
      <c r="F57" s="75">
        <v>76.579089999999994</v>
      </c>
      <c r="G57" s="59">
        <v>111.70052099999999</v>
      </c>
      <c r="H57" s="59">
        <v>60.606022000000003</v>
      </c>
      <c r="I57" s="60">
        <v>0.26355578988503803</v>
      </c>
      <c r="J57" s="66">
        <v>-0.31442495241360602</v>
      </c>
      <c r="K57" s="59">
        <v>40.129110333333337</v>
      </c>
      <c r="L57" s="75">
        <v>40.649897000000003</v>
      </c>
      <c r="M57" s="59">
        <v>34.687591999999995</v>
      </c>
      <c r="N57" s="59">
        <v>28.120232000000001</v>
      </c>
      <c r="O57" s="60">
        <v>0.44557473779021461</v>
      </c>
      <c r="P57" s="66">
        <v>0.17188581438573225</v>
      </c>
      <c r="Q57" s="59">
        <v>-12.08094133333333</v>
      </c>
      <c r="R57" s="76">
        <v>-6.2778890000000001</v>
      </c>
      <c r="S57" s="59">
        <v>249.67649299999999</v>
      </c>
      <c r="T57" s="59">
        <v>15.905271000000001</v>
      </c>
      <c r="U57" s="60" t="s">
        <v>377</v>
      </c>
      <c r="V57" s="90" t="s">
        <v>377</v>
      </c>
      <c r="W57" s="61"/>
      <c r="X57" s="61"/>
      <c r="Y57" s="61"/>
      <c r="Z57" s="61"/>
      <c r="AA57" s="62">
        <v>939.57500000000005</v>
      </c>
      <c r="AB57" s="62">
        <v>76.579089999999994</v>
      </c>
      <c r="AC57" s="62">
        <v>60.606022000000003</v>
      </c>
      <c r="AD57" s="62">
        <v>689.05920000000003</v>
      </c>
      <c r="AE57" s="62">
        <v>236.966748</v>
      </c>
      <c r="AF57" s="63">
        <v>51.246267000000003</v>
      </c>
      <c r="AG57" s="63">
        <v>39.453214000000003</v>
      </c>
      <c r="AH57" s="62">
        <v>39.453214000000003</v>
      </c>
      <c r="AI57" s="62">
        <v>109.595021</v>
      </c>
      <c r="AJ57" s="62">
        <v>64.114373000000001</v>
      </c>
      <c r="AK57" s="62">
        <v>47.668081000000001</v>
      </c>
      <c r="AL57" s="62">
        <v>51.246267000000003</v>
      </c>
      <c r="AM57" s="63">
        <v>40.15354</v>
      </c>
      <c r="AN57" s="63">
        <v>27.648651000000001</v>
      </c>
      <c r="AO57" s="62">
        <v>27.648651000000001</v>
      </c>
      <c r="AP57" s="62">
        <v>94.800595000000001</v>
      </c>
      <c r="AQ57" s="62">
        <v>57.359861000000002</v>
      </c>
      <c r="AR57" s="62">
        <v>34.275151999999999</v>
      </c>
      <c r="AS57" s="62">
        <v>40.15354</v>
      </c>
      <c r="AT57" s="63">
        <v>40.649897000000003</v>
      </c>
      <c r="AU57" s="63">
        <v>28.120232000000001</v>
      </c>
      <c r="AV57" s="62">
        <v>28.120232000000001</v>
      </c>
      <c r="AW57" s="62">
        <v>95.225865999999996</v>
      </c>
      <c r="AX57" s="62">
        <v>57.804724999999998</v>
      </c>
      <c r="AY57" s="62">
        <v>95.225865999999996</v>
      </c>
      <c r="AZ57" s="62">
        <v>57.804724999999998</v>
      </c>
      <c r="BA57" s="63">
        <v>-6.2778890000000001</v>
      </c>
      <c r="BB57" s="63">
        <v>15.905271000000001</v>
      </c>
      <c r="BC57" s="62">
        <v>15.905271000000001</v>
      </c>
      <c r="BD57" s="62">
        <v>79.199984999999998</v>
      </c>
      <c r="BE57" s="62">
        <v>79.199984999999998</v>
      </c>
      <c r="BF57" s="62">
        <v>79.199984999999998</v>
      </c>
      <c r="BG57" s="62">
        <v>-3.1708759999999998</v>
      </c>
      <c r="BH57" s="62">
        <v>1218.130813</v>
      </c>
      <c r="BI57" s="62">
        <v>1218.130813</v>
      </c>
      <c r="BJ57" s="62">
        <v>1182.283946</v>
      </c>
      <c r="BK57" s="62">
        <v>1321.011006</v>
      </c>
      <c r="BL57" s="62">
        <v>1260.611371</v>
      </c>
      <c r="BM57" s="62">
        <v>1303.600471</v>
      </c>
      <c r="BN57" s="62">
        <v>3227.951008</v>
      </c>
      <c r="BO57" s="62">
        <v>3227.951008</v>
      </c>
      <c r="BP57" s="62">
        <v>3307.1509930000002</v>
      </c>
      <c r="BQ57" s="62">
        <v>3303.9801170000001</v>
      </c>
      <c r="BR57" s="62">
        <v>3556.939355</v>
      </c>
      <c r="BS57" s="62">
        <v>3550.661466</v>
      </c>
    </row>
    <row r="58" spans="2:77" s="1" customFormat="1" ht="15" x14ac:dyDescent="0.25">
      <c r="B58" s="89" t="s">
        <v>249</v>
      </c>
      <c r="C58" s="74">
        <v>43584.804664351854</v>
      </c>
      <c r="D58" s="58" t="s">
        <v>0</v>
      </c>
      <c r="E58" s="75" t="s">
        <v>26</v>
      </c>
      <c r="F58" s="75">
        <v>15.369</v>
      </c>
      <c r="G58" s="59">
        <v>25.786390999999998</v>
      </c>
      <c r="H58" s="59">
        <v>21.101963999999999</v>
      </c>
      <c r="I58" s="60">
        <v>-0.27167916692493643</v>
      </c>
      <c r="J58" s="66">
        <v>-0.40398794077077316</v>
      </c>
      <c r="K58" s="59" t="s">
        <v>26</v>
      </c>
      <c r="L58" s="75">
        <v>-1.091086</v>
      </c>
      <c r="M58" s="59">
        <v>-25.217255999999999</v>
      </c>
      <c r="N58" s="59">
        <v>-4.620609</v>
      </c>
      <c r="O58" s="60" t="s">
        <v>377</v>
      </c>
      <c r="P58" s="66" t="s">
        <v>377</v>
      </c>
      <c r="Q58" s="59" t="s">
        <v>26</v>
      </c>
      <c r="R58" s="76">
        <v>12.791036</v>
      </c>
      <c r="S58" s="59">
        <v>-77.347194000000002</v>
      </c>
      <c r="T58" s="59">
        <v>6.9134440000000001</v>
      </c>
      <c r="U58" s="60">
        <v>0.85016845439118338</v>
      </c>
      <c r="V58" s="90" t="s">
        <v>377</v>
      </c>
      <c r="W58" s="61"/>
      <c r="X58" s="61"/>
      <c r="Y58" s="61"/>
      <c r="Z58" s="61"/>
      <c r="AA58" s="62">
        <v>260.96699999999998</v>
      </c>
      <c r="AB58" s="62">
        <v>15.369</v>
      </c>
      <c r="AC58" s="62">
        <v>21.101963999999999</v>
      </c>
      <c r="AD58" s="62">
        <v>26.411109</v>
      </c>
      <c r="AE58" s="62">
        <v>54.163995999999997</v>
      </c>
      <c r="AF58" s="63">
        <v>0.17851800000000001</v>
      </c>
      <c r="AG58" s="63">
        <v>-3.3501460000000001</v>
      </c>
      <c r="AH58" s="62">
        <v>-3.3501460000000001</v>
      </c>
      <c r="AI58" s="62">
        <v>5.0880080000000003</v>
      </c>
      <c r="AJ58" s="62">
        <v>11.272698999999999</v>
      </c>
      <c r="AK58" s="62">
        <v>-23.437798000000001</v>
      </c>
      <c r="AL58" s="62">
        <v>0.17851800000000001</v>
      </c>
      <c r="AM58" s="63">
        <v>-1.3287089999999999</v>
      </c>
      <c r="AN58" s="63">
        <v>-4.6209350000000002</v>
      </c>
      <c r="AO58" s="62">
        <v>-4.6209350000000002</v>
      </c>
      <c r="AP58" s="62">
        <v>3.535326</v>
      </c>
      <c r="AQ58" s="62">
        <v>10.24094</v>
      </c>
      <c r="AR58" s="62">
        <v>-26.007729999999999</v>
      </c>
      <c r="AS58" s="62">
        <v>-1.3287089999999999</v>
      </c>
      <c r="AT58" s="63">
        <v>-1.091086</v>
      </c>
      <c r="AU58" s="63">
        <v>-4.620609</v>
      </c>
      <c r="AV58" s="62">
        <v>-4.620609</v>
      </c>
      <c r="AW58" s="62">
        <v>3.5537380000000001</v>
      </c>
      <c r="AX58" s="62">
        <v>10.241785999999999</v>
      </c>
      <c r="AY58" s="62">
        <v>3.5537380000000001</v>
      </c>
      <c r="AZ58" s="62">
        <v>10.241785999999999</v>
      </c>
      <c r="BA58" s="63">
        <v>12.791036</v>
      </c>
      <c r="BB58" s="63">
        <v>6.9134440000000001</v>
      </c>
      <c r="BC58" s="62">
        <v>6.9134440000000001</v>
      </c>
      <c r="BD58" s="62">
        <v>10.537343999999999</v>
      </c>
      <c r="BE58" s="62">
        <v>10.537343999999999</v>
      </c>
      <c r="BF58" s="62">
        <v>10.537343999999999</v>
      </c>
      <c r="BG58" s="62">
        <v>71.118375999999998</v>
      </c>
      <c r="BH58" s="62">
        <v>156.537803</v>
      </c>
      <c r="BI58" s="62">
        <v>156.537803</v>
      </c>
      <c r="BJ58" s="62">
        <v>136.13305700000001</v>
      </c>
      <c r="BK58" s="62">
        <v>126.75168600000001</v>
      </c>
      <c r="BL58" s="62">
        <v>117.696465</v>
      </c>
      <c r="BM58" s="62">
        <v>125.456413</v>
      </c>
      <c r="BN58" s="62">
        <v>366.03462100000002</v>
      </c>
      <c r="BO58" s="62">
        <v>366.03462100000002</v>
      </c>
      <c r="BP58" s="62">
        <v>376.57196499999998</v>
      </c>
      <c r="BQ58" s="62">
        <v>447.69034099999999</v>
      </c>
      <c r="BR58" s="62">
        <v>322.57866000000001</v>
      </c>
      <c r="BS58" s="62">
        <v>335.36463500000002</v>
      </c>
    </row>
    <row r="59" spans="2:77" s="1" customFormat="1" ht="15" x14ac:dyDescent="0.25">
      <c r="B59" s="89" t="s">
        <v>257</v>
      </c>
      <c r="C59" s="74">
        <v>43584.807303240741</v>
      </c>
      <c r="D59" s="58" t="s">
        <v>0</v>
      </c>
      <c r="E59" s="75" t="s">
        <v>26</v>
      </c>
      <c r="F59" s="75">
        <v>46.139515000000003</v>
      </c>
      <c r="G59" s="59">
        <v>46.835118999999999</v>
      </c>
      <c r="H59" s="59">
        <v>40.186518</v>
      </c>
      <c r="I59" s="60">
        <v>0.14813418271271983</v>
      </c>
      <c r="J59" s="66">
        <v>-1.4852188162476909E-2</v>
      </c>
      <c r="K59" s="59" t="s">
        <v>26</v>
      </c>
      <c r="L59" s="75">
        <v>2.132701</v>
      </c>
      <c r="M59" s="59">
        <v>2.6004659999999999</v>
      </c>
      <c r="N59" s="59">
        <v>2.1101579999999998</v>
      </c>
      <c r="O59" s="60">
        <v>1.0683086290220967E-2</v>
      </c>
      <c r="P59" s="66">
        <v>-0.17987737582417918</v>
      </c>
      <c r="Q59" s="59" t="s">
        <v>26</v>
      </c>
      <c r="R59" s="76">
        <v>2.1308989999999999</v>
      </c>
      <c r="S59" s="59">
        <v>1.951301</v>
      </c>
      <c r="T59" s="59">
        <v>0.69888499999999998</v>
      </c>
      <c r="U59" s="60">
        <v>2.0489980468889732</v>
      </c>
      <c r="V59" s="90">
        <v>9.2040131174021766E-2</v>
      </c>
      <c r="W59" s="61"/>
      <c r="X59" s="61"/>
      <c r="Y59" s="61"/>
      <c r="Z59" s="61"/>
      <c r="AA59" s="62">
        <v>71.207499999999996</v>
      </c>
      <c r="AB59" s="62">
        <v>46.139515000000003</v>
      </c>
      <c r="AC59" s="62">
        <v>40.186518</v>
      </c>
      <c r="AD59" s="62">
        <v>39.832473</v>
      </c>
      <c r="AE59" s="62">
        <v>41.910713000000001</v>
      </c>
      <c r="AF59" s="63">
        <v>3.1446640000000001</v>
      </c>
      <c r="AG59" s="63">
        <v>2.5524870000000002</v>
      </c>
      <c r="AH59" s="62">
        <v>2.5524870000000002</v>
      </c>
      <c r="AI59" s="62">
        <v>2.9615930000000001</v>
      </c>
      <c r="AJ59" s="62">
        <v>4.9867509999999999</v>
      </c>
      <c r="AK59" s="62">
        <v>3.6178659999999998</v>
      </c>
      <c r="AL59" s="62">
        <v>3.1446640000000001</v>
      </c>
      <c r="AM59" s="63">
        <v>1.6901269999999999</v>
      </c>
      <c r="AN59" s="63">
        <v>1.7375879999999999</v>
      </c>
      <c r="AO59" s="62">
        <v>1.7375879999999999</v>
      </c>
      <c r="AP59" s="62">
        <v>1.002726</v>
      </c>
      <c r="AQ59" s="62">
        <v>3.852392</v>
      </c>
      <c r="AR59" s="62">
        <v>2.176993</v>
      </c>
      <c r="AS59" s="62">
        <v>1.6901269999999999</v>
      </c>
      <c r="AT59" s="63">
        <v>2.132701</v>
      </c>
      <c r="AU59" s="63">
        <v>2.1101580000000002</v>
      </c>
      <c r="AV59" s="62">
        <v>2.1101580000000002</v>
      </c>
      <c r="AW59" s="62">
        <v>1.7863880000000001</v>
      </c>
      <c r="AX59" s="62">
        <v>4.2697669999999999</v>
      </c>
      <c r="AY59" s="62">
        <v>1.7863880000000001</v>
      </c>
      <c r="AZ59" s="62">
        <v>4.2697669999999999</v>
      </c>
      <c r="BA59" s="63">
        <v>2.1308989999999999</v>
      </c>
      <c r="BB59" s="63">
        <v>0.69888499999999998</v>
      </c>
      <c r="BC59" s="62">
        <v>0.69888499999999998</v>
      </c>
      <c r="BD59" s="62">
        <v>0.97957099999999997</v>
      </c>
      <c r="BE59" s="62">
        <v>0.97957099999999997</v>
      </c>
      <c r="BF59" s="62">
        <v>0.97957099999999997</v>
      </c>
      <c r="BG59" s="62">
        <v>1.386266</v>
      </c>
      <c r="BH59" s="62">
        <v>-28.014116999999999</v>
      </c>
      <c r="BI59" s="62">
        <v>-28.014116999999999</v>
      </c>
      <c r="BJ59" s="62">
        <v>-9.4742580000000007</v>
      </c>
      <c r="BK59" s="62">
        <v>-5.1736279999999999</v>
      </c>
      <c r="BL59" s="62">
        <v>-20.457888000000001</v>
      </c>
      <c r="BM59" s="62">
        <v>-17.981850999999999</v>
      </c>
      <c r="BN59" s="62">
        <v>41.924047999999999</v>
      </c>
      <c r="BO59" s="62">
        <v>41.924047999999999</v>
      </c>
      <c r="BP59" s="62">
        <v>43.026375999999999</v>
      </c>
      <c r="BQ59" s="62">
        <v>44.378706000000001</v>
      </c>
      <c r="BR59" s="62">
        <v>49.711492</v>
      </c>
      <c r="BS59" s="62">
        <v>51.775508000000002</v>
      </c>
    </row>
    <row r="60" spans="2:77" s="1" customFormat="1" ht="15" x14ac:dyDescent="0.25">
      <c r="B60" s="89" t="s">
        <v>261</v>
      </c>
      <c r="C60" s="74">
        <v>43584.812627314815</v>
      </c>
      <c r="D60" s="58" t="s">
        <v>1</v>
      </c>
      <c r="E60" s="75" t="s">
        <v>26</v>
      </c>
      <c r="F60" s="75" t="s">
        <v>26</v>
      </c>
      <c r="G60" s="59" t="s">
        <v>26</v>
      </c>
      <c r="H60" s="59" t="s">
        <v>26</v>
      </c>
      <c r="I60" s="60" t="s">
        <v>26</v>
      </c>
      <c r="J60" s="66" t="s">
        <v>26</v>
      </c>
      <c r="K60" s="59" t="s">
        <v>26</v>
      </c>
      <c r="L60" s="75" t="s">
        <v>26</v>
      </c>
      <c r="M60" s="59" t="s">
        <v>26</v>
      </c>
      <c r="N60" s="59" t="s">
        <v>26</v>
      </c>
      <c r="O60" s="60" t="s">
        <v>26</v>
      </c>
      <c r="P60" s="66" t="s">
        <v>26</v>
      </c>
      <c r="Q60" s="59" t="s">
        <v>26</v>
      </c>
      <c r="R60" s="76">
        <v>631.34299999999996</v>
      </c>
      <c r="S60" s="59">
        <v>661.072</v>
      </c>
      <c r="T60" s="59">
        <v>528.71799999999996</v>
      </c>
      <c r="U60" s="60">
        <v>0.19410158156143731</v>
      </c>
      <c r="V60" s="90">
        <v>-4.4970895757194485E-2</v>
      </c>
      <c r="W60" s="61"/>
      <c r="X60" s="61"/>
      <c r="Y60" s="61"/>
      <c r="Z60" s="61"/>
      <c r="AA60" s="62">
        <v>19865.5</v>
      </c>
      <c r="AB60" s="62">
        <v>1682.6559999999999</v>
      </c>
      <c r="AC60" s="62">
        <v>1614.6790000000001</v>
      </c>
      <c r="AD60" s="62">
        <v>1757.403</v>
      </c>
      <c r="AE60" s="62">
        <v>2041.7840000000001</v>
      </c>
      <c r="AF60" s="63">
        <v>0</v>
      </c>
      <c r="AG60" s="63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3">
        <v>0</v>
      </c>
      <c r="AN60" s="63">
        <v>0</v>
      </c>
      <c r="AO60" s="62">
        <v>0</v>
      </c>
      <c r="AP60" s="62">
        <v>853.52200000000005</v>
      </c>
      <c r="AQ60" s="62">
        <v>762.66700000000003</v>
      </c>
      <c r="AR60" s="62">
        <v>1141.248</v>
      </c>
      <c r="AS60" s="62">
        <v>929.58100000000002</v>
      </c>
      <c r="AT60" s="63">
        <v>0</v>
      </c>
      <c r="AU60" s="63">
        <v>0</v>
      </c>
      <c r="AV60" s="62">
        <v>62.494</v>
      </c>
      <c r="AW60" s="62">
        <v>62.813000000000002</v>
      </c>
      <c r="AX60" s="62">
        <v>62.994999999999997</v>
      </c>
      <c r="AY60" s="62">
        <v>62.813000000000002</v>
      </c>
      <c r="AZ60" s="62">
        <v>62.994999999999997</v>
      </c>
      <c r="BA60" s="63">
        <v>631.34299999999996</v>
      </c>
      <c r="BB60" s="63">
        <v>528.71799999999996</v>
      </c>
      <c r="BC60" s="62">
        <v>0</v>
      </c>
      <c r="BD60" s="62">
        <v>479.76400000000001</v>
      </c>
      <c r="BE60" s="62">
        <v>479.76400000000001</v>
      </c>
      <c r="BF60" s="62">
        <v>479.76400000000001</v>
      </c>
      <c r="BG60" s="62">
        <v>651.10699999999997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12734.623</v>
      </c>
      <c r="BO60" s="62">
        <v>12734.623</v>
      </c>
      <c r="BP60" s="62">
        <v>13235.342000000001</v>
      </c>
      <c r="BQ60" s="62">
        <v>14005.986000000001</v>
      </c>
      <c r="BR60" s="62">
        <v>14572.049000000001</v>
      </c>
      <c r="BS60" s="62">
        <v>14858.157999999999</v>
      </c>
    </row>
    <row r="61" spans="2:77" s="1" customFormat="1" ht="15" x14ac:dyDescent="0.25">
      <c r="B61" s="89" t="s">
        <v>85</v>
      </c>
      <c r="C61" s="74">
        <v>43584.84065972222</v>
      </c>
      <c r="D61" s="58" t="s">
        <v>0</v>
      </c>
      <c r="E61" s="75">
        <v>979.48291779556325</v>
      </c>
      <c r="F61" s="75">
        <v>1023.6447020000001</v>
      </c>
      <c r="G61" s="59">
        <v>996.08584199999996</v>
      </c>
      <c r="H61" s="59">
        <v>776.53348300000005</v>
      </c>
      <c r="I61" s="60">
        <v>0.31822352082659644</v>
      </c>
      <c r="J61" s="66">
        <v>2.7667153610642314E-2</v>
      </c>
      <c r="K61" s="59">
        <v>40.073071579594</v>
      </c>
      <c r="L61" s="75">
        <v>58.282167999999999</v>
      </c>
      <c r="M61" s="59">
        <v>49.218530999999999</v>
      </c>
      <c r="N61" s="59">
        <v>24.078241999999999</v>
      </c>
      <c r="O61" s="60">
        <v>1.4205325289113717</v>
      </c>
      <c r="P61" s="66">
        <v>0.18415090446319904</v>
      </c>
      <c r="Q61" s="59">
        <v>5.0825230027626498</v>
      </c>
      <c r="R61" s="76">
        <v>3.8172069999999998</v>
      </c>
      <c r="S61" s="59">
        <v>6.897977</v>
      </c>
      <c r="T61" s="59">
        <v>0.98353699999999999</v>
      </c>
      <c r="U61" s="60">
        <v>2.8811015752330618</v>
      </c>
      <c r="V61" s="90">
        <v>-0.44661934941215375</v>
      </c>
      <c r="W61" s="61"/>
      <c r="X61" s="61"/>
      <c r="Y61" s="61"/>
      <c r="Z61" s="61"/>
      <c r="AA61" s="62">
        <v>429.6</v>
      </c>
      <c r="AB61" s="62">
        <v>1023.6447020000001</v>
      </c>
      <c r="AC61" s="62">
        <v>776.53348300000005</v>
      </c>
      <c r="AD61" s="62">
        <v>947.38533700000005</v>
      </c>
      <c r="AE61" s="62">
        <v>1005.338914</v>
      </c>
      <c r="AF61" s="63">
        <v>118.08644200000001</v>
      </c>
      <c r="AG61" s="63">
        <v>81.134865000000005</v>
      </c>
      <c r="AH61" s="62">
        <v>81.134865000000005</v>
      </c>
      <c r="AI61" s="62">
        <v>94.017441000000005</v>
      </c>
      <c r="AJ61" s="62">
        <v>113.104338</v>
      </c>
      <c r="AK61" s="62">
        <v>121.130422</v>
      </c>
      <c r="AL61" s="62">
        <v>118.08644200000001</v>
      </c>
      <c r="AM61" s="63">
        <v>42.560656999999999</v>
      </c>
      <c r="AN61" s="63">
        <v>17.556386</v>
      </c>
      <c r="AO61" s="62">
        <v>17.556386</v>
      </c>
      <c r="AP61" s="62">
        <v>25.171607999999999</v>
      </c>
      <c r="AQ61" s="62">
        <v>36.387326999999999</v>
      </c>
      <c r="AR61" s="62">
        <v>42.403658999999998</v>
      </c>
      <c r="AS61" s="62">
        <v>42.560656999999999</v>
      </c>
      <c r="AT61" s="63">
        <v>58.282167999999999</v>
      </c>
      <c r="AU61" s="63">
        <v>24.078241999999999</v>
      </c>
      <c r="AV61" s="62">
        <v>24.078241999999999</v>
      </c>
      <c r="AW61" s="62">
        <v>31.735574</v>
      </c>
      <c r="AX61" s="62">
        <v>43.103267000000002</v>
      </c>
      <c r="AY61" s="62">
        <v>31.735574</v>
      </c>
      <c r="AZ61" s="62">
        <v>43.103267000000002</v>
      </c>
      <c r="BA61" s="63">
        <v>3.8172069999999998</v>
      </c>
      <c r="BB61" s="63">
        <v>0.98353699999999999</v>
      </c>
      <c r="BC61" s="62">
        <v>0.98353699999999999</v>
      </c>
      <c r="BD61" s="62">
        <v>4.7655419999999999</v>
      </c>
      <c r="BE61" s="62">
        <v>4.7655419999999999</v>
      </c>
      <c r="BF61" s="62">
        <v>4.7655419999999999</v>
      </c>
      <c r="BG61" s="62">
        <v>8.9904399999999995</v>
      </c>
      <c r="BH61" s="62">
        <v>-38.568086000000001</v>
      </c>
      <c r="BI61" s="62">
        <v>-38.568086000000001</v>
      </c>
      <c r="BJ61" s="62">
        <v>-42.159092000000001</v>
      </c>
      <c r="BK61" s="62">
        <v>-161.90508</v>
      </c>
      <c r="BL61" s="62">
        <v>-258.15461800000003</v>
      </c>
      <c r="BM61" s="62">
        <v>10.894672999999999</v>
      </c>
      <c r="BN61" s="62">
        <v>105.67615600000001</v>
      </c>
      <c r="BO61" s="62">
        <v>105.67615600000001</v>
      </c>
      <c r="BP61" s="62">
        <v>109.30103099999999</v>
      </c>
      <c r="BQ61" s="62">
        <v>117.266593</v>
      </c>
      <c r="BR61" s="62">
        <v>123.85000100000001</v>
      </c>
      <c r="BS61" s="62">
        <v>115.56420300000001</v>
      </c>
      <c r="BT61"/>
      <c r="BU61"/>
      <c r="BV61"/>
      <c r="BW61"/>
      <c r="BX61"/>
      <c r="BY61"/>
    </row>
    <row r="62" spans="2:77" s="1" customFormat="1" ht="15" x14ac:dyDescent="0.25">
      <c r="B62" s="89" t="s">
        <v>67</v>
      </c>
      <c r="C62" s="74">
        <v>43584.885266203702</v>
      </c>
      <c r="D62" s="58" t="s">
        <v>2</v>
      </c>
      <c r="E62" s="75" t="s">
        <v>378</v>
      </c>
      <c r="F62" s="75" t="s">
        <v>26</v>
      </c>
      <c r="G62" s="59" t="s">
        <v>26</v>
      </c>
      <c r="H62" s="59" t="s">
        <v>26</v>
      </c>
      <c r="I62" s="60" t="s">
        <v>26</v>
      </c>
      <c r="J62" s="66" t="s">
        <v>26</v>
      </c>
      <c r="K62" s="59" t="s">
        <v>378</v>
      </c>
      <c r="L62" s="75" t="s">
        <v>26</v>
      </c>
      <c r="M62" s="59" t="s">
        <v>26</v>
      </c>
      <c r="N62" s="59" t="s">
        <v>26</v>
      </c>
      <c r="O62" s="60" t="s">
        <v>26</v>
      </c>
      <c r="P62" s="66" t="s">
        <v>26</v>
      </c>
      <c r="Q62" s="59">
        <v>46.91265184999336</v>
      </c>
      <c r="R62" s="76">
        <v>51.856623999999996</v>
      </c>
      <c r="S62" s="59">
        <v>48.718255999999997</v>
      </c>
      <c r="T62" s="59">
        <v>32.830458999999998</v>
      </c>
      <c r="U62" s="60">
        <v>0.57952784029001858</v>
      </c>
      <c r="V62" s="90">
        <v>6.4418726318938857E-2</v>
      </c>
      <c r="W62" s="61"/>
      <c r="X62" s="61"/>
      <c r="Y62" s="61"/>
      <c r="Z62" s="61"/>
      <c r="AA62" s="62">
        <v>1708.2</v>
      </c>
      <c r="AB62" s="62">
        <v>18952.744868999998</v>
      </c>
      <c r="AC62" s="62">
        <v>16614.507293999999</v>
      </c>
      <c r="AD62" s="62">
        <v>16874.499526</v>
      </c>
      <c r="AE62" s="62">
        <v>18369.028485999999</v>
      </c>
      <c r="AF62" s="63">
        <v>0</v>
      </c>
      <c r="AG62" s="63">
        <v>0</v>
      </c>
      <c r="AH62" s="62">
        <v>0</v>
      </c>
      <c r="AI62" s="62">
        <v>0.86801200000000001</v>
      </c>
      <c r="AJ62" s="62">
        <v>0.86801200000000001</v>
      </c>
      <c r="AK62" s="62">
        <v>2.8680119999999998</v>
      </c>
      <c r="AL62" s="62">
        <v>2.8680119999999998</v>
      </c>
      <c r="AM62" s="63">
        <v>0</v>
      </c>
      <c r="AN62" s="63">
        <v>0</v>
      </c>
      <c r="AO62" s="62">
        <v>0</v>
      </c>
      <c r="AP62" s="62">
        <v>40.727576999999997</v>
      </c>
      <c r="AQ62" s="62">
        <v>44.551672000000003</v>
      </c>
      <c r="AR62" s="62">
        <v>49.560983</v>
      </c>
      <c r="AS62" s="62">
        <v>52.024856</v>
      </c>
      <c r="AT62" s="63">
        <v>0</v>
      </c>
      <c r="AU62" s="63">
        <v>0</v>
      </c>
      <c r="AV62" s="62">
        <v>2.7000639999999998</v>
      </c>
      <c r="AW62" s="62">
        <v>3.1347499999999999</v>
      </c>
      <c r="AX62" s="62">
        <v>0</v>
      </c>
      <c r="AY62" s="62">
        <v>3.1347499999999999</v>
      </c>
      <c r="AZ62" s="62">
        <v>0</v>
      </c>
      <c r="BA62" s="63">
        <v>51.856623999999996</v>
      </c>
      <c r="BB62" s="63">
        <v>32.830458999999998</v>
      </c>
      <c r="BC62" s="62">
        <v>0</v>
      </c>
      <c r="BD62" s="62">
        <v>17664.195451</v>
      </c>
      <c r="BE62" s="62">
        <v>17664.195451</v>
      </c>
      <c r="BF62" s="62">
        <v>17664.195451</v>
      </c>
      <c r="BG62" s="62">
        <v>19206.759685000001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240.28995499999999</v>
      </c>
      <c r="BO62" s="62">
        <v>240.28995499999999</v>
      </c>
      <c r="BP62" s="62">
        <v>266.49188800000002</v>
      </c>
      <c r="BQ62" s="62">
        <v>306.91488099999998</v>
      </c>
      <c r="BR62" s="62">
        <v>370.31165499999997</v>
      </c>
      <c r="BS62" s="62">
        <v>306.50300199999998</v>
      </c>
    </row>
    <row r="63" spans="2:77" s="1" customFormat="1" ht="15" x14ac:dyDescent="0.25">
      <c r="B63" s="89" t="s">
        <v>227</v>
      </c>
      <c r="C63" s="74">
        <v>43584.892754629633</v>
      </c>
      <c r="D63" s="58" t="s">
        <v>0</v>
      </c>
      <c r="E63" s="75" t="s">
        <v>26</v>
      </c>
      <c r="F63" s="75">
        <v>1.875102</v>
      </c>
      <c r="G63" s="59">
        <v>2.02711</v>
      </c>
      <c r="H63" s="59">
        <v>1.530349</v>
      </c>
      <c r="I63" s="60">
        <v>0.22527737137084425</v>
      </c>
      <c r="J63" s="66">
        <v>-7.4987543843205273E-2</v>
      </c>
      <c r="K63" s="59" t="s">
        <v>26</v>
      </c>
      <c r="L63" s="75">
        <v>0.61873499999999992</v>
      </c>
      <c r="M63" s="59">
        <v>-1.319671</v>
      </c>
      <c r="N63" s="59">
        <v>-1.408412</v>
      </c>
      <c r="O63" s="60" t="s">
        <v>377</v>
      </c>
      <c r="P63" s="66" t="s">
        <v>377</v>
      </c>
      <c r="Q63" s="59" t="s">
        <v>26</v>
      </c>
      <c r="R63" s="76">
        <v>0.159272</v>
      </c>
      <c r="S63" s="59">
        <v>11.966601000000001</v>
      </c>
      <c r="T63" s="59">
        <v>-2.9324300000000001</v>
      </c>
      <c r="U63" s="60" t="s">
        <v>377</v>
      </c>
      <c r="V63" s="90">
        <v>-0.98669028908041645</v>
      </c>
      <c r="W63" s="61"/>
      <c r="X63" s="61"/>
      <c r="Y63" s="61"/>
      <c r="Z63" s="61"/>
      <c r="AA63" s="62">
        <v>148.98360319740002</v>
      </c>
      <c r="AB63" s="62">
        <v>1.875102</v>
      </c>
      <c r="AC63" s="62">
        <v>1.530349</v>
      </c>
      <c r="AD63" s="62">
        <v>9.7383290000000002</v>
      </c>
      <c r="AE63" s="62">
        <v>4.5634940000000004</v>
      </c>
      <c r="AF63" s="63">
        <v>1.875102</v>
      </c>
      <c r="AG63" s="63">
        <v>0.89922199999999997</v>
      </c>
      <c r="AH63" s="62">
        <v>0.89922199999999997</v>
      </c>
      <c r="AI63" s="62">
        <v>5.5527199999999999</v>
      </c>
      <c r="AJ63" s="62">
        <v>3.435333</v>
      </c>
      <c r="AK63" s="62">
        <v>-1.2821180000000001</v>
      </c>
      <c r="AL63" s="62">
        <v>1.875102</v>
      </c>
      <c r="AM63" s="63">
        <v>0.61262499999999998</v>
      </c>
      <c r="AN63" s="63">
        <v>-1.409511</v>
      </c>
      <c r="AO63" s="62">
        <v>-1.409511</v>
      </c>
      <c r="AP63" s="62">
        <v>3.4852859999999999</v>
      </c>
      <c r="AQ63" s="62">
        <v>1.856079</v>
      </c>
      <c r="AR63" s="62">
        <v>-1.343642</v>
      </c>
      <c r="AS63" s="62">
        <v>0.61262499999999998</v>
      </c>
      <c r="AT63" s="63">
        <v>0.61873500000000003</v>
      </c>
      <c r="AU63" s="63">
        <v>-1.408412</v>
      </c>
      <c r="AV63" s="62">
        <v>-1.408412</v>
      </c>
      <c r="AW63" s="62">
        <v>3.4885100000000002</v>
      </c>
      <c r="AX63" s="62">
        <v>1.859564</v>
      </c>
      <c r="AY63" s="62">
        <v>3.4885100000000002</v>
      </c>
      <c r="AZ63" s="62">
        <v>1.859564</v>
      </c>
      <c r="BA63" s="63">
        <v>0.159272</v>
      </c>
      <c r="BB63" s="63">
        <v>-2.9327030000000001</v>
      </c>
      <c r="BC63" s="62">
        <v>-2.9324300000000001</v>
      </c>
      <c r="BD63" s="62">
        <v>-0.47731899999999999</v>
      </c>
      <c r="BE63" s="62">
        <v>-0.47731899999999999</v>
      </c>
      <c r="BF63" s="62">
        <v>-0.47731899999999999</v>
      </c>
      <c r="BG63" s="62">
        <v>-2.3228490000000002</v>
      </c>
      <c r="BH63" s="62">
        <v>23.237988999999999</v>
      </c>
      <c r="BI63" s="62">
        <v>23.237988999999999</v>
      </c>
      <c r="BJ63" s="62">
        <v>18.183499000000001</v>
      </c>
      <c r="BK63" s="62">
        <v>13.335656999999999</v>
      </c>
      <c r="BL63" s="62">
        <v>17.283978000000001</v>
      </c>
      <c r="BM63" s="62">
        <v>10.326036999999999</v>
      </c>
      <c r="BN63" s="62">
        <v>208.44184100000001</v>
      </c>
      <c r="BO63" s="62">
        <v>208.44184100000001</v>
      </c>
      <c r="BP63" s="62">
        <v>200.03497100000001</v>
      </c>
      <c r="BQ63" s="62">
        <v>197.71212199999999</v>
      </c>
      <c r="BR63" s="62">
        <v>209.64784700000001</v>
      </c>
      <c r="BS63" s="62">
        <v>209.82457099999999</v>
      </c>
    </row>
    <row r="64" spans="2:77" s="1" customFormat="1" ht="15" x14ac:dyDescent="0.25">
      <c r="B64" s="89" t="s">
        <v>167</v>
      </c>
      <c r="C64" s="74">
        <v>43584.896793981483</v>
      </c>
      <c r="D64" s="58" t="s">
        <v>0</v>
      </c>
      <c r="E64" s="75" t="s">
        <v>26</v>
      </c>
      <c r="F64" s="75">
        <v>258.94867099999999</v>
      </c>
      <c r="G64" s="59">
        <v>78.705601999999999</v>
      </c>
      <c r="H64" s="59">
        <v>160.30878999999999</v>
      </c>
      <c r="I64" s="60">
        <v>0.61531174304291114</v>
      </c>
      <c r="J64" s="66">
        <v>2.290091993705861</v>
      </c>
      <c r="K64" s="59" t="s">
        <v>26</v>
      </c>
      <c r="L64" s="75">
        <v>104.54424900000001</v>
      </c>
      <c r="M64" s="59">
        <v>32.690052000000001</v>
      </c>
      <c r="N64" s="59">
        <v>62.125239000000001</v>
      </c>
      <c r="O64" s="60">
        <v>0.68279833901323106</v>
      </c>
      <c r="P64" s="66">
        <v>2.1980447446213915</v>
      </c>
      <c r="Q64" s="59" t="s">
        <v>26</v>
      </c>
      <c r="R64" s="76">
        <v>67.749746000000002</v>
      </c>
      <c r="S64" s="59">
        <v>15.577652</v>
      </c>
      <c r="T64" s="59">
        <v>44.897061999999998</v>
      </c>
      <c r="U64" s="60">
        <v>0.50900176942535813</v>
      </c>
      <c r="V64" s="90">
        <v>3.3491628905306143</v>
      </c>
      <c r="W64" s="61"/>
      <c r="X64" s="61"/>
      <c r="Y64" s="61"/>
      <c r="Z64" s="61"/>
      <c r="AA64" s="62">
        <v>842.01307051799984</v>
      </c>
      <c r="AB64" s="62">
        <v>258.94867099999999</v>
      </c>
      <c r="AC64" s="62">
        <v>160.30878999999999</v>
      </c>
      <c r="AD64" s="62">
        <v>139.066181</v>
      </c>
      <c r="AE64" s="62">
        <v>118.99132</v>
      </c>
      <c r="AF64" s="63">
        <v>118.68598799999999</v>
      </c>
      <c r="AG64" s="63">
        <v>71.868938</v>
      </c>
      <c r="AH64" s="62">
        <v>71.868938</v>
      </c>
      <c r="AI64" s="62">
        <v>58.657080000000001</v>
      </c>
      <c r="AJ64" s="62">
        <v>49.766995999999999</v>
      </c>
      <c r="AK64" s="62">
        <v>43.026733</v>
      </c>
      <c r="AL64" s="62">
        <v>118.68598799999999</v>
      </c>
      <c r="AM64" s="63">
        <v>103.087986</v>
      </c>
      <c r="AN64" s="63">
        <v>60.993366999999999</v>
      </c>
      <c r="AO64" s="62">
        <v>60.993366999999999</v>
      </c>
      <c r="AP64" s="62">
        <v>47.028567000000002</v>
      </c>
      <c r="AQ64" s="62">
        <v>38.236831000000002</v>
      </c>
      <c r="AR64" s="62">
        <v>31.304431000000001</v>
      </c>
      <c r="AS64" s="62">
        <v>103.087986</v>
      </c>
      <c r="AT64" s="63">
        <v>104.54424899999999</v>
      </c>
      <c r="AU64" s="63">
        <v>62.125239000000001</v>
      </c>
      <c r="AV64" s="62">
        <v>62.125239000000001</v>
      </c>
      <c r="AW64" s="62">
        <v>48.204385000000002</v>
      </c>
      <c r="AX64" s="62">
        <v>40.012548000000002</v>
      </c>
      <c r="AY64" s="62">
        <v>48.204385000000002</v>
      </c>
      <c r="AZ64" s="62">
        <v>40.012548000000002</v>
      </c>
      <c r="BA64" s="63">
        <v>67.749746000000002</v>
      </c>
      <c r="BB64" s="63">
        <v>44.897061999999998</v>
      </c>
      <c r="BC64" s="62">
        <v>44.897061999999998</v>
      </c>
      <c r="BD64" s="62">
        <v>29.445167999999999</v>
      </c>
      <c r="BE64" s="62">
        <v>29.445167999999999</v>
      </c>
      <c r="BF64" s="62">
        <v>29.445167999999999</v>
      </c>
      <c r="BG64" s="62">
        <v>16.272770999999999</v>
      </c>
      <c r="BH64" s="62">
        <v>139.85407599999999</v>
      </c>
      <c r="BI64" s="62">
        <v>139.85407599999999</v>
      </c>
      <c r="BJ64" s="62">
        <v>194.560438</v>
      </c>
      <c r="BK64" s="62">
        <v>305.85105800000002</v>
      </c>
      <c r="BL64" s="62">
        <v>337.01564500000001</v>
      </c>
      <c r="BM64" s="62">
        <v>402.93223699999999</v>
      </c>
      <c r="BN64" s="62">
        <v>187.76901599999999</v>
      </c>
      <c r="BO64" s="62">
        <v>187.76901599999999</v>
      </c>
      <c r="BP64" s="62">
        <v>217.33436599999999</v>
      </c>
      <c r="BQ64" s="62">
        <v>233.60713799999999</v>
      </c>
      <c r="BR64" s="62">
        <v>249.533435</v>
      </c>
      <c r="BS64" s="62">
        <v>276.19583699999998</v>
      </c>
    </row>
    <row r="65" spans="2:77" s="1" customFormat="1" ht="15" x14ac:dyDescent="0.25">
      <c r="B65" s="89" t="s">
        <v>226</v>
      </c>
      <c r="C65" s="74">
        <v>43584.936944444446</v>
      </c>
      <c r="D65" s="58" t="s">
        <v>0</v>
      </c>
      <c r="E65" s="75" t="s">
        <v>26</v>
      </c>
      <c r="F65" s="75" t="s">
        <v>26</v>
      </c>
      <c r="G65" s="59" t="s">
        <v>26</v>
      </c>
      <c r="H65" s="59">
        <v>0.80508500000000005</v>
      </c>
      <c r="I65" s="60" t="s">
        <v>26</v>
      </c>
      <c r="J65" s="66" t="s">
        <v>26</v>
      </c>
      <c r="K65" s="59" t="s">
        <v>26</v>
      </c>
      <c r="L65" s="75">
        <v>-2.050386</v>
      </c>
      <c r="M65" s="59">
        <v>-0.90716400000000008</v>
      </c>
      <c r="N65" s="59">
        <v>-0.35241</v>
      </c>
      <c r="O65" s="60" t="s">
        <v>377</v>
      </c>
      <c r="P65" s="66" t="s">
        <v>377</v>
      </c>
      <c r="Q65" s="59" t="s">
        <v>26</v>
      </c>
      <c r="R65" s="76">
        <v>-2.489573</v>
      </c>
      <c r="S65" s="59">
        <v>-2.7181129999999998</v>
      </c>
      <c r="T65" s="59">
        <v>-1.023793</v>
      </c>
      <c r="U65" s="60" t="s">
        <v>377</v>
      </c>
      <c r="V65" s="90" t="s">
        <v>377</v>
      </c>
      <c r="W65" s="61"/>
      <c r="X65" s="61"/>
      <c r="Y65" s="61"/>
      <c r="Z65" s="61"/>
      <c r="AA65" s="62">
        <v>276.64</v>
      </c>
      <c r="AB65" s="62">
        <v>0</v>
      </c>
      <c r="AC65" s="62">
        <v>0.80508500000000005</v>
      </c>
      <c r="AD65" s="62">
        <v>10</v>
      </c>
      <c r="AE65" s="62">
        <v>0</v>
      </c>
      <c r="AF65" s="63">
        <v>0</v>
      </c>
      <c r="AG65" s="63">
        <v>0.20313899999999999</v>
      </c>
      <c r="AH65" s="62">
        <v>0.20313899999999999</v>
      </c>
      <c r="AI65" s="62">
        <v>-4.3819999999999997</v>
      </c>
      <c r="AJ65" s="62">
        <v>0</v>
      </c>
      <c r="AK65" s="62">
        <v>0</v>
      </c>
      <c r="AL65" s="62">
        <v>0</v>
      </c>
      <c r="AM65" s="63">
        <v>-2.057788</v>
      </c>
      <c r="AN65" s="63">
        <v>-0.35311399999999998</v>
      </c>
      <c r="AO65" s="62">
        <v>-0.35311399999999998</v>
      </c>
      <c r="AP65" s="62">
        <v>-5.2695299999999996</v>
      </c>
      <c r="AQ65" s="62">
        <v>-0.636208</v>
      </c>
      <c r="AR65" s="62">
        <v>-0.90703100000000003</v>
      </c>
      <c r="AS65" s="62">
        <v>-2.057788</v>
      </c>
      <c r="AT65" s="63">
        <v>-2.050386</v>
      </c>
      <c r="AU65" s="63">
        <v>-0.35241</v>
      </c>
      <c r="AV65" s="62">
        <v>-0.35241</v>
      </c>
      <c r="AW65" s="62">
        <v>-5.2688269999999999</v>
      </c>
      <c r="AX65" s="62">
        <v>-0.63466800000000001</v>
      </c>
      <c r="AY65" s="62">
        <v>-5.2688269999999999</v>
      </c>
      <c r="AZ65" s="62">
        <v>-0.63466800000000001</v>
      </c>
      <c r="BA65" s="63">
        <v>-2.489573</v>
      </c>
      <c r="BB65" s="63">
        <v>-1.023793</v>
      </c>
      <c r="BC65" s="62">
        <v>-1.023793</v>
      </c>
      <c r="BD65" s="62">
        <v>-4.6568579999999997</v>
      </c>
      <c r="BE65" s="62">
        <v>-4.6568579999999997</v>
      </c>
      <c r="BF65" s="62">
        <v>-4.6568579999999997</v>
      </c>
      <c r="BG65" s="62">
        <v>-1.2334130000000001</v>
      </c>
      <c r="BH65" s="62">
        <v>16.418223999999999</v>
      </c>
      <c r="BI65" s="62">
        <v>16.418223999999999</v>
      </c>
      <c r="BJ65" s="62">
        <v>17.917871999999999</v>
      </c>
      <c r="BK65" s="62">
        <v>18.685099999999998</v>
      </c>
      <c r="BL65" s="62">
        <v>22.074189000000001</v>
      </c>
      <c r="BM65" s="62">
        <v>-4.7066970000000001</v>
      </c>
      <c r="BN65" s="62">
        <v>155.42158800000001</v>
      </c>
      <c r="BO65" s="62">
        <v>155.42158800000001</v>
      </c>
      <c r="BP65" s="62">
        <v>150.76472999999999</v>
      </c>
      <c r="BQ65" s="62">
        <v>149.531317</v>
      </c>
      <c r="BR65" s="62">
        <v>146.80974000000001</v>
      </c>
      <c r="BS65" s="62">
        <v>174.01942299999999</v>
      </c>
    </row>
    <row r="66" spans="2:77" s="1" customFormat="1" ht="15" x14ac:dyDescent="0.25">
      <c r="B66" s="89" t="s">
        <v>156</v>
      </c>
      <c r="C66" s="74">
        <v>43585</v>
      </c>
      <c r="D66" s="58" t="s">
        <v>0</v>
      </c>
      <c r="E66" s="75" t="s">
        <v>26</v>
      </c>
      <c r="F66" s="75">
        <v>730.34602900000004</v>
      </c>
      <c r="G66" s="59">
        <v>699.34371399999998</v>
      </c>
      <c r="H66" s="59">
        <v>557.410573</v>
      </c>
      <c r="I66" s="60">
        <v>0.31024789334234604</v>
      </c>
      <c r="J66" s="66">
        <v>4.4330583630583842E-2</v>
      </c>
      <c r="K66" s="59" t="s">
        <v>26</v>
      </c>
      <c r="L66" s="75">
        <v>33.895721000000002</v>
      </c>
      <c r="M66" s="59">
        <v>25.157203000000003</v>
      </c>
      <c r="N66" s="59">
        <v>69.631456999999997</v>
      </c>
      <c r="O66" s="60">
        <v>-0.51321252691868846</v>
      </c>
      <c r="P66" s="66">
        <v>0.34735650064118806</v>
      </c>
      <c r="Q66" s="59" t="s">
        <v>26</v>
      </c>
      <c r="R66" s="76">
        <v>-5.9698089999999997</v>
      </c>
      <c r="S66" s="59">
        <v>-10.57349</v>
      </c>
      <c r="T66" s="59">
        <v>41.994779000000001</v>
      </c>
      <c r="U66" s="60" t="s">
        <v>377</v>
      </c>
      <c r="V66" s="90" t="s">
        <v>377</v>
      </c>
      <c r="W66" s="61"/>
      <c r="X66" s="61"/>
      <c r="Y66" s="61"/>
      <c r="Z66" s="61"/>
      <c r="AA66" s="62">
        <v>739.8</v>
      </c>
      <c r="AB66" s="62">
        <v>730.34602900000004</v>
      </c>
      <c r="AC66" s="62">
        <v>557.410573</v>
      </c>
      <c r="AD66" s="62">
        <v>554.35237299999994</v>
      </c>
      <c r="AE66" s="62">
        <v>651.50349100000005</v>
      </c>
      <c r="AF66" s="63">
        <v>70.4636</v>
      </c>
      <c r="AG66" s="63">
        <v>99.490425000000002</v>
      </c>
      <c r="AH66" s="62">
        <v>99.490425000000002</v>
      </c>
      <c r="AI66" s="62">
        <v>100.619613</v>
      </c>
      <c r="AJ66" s="62">
        <v>69.376859999999994</v>
      </c>
      <c r="AK66" s="62">
        <v>59.785456000000003</v>
      </c>
      <c r="AL66" s="62">
        <v>70.4636</v>
      </c>
      <c r="AM66" s="63">
        <v>23.805045</v>
      </c>
      <c r="AN66" s="63">
        <v>60.856023999999998</v>
      </c>
      <c r="AO66" s="62">
        <v>60.856023999999998</v>
      </c>
      <c r="AP66" s="62">
        <v>59.995311999999998</v>
      </c>
      <c r="AQ66" s="62">
        <v>21.430375000000002</v>
      </c>
      <c r="AR66" s="62">
        <v>16.624023000000001</v>
      </c>
      <c r="AS66" s="62">
        <v>23.805045</v>
      </c>
      <c r="AT66" s="63">
        <v>33.895721000000002</v>
      </c>
      <c r="AU66" s="63">
        <v>69.631456999999997</v>
      </c>
      <c r="AV66" s="62">
        <v>69.631456999999997</v>
      </c>
      <c r="AW66" s="62">
        <v>69.787274999999994</v>
      </c>
      <c r="AX66" s="62">
        <v>31.213009</v>
      </c>
      <c r="AY66" s="62">
        <v>69.787274999999994</v>
      </c>
      <c r="AZ66" s="62">
        <v>31.213009</v>
      </c>
      <c r="BA66" s="63">
        <v>-5.9698089999999997</v>
      </c>
      <c r="BB66" s="63">
        <v>41.994779000000001</v>
      </c>
      <c r="BC66" s="62">
        <v>41.994779000000001</v>
      </c>
      <c r="BD66" s="62">
        <v>55.657305000000001</v>
      </c>
      <c r="BE66" s="62">
        <v>55.657305000000001</v>
      </c>
      <c r="BF66" s="62">
        <v>55.657305000000001</v>
      </c>
      <c r="BG66" s="62">
        <v>38.950795999999997</v>
      </c>
      <c r="BH66" s="62">
        <v>70.267452000000006</v>
      </c>
      <c r="BI66" s="62">
        <v>70.267452000000006</v>
      </c>
      <c r="BJ66" s="62">
        <v>36.907003000000003</v>
      </c>
      <c r="BK66" s="62">
        <v>159.63253</v>
      </c>
      <c r="BL66" s="62">
        <v>284.135715</v>
      </c>
      <c r="BM66" s="62">
        <v>450.94603000000001</v>
      </c>
      <c r="BN66" s="62">
        <v>570.94476499999996</v>
      </c>
      <c r="BO66" s="62">
        <v>570.94476499999996</v>
      </c>
      <c r="BP66" s="62">
        <v>626.60207000000003</v>
      </c>
      <c r="BQ66" s="62">
        <v>665.552865</v>
      </c>
      <c r="BR66" s="62">
        <v>655.88297399999999</v>
      </c>
      <c r="BS66" s="62">
        <v>625.56275600000004</v>
      </c>
    </row>
    <row r="67" spans="2:77" s="1" customFormat="1" ht="15" x14ac:dyDescent="0.25">
      <c r="B67" s="89" t="s">
        <v>291</v>
      </c>
      <c r="C67" s="74">
        <v>43585</v>
      </c>
      <c r="D67" s="58" t="s">
        <v>1</v>
      </c>
      <c r="E67" s="75" t="s">
        <v>26</v>
      </c>
      <c r="F67" s="75" t="s">
        <v>26</v>
      </c>
      <c r="G67" s="59" t="s">
        <v>26</v>
      </c>
      <c r="H67" s="59" t="s">
        <v>26</v>
      </c>
      <c r="I67" s="60" t="s">
        <v>26</v>
      </c>
      <c r="J67" s="66" t="s">
        <v>26</v>
      </c>
      <c r="K67" s="59" t="s">
        <v>26</v>
      </c>
      <c r="L67" s="75" t="s">
        <v>26</v>
      </c>
      <c r="M67" s="59" t="s">
        <v>26</v>
      </c>
      <c r="N67" s="59" t="s">
        <v>26</v>
      </c>
      <c r="O67" s="60" t="s">
        <v>26</v>
      </c>
      <c r="P67" s="66" t="s">
        <v>26</v>
      </c>
      <c r="Q67" s="59">
        <v>180.81171213128709</v>
      </c>
      <c r="R67" s="77">
        <v>185.22200000000001</v>
      </c>
      <c r="S67" s="59">
        <v>169.9</v>
      </c>
      <c r="T67" s="59">
        <v>158.86799999999999</v>
      </c>
      <c r="U67" s="60">
        <v>0.16588614447214045</v>
      </c>
      <c r="V67" s="90">
        <v>9.01824602707475E-2</v>
      </c>
      <c r="W67" s="61"/>
      <c r="X67" s="61"/>
      <c r="Y67" s="61"/>
      <c r="Z67" s="61"/>
      <c r="AA67" s="62">
        <v>2016</v>
      </c>
      <c r="AB67" s="62">
        <v>510.596</v>
      </c>
      <c r="AC67" s="62">
        <v>312.69900000000001</v>
      </c>
      <c r="AD67" s="62">
        <v>362.98099999999999</v>
      </c>
      <c r="AE67" s="62">
        <v>485.90600000000001</v>
      </c>
      <c r="AF67" s="63">
        <v>0</v>
      </c>
      <c r="AG67" s="63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3">
        <v>0</v>
      </c>
      <c r="AN67" s="63">
        <v>0</v>
      </c>
      <c r="AO67" s="62">
        <v>0</v>
      </c>
      <c r="AP67" s="62">
        <v>174.56899999999999</v>
      </c>
      <c r="AQ67" s="62">
        <v>150.49100000000001</v>
      </c>
      <c r="AR67" s="62">
        <v>304.95699999999999</v>
      </c>
      <c r="AS67" s="62">
        <v>281.38299999999998</v>
      </c>
      <c r="AT67" s="63">
        <v>0</v>
      </c>
      <c r="AU67" s="63">
        <v>0</v>
      </c>
      <c r="AV67" s="62">
        <v>1.1559999999999999</v>
      </c>
      <c r="AW67" s="62">
        <v>1.1879999999999999</v>
      </c>
      <c r="AX67" s="62">
        <v>1.1970000000000001</v>
      </c>
      <c r="AY67" s="62">
        <v>1.1879999999999999</v>
      </c>
      <c r="AZ67" s="62">
        <v>1.1970000000000001</v>
      </c>
      <c r="BA67" s="63">
        <v>185.22200000000001</v>
      </c>
      <c r="BB67" s="63">
        <v>158.86799999999999</v>
      </c>
      <c r="BC67" s="62">
        <v>0</v>
      </c>
      <c r="BD67" s="62">
        <v>49.067</v>
      </c>
      <c r="BE67" s="62">
        <v>49.067</v>
      </c>
      <c r="BF67" s="62">
        <v>49.067</v>
      </c>
      <c r="BG67" s="62">
        <v>32.872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3687.0549999999998</v>
      </c>
      <c r="BO67" s="62">
        <v>3687.0549999999998</v>
      </c>
      <c r="BP67" s="62">
        <v>3726.03</v>
      </c>
      <c r="BQ67" s="62">
        <v>3904.7249999999999</v>
      </c>
      <c r="BR67" s="62">
        <v>4719.0039999999999</v>
      </c>
      <c r="BS67" s="62">
        <v>5322.7929999999997</v>
      </c>
    </row>
    <row r="68" spans="2:77" s="1" customFormat="1" ht="15" x14ac:dyDescent="0.25">
      <c r="B68" s="89" t="s">
        <v>234</v>
      </c>
      <c r="C68" s="74">
        <v>43585</v>
      </c>
      <c r="D68" s="58" t="s">
        <v>0</v>
      </c>
      <c r="E68" s="75" t="s">
        <v>26</v>
      </c>
      <c r="F68" s="75">
        <v>57.977125000000001</v>
      </c>
      <c r="G68" s="59">
        <v>51.198101000000001</v>
      </c>
      <c r="H68" s="59">
        <v>64.301044000000005</v>
      </c>
      <c r="I68" s="60">
        <v>-9.8348620902640405E-2</v>
      </c>
      <c r="J68" s="66">
        <v>0.13240772348177532</v>
      </c>
      <c r="K68" s="59" t="s">
        <v>26</v>
      </c>
      <c r="L68" s="75">
        <v>12.504315</v>
      </c>
      <c r="M68" s="59">
        <v>-4.8448630000000001</v>
      </c>
      <c r="N68" s="59">
        <v>10.802787</v>
      </c>
      <c r="O68" s="60">
        <v>0.15750824301173383</v>
      </c>
      <c r="P68" s="66" t="s">
        <v>377</v>
      </c>
      <c r="Q68" s="59" t="s">
        <v>26</v>
      </c>
      <c r="R68" s="76">
        <v>-95.844703999999993</v>
      </c>
      <c r="S68" s="59">
        <v>51.015256000000001</v>
      </c>
      <c r="T68" s="59">
        <v>-15.525760999999999</v>
      </c>
      <c r="U68" s="60" t="s">
        <v>377</v>
      </c>
      <c r="V68" s="90" t="s">
        <v>377</v>
      </c>
      <c r="W68" s="61"/>
      <c r="X68" s="61"/>
      <c r="Y68" s="61"/>
      <c r="Z68" s="61"/>
      <c r="AA68" s="62">
        <v>164</v>
      </c>
      <c r="AB68" s="62">
        <v>57.977125000000001</v>
      </c>
      <c r="AC68" s="62">
        <v>64.301044000000005</v>
      </c>
      <c r="AD68" s="62">
        <v>60.870714</v>
      </c>
      <c r="AE68" s="62">
        <v>47.581226999999998</v>
      </c>
      <c r="AF68" s="63">
        <v>28.517776999999999</v>
      </c>
      <c r="AG68" s="63">
        <v>20.722490000000001</v>
      </c>
      <c r="AH68" s="62">
        <v>20.722490000000001</v>
      </c>
      <c r="AI68" s="62">
        <v>17.925768000000001</v>
      </c>
      <c r="AJ68" s="62">
        <v>18.732811000000002</v>
      </c>
      <c r="AK68" s="62">
        <v>7.3169199999999996</v>
      </c>
      <c r="AL68" s="62">
        <v>28.517776999999999</v>
      </c>
      <c r="AM68" s="63">
        <v>12.388146000000001</v>
      </c>
      <c r="AN68" s="63">
        <v>10.728854</v>
      </c>
      <c r="AO68" s="62">
        <v>10.728854</v>
      </c>
      <c r="AP68" s="62">
        <v>7.8688370000000001</v>
      </c>
      <c r="AQ68" s="62">
        <v>7.0474620000000003</v>
      </c>
      <c r="AR68" s="62">
        <v>-4.9018519999999999</v>
      </c>
      <c r="AS68" s="62">
        <v>12.388146000000001</v>
      </c>
      <c r="AT68" s="63">
        <v>12.504315</v>
      </c>
      <c r="AU68" s="63">
        <v>10.802787</v>
      </c>
      <c r="AV68" s="62">
        <v>10.802787</v>
      </c>
      <c r="AW68" s="62">
        <v>7.9457300000000002</v>
      </c>
      <c r="AX68" s="62">
        <v>7.1287520000000004</v>
      </c>
      <c r="AY68" s="62">
        <v>7.9457300000000002</v>
      </c>
      <c r="AZ68" s="62">
        <v>7.1287520000000004</v>
      </c>
      <c r="BA68" s="63">
        <v>-95.844703999999993</v>
      </c>
      <c r="BB68" s="63">
        <v>-15.525760999999999</v>
      </c>
      <c r="BC68" s="62">
        <v>-15.525760999999999</v>
      </c>
      <c r="BD68" s="62">
        <v>-90.940382999999997</v>
      </c>
      <c r="BE68" s="62">
        <v>-90.940382999999997</v>
      </c>
      <c r="BF68" s="62">
        <v>-90.940382999999997</v>
      </c>
      <c r="BG68" s="62">
        <v>-180.50917100000001</v>
      </c>
      <c r="BH68" s="62">
        <v>867.63478899999996</v>
      </c>
      <c r="BI68" s="62">
        <v>867.63478899999996</v>
      </c>
      <c r="BJ68" s="62">
        <v>890.51344200000005</v>
      </c>
      <c r="BK68" s="62">
        <v>1073.298497</v>
      </c>
      <c r="BL68" s="62">
        <v>1133.066789</v>
      </c>
      <c r="BM68" s="62">
        <v>1114.3063509999999</v>
      </c>
      <c r="BN68" s="62">
        <v>201.921356</v>
      </c>
      <c r="BO68" s="62">
        <v>201.921356</v>
      </c>
      <c r="BP68" s="62">
        <v>110.957694</v>
      </c>
      <c r="BQ68" s="62">
        <v>-69.564468000000005</v>
      </c>
      <c r="BR68" s="62">
        <v>-18.538983000000002</v>
      </c>
      <c r="BS68" s="62">
        <v>-114.485058</v>
      </c>
      <c r="BT68"/>
      <c r="BU68"/>
      <c r="BV68"/>
      <c r="BW68"/>
      <c r="BX68"/>
      <c r="BY68"/>
    </row>
    <row r="69" spans="2:77" s="1" customFormat="1" ht="15" x14ac:dyDescent="0.25">
      <c r="B69" s="89" t="s">
        <v>177</v>
      </c>
      <c r="C69" s="74">
        <v>43585.014097222222</v>
      </c>
      <c r="D69" s="58" t="s">
        <v>0</v>
      </c>
      <c r="E69" s="75" t="s">
        <v>26</v>
      </c>
      <c r="F69" s="75">
        <v>166.63239999999999</v>
      </c>
      <c r="G69" s="59">
        <v>182.87184400000001</v>
      </c>
      <c r="H69" s="59">
        <v>219.01027099999999</v>
      </c>
      <c r="I69" s="60">
        <v>-0.2391571443697269</v>
      </c>
      <c r="J69" s="66">
        <v>-8.8802319945983643E-2</v>
      </c>
      <c r="K69" s="59" t="s">
        <v>26</v>
      </c>
      <c r="L69" s="75">
        <v>-0.4021359999999996</v>
      </c>
      <c r="M69" s="59">
        <v>-14.302377</v>
      </c>
      <c r="N69" s="59">
        <v>-5.5354419999999998</v>
      </c>
      <c r="O69" s="60" t="s">
        <v>377</v>
      </c>
      <c r="P69" s="66" t="s">
        <v>377</v>
      </c>
      <c r="Q69" s="59" t="s">
        <v>26</v>
      </c>
      <c r="R69" s="76">
        <v>-7.9014170000000004</v>
      </c>
      <c r="S69" s="59">
        <v>-17.585304000000001</v>
      </c>
      <c r="T69" s="59">
        <v>-7.265523</v>
      </c>
      <c r="U69" s="60" t="s">
        <v>377</v>
      </c>
      <c r="V69" s="90" t="s">
        <v>377</v>
      </c>
      <c r="W69" s="61"/>
      <c r="X69" s="61"/>
      <c r="Y69" s="61"/>
      <c r="Z69" s="61"/>
      <c r="AA69" s="62">
        <v>145.80000000000001</v>
      </c>
      <c r="AB69" s="62">
        <v>166.63239999999999</v>
      </c>
      <c r="AC69" s="62">
        <v>219.01027099999999</v>
      </c>
      <c r="AD69" s="62">
        <v>219.70871099999999</v>
      </c>
      <c r="AE69" s="62">
        <v>203.70115699999999</v>
      </c>
      <c r="AF69" s="63">
        <v>17.665458000000001</v>
      </c>
      <c r="AG69" s="63">
        <v>17.999969</v>
      </c>
      <c r="AH69" s="62">
        <v>17.999969</v>
      </c>
      <c r="AI69" s="62">
        <v>21.246663999999999</v>
      </c>
      <c r="AJ69" s="62">
        <v>20.734286999999998</v>
      </c>
      <c r="AK69" s="62">
        <v>19.308347999999999</v>
      </c>
      <c r="AL69" s="62">
        <v>17.665458000000001</v>
      </c>
      <c r="AM69" s="63">
        <v>-6.431991</v>
      </c>
      <c r="AN69" s="63">
        <v>-7.8430569999999999</v>
      </c>
      <c r="AO69" s="62">
        <v>-7.8430569999999999</v>
      </c>
      <c r="AP69" s="62">
        <v>-6.4172669999999998</v>
      </c>
      <c r="AQ69" s="62">
        <v>-4.0070249999999996</v>
      </c>
      <c r="AR69" s="62">
        <v>-16.351296999999999</v>
      </c>
      <c r="AS69" s="62">
        <v>-6.431991</v>
      </c>
      <c r="AT69" s="63">
        <v>-0.40213599999999999</v>
      </c>
      <c r="AU69" s="63">
        <v>-5.5354419999999998</v>
      </c>
      <c r="AV69" s="62">
        <v>-5.5354419999999998</v>
      </c>
      <c r="AW69" s="62">
        <v>-4.1918670000000002</v>
      </c>
      <c r="AX69" s="62">
        <v>-1.2292670000000001</v>
      </c>
      <c r="AY69" s="62">
        <v>-4.1918670000000002</v>
      </c>
      <c r="AZ69" s="62">
        <v>-1.2292670000000001</v>
      </c>
      <c r="BA69" s="63">
        <v>-7.9014170000000004</v>
      </c>
      <c r="BB69" s="63">
        <v>-7.265523</v>
      </c>
      <c r="BC69" s="62">
        <v>-7.265523</v>
      </c>
      <c r="BD69" s="62">
        <v>-9.1227119999999999</v>
      </c>
      <c r="BE69" s="62">
        <v>-9.1227119999999999</v>
      </c>
      <c r="BF69" s="62">
        <v>-9.1227119999999999</v>
      </c>
      <c r="BG69" s="62">
        <v>-3.8891849999999999</v>
      </c>
      <c r="BH69" s="62">
        <v>46.962434999999999</v>
      </c>
      <c r="BI69" s="62">
        <v>46.962434999999999</v>
      </c>
      <c r="BJ69" s="62">
        <v>-2.0556459999999999</v>
      </c>
      <c r="BK69" s="62">
        <v>-0.89932299999999998</v>
      </c>
      <c r="BL69" s="62">
        <v>-1.2620480000000001</v>
      </c>
      <c r="BM69" s="62">
        <v>56.478113999999998</v>
      </c>
      <c r="BN69" s="62">
        <v>2.6966350000000001</v>
      </c>
      <c r="BO69" s="62">
        <v>2.6966350000000001</v>
      </c>
      <c r="BP69" s="62">
        <v>4.1732089999999999</v>
      </c>
      <c r="BQ69" s="62">
        <v>0.284024</v>
      </c>
      <c r="BR69" s="62">
        <v>-17.301279999999998</v>
      </c>
      <c r="BS69" s="62">
        <v>18.630386999999999</v>
      </c>
    </row>
    <row r="70" spans="2:77" s="1" customFormat="1" ht="15" x14ac:dyDescent="0.25">
      <c r="B70" s="89" t="s">
        <v>29</v>
      </c>
      <c r="C70" s="74">
        <v>43585.25</v>
      </c>
      <c r="D70" s="58" t="s">
        <v>0</v>
      </c>
      <c r="E70" s="75" t="s">
        <v>26</v>
      </c>
      <c r="F70" s="75">
        <v>108.631</v>
      </c>
      <c r="G70" s="59">
        <v>31.210999999999999</v>
      </c>
      <c r="H70" s="59">
        <v>134.023</v>
      </c>
      <c r="I70" s="60">
        <v>-0.18946001805660218</v>
      </c>
      <c r="J70" s="66">
        <v>2.4805357085642883</v>
      </c>
      <c r="K70" s="59" t="s">
        <v>26</v>
      </c>
      <c r="L70" s="75">
        <v>32.048000000000002</v>
      </c>
      <c r="M70" s="59">
        <v>-11.507</v>
      </c>
      <c r="N70" s="59">
        <v>40.536000000000001</v>
      </c>
      <c r="O70" s="60">
        <v>-0.2093941188079731</v>
      </c>
      <c r="P70" s="66" t="s">
        <v>377</v>
      </c>
      <c r="Q70" s="59" t="s">
        <v>26</v>
      </c>
      <c r="R70" s="76">
        <v>3.2989999999999999</v>
      </c>
      <c r="S70" s="59">
        <v>-22.303000000000001</v>
      </c>
      <c r="T70" s="59">
        <v>19.488</v>
      </c>
      <c r="U70" s="60">
        <v>-0.83071633825944169</v>
      </c>
      <c r="V70" s="90" t="s">
        <v>377</v>
      </c>
      <c r="W70" s="61"/>
      <c r="X70" s="61"/>
      <c r="Y70" s="61"/>
      <c r="Z70" s="61"/>
      <c r="AA70" s="62">
        <v>244.2825</v>
      </c>
      <c r="AB70" s="62">
        <v>108.631</v>
      </c>
      <c r="AC70" s="62">
        <v>134.023</v>
      </c>
      <c r="AD70" s="62">
        <v>116.464</v>
      </c>
      <c r="AE70" s="62">
        <v>103.417</v>
      </c>
      <c r="AF70" s="63">
        <v>52.744999999999997</v>
      </c>
      <c r="AG70" s="63">
        <v>63.81</v>
      </c>
      <c r="AH70" s="62">
        <v>63.81</v>
      </c>
      <c r="AI70" s="62">
        <v>53.847000000000001</v>
      </c>
      <c r="AJ70" s="62">
        <v>45.732999999999997</v>
      </c>
      <c r="AK70" s="62">
        <v>10.884</v>
      </c>
      <c r="AL70" s="62">
        <v>52.744999999999997</v>
      </c>
      <c r="AM70" s="63">
        <v>27.829000000000001</v>
      </c>
      <c r="AN70" s="63">
        <v>37.387</v>
      </c>
      <c r="AO70" s="62">
        <v>37.387</v>
      </c>
      <c r="AP70" s="62">
        <v>29.515000000000001</v>
      </c>
      <c r="AQ70" s="62">
        <v>19.991</v>
      </c>
      <c r="AR70" s="62">
        <v>-15.138999999999999</v>
      </c>
      <c r="AS70" s="62">
        <v>27.829000000000001</v>
      </c>
      <c r="AT70" s="63">
        <v>32.048000000000002</v>
      </c>
      <c r="AU70" s="63">
        <v>40.536000000000001</v>
      </c>
      <c r="AV70" s="62">
        <v>40.536000000000001</v>
      </c>
      <c r="AW70" s="62">
        <v>32.776000000000003</v>
      </c>
      <c r="AX70" s="62">
        <v>23.254000000000001</v>
      </c>
      <c r="AY70" s="62">
        <v>32.776000000000003</v>
      </c>
      <c r="AZ70" s="62">
        <v>23.254000000000001</v>
      </c>
      <c r="BA70" s="63">
        <v>3.2989999999999999</v>
      </c>
      <c r="BB70" s="63">
        <v>19.488</v>
      </c>
      <c r="BC70" s="62">
        <v>19.488</v>
      </c>
      <c r="BD70" s="62">
        <v>9.1929999999999996</v>
      </c>
      <c r="BE70" s="62">
        <v>9.1929999999999996</v>
      </c>
      <c r="BF70" s="62">
        <v>9.1929999999999996</v>
      </c>
      <c r="BG70" s="62">
        <v>7.452</v>
      </c>
      <c r="BH70" s="62">
        <v>173.947</v>
      </c>
      <c r="BI70" s="62">
        <v>173.947</v>
      </c>
      <c r="BJ70" s="62">
        <v>285.06599999999997</v>
      </c>
      <c r="BK70" s="62">
        <v>312.20499999999998</v>
      </c>
      <c r="BL70" s="62">
        <v>160.98599999999999</v>
      </c>
      <c r="BM70" s="62">
        <v>222.85599999999999</v>
      </c>
      <c r="BN70" s="62">
        <v>224.721</v>
      </c>
      <c r="BO70" s="62">
        <v>224.721</v>
      </c>
      <c r="BP70" s="62">
        <v>211.80799999999999</v>
      </c>
      <c r="BQ70" s="62">
        <v>218.762</v>
      </c>
      <c r="BR70" s="62">
        <v>188.78100000000001</v>
      </c>
      <c r="BS70" s="62">
        <v>199.29</v>
      </c>
    </row>
    <row r="71" spans="2:77" s="1" customFormat="1" ht="15" x14ac:dyDescent="0.25">
      <c r="B71" s="89" t="s">
        <v>49</v>
      </c>
      <c r="C71" s="74">
        <v>43585.25</v>
      </c>
      <c r="D71" s="58" t="s">
        <v>0</v>
      </c>
      <c r="E71" s="75" t="s">
        <v>26</v>
      </c>
      <c r="F71" s="75">
        <v>94.600323000000003</v>
      </c>
      <c r="G71" s="59">
        <v>95.640156000000005</v>
      </c>
      <c r="H71" s="59">
        <v>68.821644000000006</v>
      </c>
      <c r="I71" s="60">
        <v>0.37457226392325049</v>
      </c>
      <c r="J71" s="66">
        <v>-1.0872347385129766E-2</v>
      </c>
      <c r="K71" s="59" t="s">
        <v>26</v>
      </c>
      <c r="L71" s="75">
        <v>7.426488</v>
      </c>
      <c r="M71" s="59">
        <v>10.583631</v>
      </c>
      <c r="N71" s="59">
        <v>6.3645829999999997</v>
      </c>
      <c r="O71" s="60">
        <v>0.16684596618505876</v>
      </c>
      <c r="P71" s="66">
        <v>-0.29830433430643988</v>
      </c>
      <c r="Q71" s="59" t="s">
        <v>26</v>
      </c>
      <c r="R71" s="76">
        <v>6.7090050000000003</v>
      </c>
      <c r="S71" s="59">
        <v>3.455743</v>
      </c>
      <c r="T71" s="59">
        <v>5.3983249999999998</v>
      </c>
      <c r="U71" s="60">
        <v>0.24279382956750495</v>
      </c>
      <c r="V71" s="90">
        <v>0.94140739053801181</v>
      </c>
      <c r="W71" s="61"/>
      <c r="X71" s="61"/>
      <c r="Y71" s="61"/>
      <c r="Z71" s="61"/>
      <c r="AA71" s="62">
        <v>181.65</v>
      </c>
      <c r="AB71" s="62">
        <v>94.600323000000003</v>
      </c>
      <c r="AC71" s="62">
        <v>68.821644000000006</v>
      </c>
      <c r="AD71" s="62">
        <v>83.629867000000004</v>
      </c>
      <c r="AE71" s="62">
        <v>104.835702</v>
      </c>
      <c r="AF71" s="63">
        <v>10.695831999999999</v>
      </c>
      <c r="AG71" s="63">
        <v>6.6529569999999998</v>
      </c>
      <c r="AH71" s="62">
        <v>6.6529569999999998</v>
      </c>
      <c r="AI71" s="62">
        <v>18.394435999999999</v>
      </c>
      <c r="AJ71" s="62">
        <v>27.606923999999999</v>
      </c>
      <c r="AK71" s="62">
        <v>13.667946000000001</v>
      </c>
      <c r="AL71" s="62">
        <v>10.695831999999999</v>
      </c>
      <c r="AM71" s="63">
        <v>5.7210549999999998</v>
      </c>
      <c r="AN71" s="63">
        <v>3.5330240000000002</v>
      </c>
      <c r="AO71" s="62">
        <v>3.5330240000000002</v>
      </c>
      <c r="AP71" s="62">
        <v>15.073637</v>
      </c>
      <c r="AQ71" s="62">
        <v>23.841659</v>
      </c>
      <c r="AR71" s="62">
        <v>8.9320850000000007</v>
      </c>
      <c r="AS71" s="62">
        <v>5.7210549999999998</v>
      </c>
      <c r="AT71" s="63">
        <v>7.426488</v>
      </c>
      <c r="AU71" s="63">
        <v>6.3645829999999997</v>
      </c>
      <c r="AV71" s="62">
        <v>6.3645829999999997</v>
      </c>
      <c r="AW71" s="62">
        <v>15.316750000000001</v>
      </c>
      <c r="AX71" s="62">
        <v>25.489644999999999</v>
      </c>
      <c r="AY71" s="62">
        <v>15.316750000000001</v>
      </c>
      <c r="AZ71" s="62">
        <v>25.489644999999999</v>
      </c>
      <c r="BA71" s="63">
        <v>6.7090050000000003</v>
      </c>
      <c r="BB71" s="63">
        <v>5.3983249999999998</v>
      </c>
      <c r="BC71" s="62">
        <v>5.3983249999999998</v>
      </c>
      <c r="BD71" s="62">
        <v>13.281105999999999</v>
      </c>
      <c r="BE71" s="62">
        <v>13.281105999999999</v>
      </c>
      <c r="BF71" s="62">
        <v>13.281105999999999</v>
      </c>
      <c r="BG71" s="62">
        <v>25.200233999999998</v>
      </c>
      <c r="BH71" s="62">
        <v>-33.528635999999999</v>
      </c>
      <c r="BI71" s="62">
        <v>-33.528635999999999</v>
      </c>
      <c r="BJ71" s="62">
        <v>26.995531</v>
      </c>
      <c r="BK71" s="62">
        <v>15.496846</v>
      </c>
      <c r="BL71" s="62">
        <v>-64.299267</v>
      </c>
      <c r="BM71" s="62">
        <v>-41.112740000000002</v>
      </c>
      <c r="BN71" s="62">
        <v>109.587778</v>
      </c>
      <c r="BO71" s="62">
        <v>109.587778</v>
      </c>
      <c r="BP71" s="62">
        <v>122.773387</v>
      </c>
      <c r="BQ71" s="62">
        <v>147.798597</v>
      </c>
      <c r="BR71" s="62">
        <v>151.03323800000001</v>
      </c>
      <c r="BS71" s="62">
        <v>125.709672</v>
      </c>
      <c r="BT71"/>
      <c r="BU71"/>
      <c r="BV71"/>
      <c r="BW71"/>
      <c r="BX71"/>
      <c r="BY71"/>
    </row>
    <row r="72" spans="2:77" s="1" customFormat="1" ht="15" x14ac:dyDescent="0.25">
      <c r="B72" s="89" t="s">
        <v>65</v>
      </c>
      <c r="C72" s="74">
        <v>43585.25</v>
      </c>
      <c r="D72" s="58" t="s">
        <v>0</v>
      </c>
      <c r="E72" s="75" t="s">
        <v>26</v>
      </c>
      <c r="F72" s="75">
        <v>0.66088899999999995</v>
      </c>
      <c r="G72" s="59">
        <v>6.763147</v>
      </c>
      <c r="H72" s="59">
        <v>0.88705400000000001</v>
      </c>
      <c r="I72" s="60">
        <v>-0.25496193016434177</v>
      </c>
      <c r="J72" s="66">
        <v>-0.90228084647576046</v>
      </c>
      <c r="K72" s="59" t="s">
        <v>26</v>
      </c>
      <c r="L72" s="75">
        <v>2.5258999999999997E-2</v>
      </c>
      <c r="M72" s="59">
        <v>0.170988</v>
      </c>
      <c r="N72" s="59">
        <v>0.39216299999999998</v>
      </c>
      <c r="O72" s="60">
        <v>-0.93559055800776714</v>
      </c>
      <c r="P72" s="66">
        <v>-0.85227618312396192</v>
      </c>
      <c r="Q72" s="59" t="s">
        <v>26</v>
      </c>
      <c r="R72" s="76">
        <v>-0.61815500000000001</v>
      </c>
      <c r="S72" s="59">
        <v>4.6311289999999996</v>
      </c>
      <c r="T72" s="59">
        <v>-1.0640050000000001</v>
      </c>
      <c r="U72" s="60" t="s">
        <v>377</v>
      </c>
      <c r="V72" s="90" t="s">
        <v>377</v>
      </c>
      <c r="W72" s="61"/>
      <c r="X72" s="61"/>
      <c r="Y72" s="61"/>
      <c r="Z72" s="61"/>
      <c r="AA72" s="62">
        <v>90.487499999999997</v>
      </c>
      <c r="AB72" s="62">
        <v>0.66088899999999995</v>
      </c>
      <c r="AC72" s="62">
        <v>0.88705400000000001</v>
      </c>
      <c r="AD72" s="62">
        <v>11.989404</v>
      </c>
      <c r="AE72" s="62">
        <v>0.80266099999999996</v>
      </c>
      <c r="AF72" s="63">
        <v>0.62969799999999998</v>
      </c>
      <c r="AG72" s="63">
        <v>0.88284099999999999</v>
      </c>
      <c r="AH72" s="62">
        <v>0.88284099999999999</v>
      </c>
      <c r="AI72" s="62">
        <v>3.366851</v>
      </c>
      <c r="AJ72" s="62">
        <v>0.798898</v>
      </c>
      <c r="AK72" s="62">
        <v>0.76315900000000003</v>
      </c>
      <c r="AL72" s="62">
        <v>0.62969799999999998</v>
      </c>
      <c r="AM72" s="63">
        <v>2.0164999999999999E-2</v>
      </c>
      <c r="AN72" s="63">
        <v>0.38652700000000001</v>
      </c>
      <c r="AO72" s="62">
        <v>0.38652700000000001</v>
      </c>
      <c r="AP72" s="62">
        <v>2.8804940000000001</v>
      </c>
      <c r="AQ72" s="62">
        <v>0.20482</v>
      </c>
      <c r="AR72" s="62">
        <v>0.16570599999999999</v>
      </c>
      <c r="AS72" s="62">
        <v>2.0164999999999999E-2</v>
      </c>
      <c r="AT72" s="63">
        <v>2.5259E-2</v>
      </c>
      <c r="AU72" s="63">
        <v>0.39216299999999998</v>
      </c>
      <c r="AV72" s="62">
        <v>0.39216299999999998</v>
      </c>
      <c r="AW72" s="62">
        <v>2.8859349999999999</v>
      </c>
      <c r="AX72" s="62">
        <v>0.21008599999999999</v>
      </c>
      <c r="AY72" s="62">
        <v>2.8859349999999999</v>
      </c>
      <c r="AZ72" s="62">
        <v>0.21008599999999999</v>
      </c>
      <c r="BA72" s="63">
        <v>-0.61815500000000001</v>
      </c>
      <c r="BB72" s="63">
        <v>-1.0640050000000001</v>
      </c>
      <c r="BC72" s="62">
        <v>-1.0640050000000001</v>
      </c>
      <c r="BD72" s="62">
        <v>0.88485199999999997</v>
      </c>
      <c r="BE72" s="62">
        <v>0.88485199999999997</v>
      </c>
      <c r="BF72" s="62">
        <v>0.88485199999999997</v>
      </c>
      <c r="BG72" s="62">
        <v>-2.7246649999999999</v>
      </c>
      <c r="BH72" s="62">
        <v>28.48272</v>
      </c>
      <c r="BI72" s="62">
        <v>28.48272</v>
      </c>
      <c r="BJ72" s="62">
        <v>29.607119000000001</v>
      </c>
      <c r="BK72" s="62">
        <v>34.766143</v>
      </c>
      <c r="BL72" s="62">
        <v>40.374290999999999</v>
      </c>
      <c r="BM72" s="62">
        <v>47.622129999999999</v>
      </c>
      <c r="BN72" s="62">
        <v>40.964849999999998</v>
      </c>
      <c r="BO72" s="62">
        <v>40.964849999999998</v>
      </c>
      <c r="BP72" s="62">
        <v>41.849702000000001</v>
      </c>
      <c r="BQ72" s="62">
        <v>39.125036999999999</v>
      </c>
      <c r="BR72" s="62">
        <v>43.756166</v>
      </c>
      <c r="BS72" s="62">
        <v>43.138010999999999</v>
      </c>
    </row>
    <row r="73" spans="2:77" s="1" customFormat="1" ht="15" x14ac:dyDescent="0.25">
      <c r="B73" s="89" t="s">
        <v>66</v>
      </c>
      <c r="C73" s="74">
        <v>43585.25</v>
      </c>
      <c r="D73" s="58" t="s">
        <v>0</v>
      </c>
      <c r="E73" s="75" t="s">
        <v>26</v>
      </c>
      <c r="F73" s="75">
        <v>6.3021099999999999</v>
      </c>
      <c r="G73" s="59">
        <v>5.263325</v>
      </c>
      <c r="H73" s="59">
        <v>1.9363619999999999</v>
      </c>
      <c r="I73" s="60">
        <v>2.2546135484997123</v>
      </c>
      <c r="J73" s="66">
        <v>0.19736288372844157</v>
      </c>
      <c r="K73" s="59" t="s">
        <v>26</v>
      </c>
      <c r="L73" s="75">
        <v>-1.6135120000000001</v>
      </c>
      <c r="M73" s="59">
        <v>-3.8006010000000003</v>
      </c>
      <c r="N73" s="59">
        <v>-1.3154629999999998</v>
      </c>
      <c r="O73" s="60" t="s">
        <v>377</v>
      </c>
      <c r="P73" s="66" t="s">
        <v>377</v>
      </c>
      <c r="Q73" s="59" t="s">
        <v>26</v>
      </c>
      <c r="R73" s="76">
        <v>-2.6758009999999999</v>
      </c>
      <c r="S73" s="59">
        <v>27.278569000000001</v>
      </c>
      <c r="T73" s="59">
        <v>-2.0014539999999998</v>
      </c>
      <c r="U73" s="60" t="s">
        <v>377</v>
      </c>
      <c r="V73" s="90" t="s">
        <v>377</v>
      </c>
      <c r="W73" s="61"/>
      <c r="X73" s="61"/>
      <c r="Y73" s="61"/>
      <c r="Z73" s="61"/>
      <c r="AA73" s="62">
        <v>242.55</v>
      </c>
      <c r="AB73" s="62">
        <v>6.3021099999999999</v>
      </c>
      <c r="AC73" s="62">
        <v>1.9363619999999999</v>
      </c>
      <c r="AD73" s="62">
        <v>2.0294349999999999</v>
      </c>
      <c r="AE73" s="62">
        <v>2.1136140000000001</v>
      </c>
      <c r="AF73" s="63">
        <v>1.485476</v>
      </c>
      <c r="AG73" s="63">
        <v>1.2966009999999999</v>
      </c>
      <c r="AH73" s="62">
        <v>1.2966009999999999</v>
      </c>
      <c r="AI73" s="62">
        <v>0.98727900000000002</v>
      </c>
      <c r="AJ73" s="62">
        <v>1.3709249999999999</v>
      </c>
      <c r="AK73" s="62">
        <v>1.3374980000000001</v>
      </c>
      <c r="AL73" s="62">
        <v>1.485476</v>
      </c>
      <c r="AM73" s="63">
        <v>-1.974675</v>
      </c>
      <c r="AN73" s="63">
        <v>-1.5549139999999999</v>
      </c>
      <c r="AO73" s="62">
        <v>-1.5549139999999999</v>
      </c>
      <c r="AP73" s="62">
        <v>-1.2982340000000001</v>
      </c>
      <c r="AQ73" s="62">
        <v>-1.4275869999999999</v>
      </c>
      <c r="AR73" s="62">
        <v>-4.1579990000000002</v>
      </c>
      <c r="AS73" s="62">
        <v>-1.974675</v>
      </c>
      <c r="AT73" s="63">
        <v>-1.6135120000000001</v>
      </c>
      <c r="AU73" s="63">
        <v>-1.315463</v>
      </c>
      <c r="AV73" s="62">
        <v>-1.315463</v>
      </c>
      <c r="AW73" s="62">
        <v>-1.1636</v>
      </c>
      <c r="AX73" s="62">
        <v>-1.125537</v>
      </c>
      <c r="AY73" s="62">
        <v>-1.1636</v>
      </c>
      <c r="AZ73" s="62">
        <v>-1.125537</v>
      </c>
      <c r="BA73" s="63">
        <v>-2.6758009999999999</v>
      </c>
      <c r="BB73" s="63">
        <v>-2.0014539999999998</v>
      </c>
      <c r="BC73" s="62">
        <v>-2.0014539999999998</v>
      </c>
      <c r="BD73" s="62">
        <v>-1.3921790000000001</v>
      </c>
      <c r="BE73" s="62">
        <v>-1.3921790000000001</v>
      </c>
      <c r="BF73" s="62">
        <v>-1.3921790000000001</v>
      </c>
      <c r="BG73" s="62">
        <v>-3.5357319999999999</v>
      </c>
      <c r="BH73" s="62">
        <v>7.280996</v>
      </c>
      <c r="BI73" s="62">
        <v>7.280996</v>
      </c>
      <c r="BJ73" s="62">
        <v>1.2083470000000001</v>
      </c>
      <c r="BK73" s="62">
        <v>12.467264999999999</v>
      </c>
      <c r="BL73" s="62">
        <v>11.265533</v>
      </c>
      <c r="BM73" s="62">
        <v>8.5674259999999993</v>
      </c>
      <c r="BN73" s="62">
        <v>361.00318099999998</v>
      </c>
      <c r="BO73" s="62">
        <v>361.00318099999998</v>
      </c>
      <c r="BP73" s="62">
        <v>359.57713000000001</v>
      </c>
      <c r="BQ73" s="62">
        <v>356.05742299999997</v>
      </c>
      <c r="BR73" s="62">
        <v>383.35066499999999</v>
      </c>
      <c r="BS73" s="62">
        <v>457.79110200000002</v>
      </c>
    </row>
    <row r="74" spans="2:77" s="1" customFormat="1" ht="15" x14ac:dyDescent="0.25">
      <c r="B74" s="89" t="s">
        <v>72</v>
      </c>
      <c r="C74" s="74">
        <v>43585.25</v>
      </c>
      <c r="D74" s="58" t="s">
        <v>0</v>
      </c>
      <c r="E74" s="75" t="s">
        <v>378</v>
      </c>
      <c r="F74" s="75">
        <v>235.33878999999999</v>
      </c>
      <c r="G74" s="59">
        <v>70.550499000000002</v>
      </c>
      <c r="H74" s="59">
        <v>160.252645</v>
      </c>
      <c r="I74" s="60">
        <v>0.46854855344197266</v>
      </c>
      <c r="J74" s="66">
        <v>2.3357494749966259</v>
      </c>
      <c r="K74" s="59" t="s">
        <v>378</v>
      </c>
      <c r="L74" s="75">
        <v>56.127613000000004</v>
      </c>
      <c r="M74" s="59">
        <v>6.1012259999999996</v>
      </c>
      <c r="N74" s="59">
        <v>23.443747999999999</v>
      </c>
      <c r="O74" s="60">
        <v>1.3941399216541659</v>
      </c>
      <c r="P74" s="66">
        <v>8.1993991043767274</v>
      </c>
      <c r="Q74" s="59" t="s">
        <v>378</v>
      </c>
      <c r="R74" s="76">
        <v>0.65566599999999997</v>
      </c>
      <c r="S74" s="59">
        <v>110.525317</v>
      </c>
      <c r="T74" s="59">
        <v>-22.737517</v>
      </c>
      <c r="U74" s="60" t="s">
        <v>377</v>
      </c>
      <c r="V74" s="90">
        <v>-0.99406773020157901</v>
      </c>
      <c r="W74" s="61"/>
      <c r="X74" s="61"/>
      <c r="Y74" s="61"/>
      <c r="Z74" s="61"/>
      <c r="AA74" s="62">
        <v>259.2</v>
      </c>
      <c r="AB74" s="62">
        <v>235.33878999999999</v>
      </c>
      <c r="AC74" s="62">
        <v>160.252645</v>
      </c>
      <c r="AD74" s="62">
        <v>69.395034999999993</v>
      </c>
      <c r="AE74" s="62">
        <v>56.520209999999999</v>
      </c>
      <c r="AF74" s="63">
        <v>53.753729999999997</v>
      </c>
      <c r="AG74" s="63">
        <v>25.903589</v>
      </c>
      <c r="AH74" s="62">
        <v>25.903589</v>
      </c>
      <c r="AI74" s="62">
        <v>3.2358889999999998</v>
      </c>
      <c r="AJ74" s="62">
        <v>-6.1995269999999998</v>
      </c>
      <c r="AK74" s="62">
        <v>1.108363</v>
      </c>
      <c r="AL74" s="62">
        <v>53.753729999999997</v>
      </c>
      <c r="AM74" s="63">
        <v>44.286872000000002</v>
      </c>
      <c r="AN74" s="63">
        <v>12.280034000000001</v>
      </c>
      <c r="AO74" s="62">
        <v>12.280034000000001</v>
      </c>
      <c r="AP74" s="62">
        <v>-4.6002559999999999</v>
      </c>
      <c r="AQ74" s="62">
        <v>-12.802502</v>
      </c>
      <c r="AR74" s="62">
        <v>-5.2745129999999998</v>
      </c>
      <c r="AS74" s="62">
        <v>44.286872000000002</v>
      </c>
      <c r="AT74" s="63">
        <v>56.127612999999997</v>
      </c>
      <c r="AU74" s="63">
        <v>23.443747999999999</v>
      </c>
      <c r="AV74" s="62">
        <v>23.443747999999999</v>
      </c>
      <c r="AW74" s="62">
        <v>6.5635409999999998</v>
      </c>
      <c r="AX74" s="62">
        <v>-1.645851</v>
      </c>
      <c r="AY74" s="62">
        <v>6.5635409999999998</v>
      </c>
      <c r="AZ74" s="62">
        <v>-1.645851</v>
      </c>
      <c r="BA74" s="63">
        <v>0.65566599999999997</v>
      </c>
      <c r="BB74" s="63">
        <v>-22.737517</v>
      </c>
      <c r="BC74" s="62">
        <v>-22.737517</v>
      </c>
      <c r="BD74" s="62">
        <v>-59.161451999999997</v>
      </c>
      <c r="BE74" s="62">
        <v>-59.161451999999997</v>
      </c>
      <c r="BF74" s="62">
        <v>-59.161451999999997</v>
      </c>
      <c r="BG74" s="62">
        <v>-136.362461</v>
      </c>
      <c r="BH74" s="62">
        <v>397.49794700000001</v>
      </c>
      <c r="BI74" s="62">
        <v>397.49794700000001</v>
      </c>
      <c r="BJ74" s="62">
        <v>394.76104400000003</v>
      </c>
      <c r="BK74" s="62">
        <v>617.20046500000001</v>
      </c>
      <c r="BL74" s="62">
        <v>577.15408600000001</v>
      </c>
      <c r="BM74" s="62">
        <v>486.97931199999999</v>
      </c>
      <c r="BN74" s="62">
        <v>450.42961300000002</v>
      </c>
      <c r="BO74" s="62">
        <v>450.42961300000002</v>
      </c>
      <c r="BP74" s="62">
        <v>391.08350000000002</v>
      </c>
      <c r="BQ74" s="62">
        <v>254.42170200000001</v>
      </c>
      <c r="BR74" s="62">
        <v>363.01614599999999</v>
      </c>
      <c r="BS74" s="62">
        <v>363.61755499999998</v>
      </c>
    </row>
    <row r="75" spans="2:77" s="1" customFormat="1" ht="15" x14ac:dyDescent="0.25">
      <c r="B75" s="89" t="s">
        <v>77</v>
      </c>
      <c r="C75" s="74">
        <v>43585.25</v>
      </c>
      <c r="D75" s="58" t="s">
        <v>0</v>
      </c>
      <c r="E75" s="75" t="s">
        <v>26</v>
      </c>
      <c r="F75" s="75">
        <v>115.871824</v>
      </c>
      <c r="G75" s="59">
        <v>65.375731000000002</v>
      </c>
      <c r="H75" s="59">
        <v>43.180622999999997</v>
      </c>
      <c r="I75" s="60">
        <v>1.6834217746233078</v>
      </c>
      <c r="J75" s="66">
        <v>0.77239813960933001</v>
      </c>
      <c r="K75" s="59" t="s">
        <v>26</v>
      </c>
      <c r="L75" s="75">
        <v>-6.8216409999999978</v>
      </c>
      <c r="M75" s="59">
        <v>2.4996210000000003</v>
      </c>
      <c r="N75" s="59">
        <v>12.702082000000001</v>
      </c>
      <c r="O75" s="60" t="s">
        <v>377</v>
      </c>
      <c r="P75" s="66" t="s">
        <v>377</v>
      </c>
      <c r="Q75" s="59" t="s">
        <v>26</v>
      </c>
      <c r="R75" s="76">
        <v>-59.352961000000001</v>
      </c>
      <c r="S75" s="59">
        <v>57.332566</v>
      </c>
      <c r="T75" s="59">
        <v>-2.403324</v>
      </c>
      <c r="U75" s="60" t="s">
        <v>377</v>
      </c>
      <c r="V75" s="90" t="s">
        <v>377</v>
      </c>
      <c r="W75" s="61"/>
      <c r="X75" s="61"/>
      <c r="Y75" s="61"/>
      <c r="Z75" s="61"/>
      <c r="AA75" s="62">
        <v>332</v>
      </c>
      <c r="AB75" s="62">
        <v>115.871824</v>
      </c>
      <c r="AC75" s="62">
        <v>43.180622999999997</v>
      </c>
      <c r="AD75" s="62">
        <v>76.727478000000005</v>
      </c>
      <c r="AE75" s="62">
        <v>100.26978099999999</v>
      </c>
      <c r="AF75" s="63">
        <v>12.560976999999999</v>
      </c>
      <c r="AG75" s="63">
        <v>14.056608000000001</v>
      </c>
      <c r="AH75" s="62">
        <v>14.056608000000001</v>
      </c>
      <c r="AI75" s="62">
        <v>25.062225999999999</v>
      </c>
      <c r="AJ75" s="62">
        <v>34.085638000000003</v>
      </c>
      <c r="AK75" s="62">
        <v>5.022081</v>
      </c>
      <c r="AL75" s="62">
        <v>12.560976999999999</v>
      </c>
      <c r="AM75" s="63">
        <v>-19.461265999999998</v>
      </c>
      <c r="AN75" s="63">
        <v>9.7184640000000009</v>
      </c>
      <c r="AO75" s="62">
        <v>9.7184640000000009</v>
      </c>
      <c r="AP75" s="62">
        <v>15.947903999999999</v>
      </c>
      <c r="AQ75" s="62">
        <v>18.804508999999999</v>
      </c>
      <c r="AR75" s="62">
        <v>-6.0782429999999996</v>
      </c>
      <c r="AS75" s="62">
        <v>-19.461265999999998</v>
      </c>
      <c r="AT75" s="63">
        <v>-6.8216409999999996</v>
      </c>
      <c r="AU75" s="63">
        <v>12.702082000000001</v>
      </c>
      <c r="AV75" s="62">
        <v>12.702082000000001</v>
      </c>
      <c r="AW75" s="62">
        <v>18.964893</v>
      </c>
      <c r="AX75" s="62">
        <v>21.826426000000001</v>
      </c>
      <c r="AY75" s="62">
        <v>18.964893</v>
      </c>
      <c r="AZ75" s="62">
        <v>21.826426000000001</v>
      </c>
      <c r="BA75" s="63">
        <v>-59.352961000000001</v>
      </c>
      <c r="BB75" s="63">
        <v>-2.403324</v>
      </c>
      <c r="BC75" s="62">
        <v>-2.403324</v>
      </c>
      <c r="BD75" s="62">
        <v>11.517695</v>
      </c>
      <c r="BE75" s="62">
        <v>11.517695</v>
      </c>
      <c r="BF75" s="62">
        <v>11.517695</v>
      </c>
      <c r="BG75" s="62">
        <v>-143.01264800000001</v>
      </c>
      <c r="BH75" s="62">
        <v>581.58655899999997</v>
      </c>
      <c r="BI75" s="62">
        <v>581.58655899999997</v>
      </c>
      <c r="BJ75" s="62">
        <v>581.25847199999998</v>
      </c>
      <c r="BK75" s="62">
        <v>706.35799499999996</v>
      </c>
      <c r="BL75" s="62">
        <v>643.941554</v>
      </c>
      <c r="BM75" s="62">
        <v>655.009905</v>
      </c>
      <c r="BN75" s="62">
        <v>424.45323000000002</v>
      </c>
      <c r="BO75" s="62">
        <v>424.45323000000002</v>
      </c>
      <c r="BP75" s="62">
        <v>436.99804599999999</v>
      </c>
      <c r="BQ75" s="62">
        <v>430.50741599999998</v>
      </c>
      <c r="BR75" s="62">
        <v>484.072383</v>
      </c>
      <c r="BS75" s="62">
        <v>422.32533100000001</v>
      </c>
    </row>
    <row r="76" spans="2:77" s="1" customFormat="1" ht="15" x14ac:dyDescent="0.25">
      <c r="B76" s="89" t="s">
        <v>86</v>
      </c>
      <c r="C76" s="74">
        <v>43585.25</v>
      </c>
      <c r="D76" s="58" t="s">
        <v>0</v>
      </c>
      <c r="E76" s="75">
        <v>80.013412693757189</v>
      </c>
      <c r="F76" s="75">
        <v>72.925437000000002</v>
      </c>
      <c r="G76" s="59">
        <v>115.308075</v>
      </c>
      <c r="H76" s="59">
        <v>142.203408</v>
      </c>
      <c r="I76" s="60">
        <v>-0.4871751807804775</v>
      </c>
      <c r="J76" s="66">
        <v>-0.36756001693723528</v>
      </c>
      <c r="K76" s="59">
        <v>7.30290425291592</v>
      </c>
      <c r="L76" s="75">
        <v>2.7405040000000005</v>
      </c>
      <c r="M76" s="59">
        <v>20.799033999999999</v>
      </c>
      <c r="N76" s="59">
        <v>44.945912</v>
      </c>
      <c r="O76" s="60">
        <v>-0.93902662382287405</v>
      </c>
      <c r="P76" s="66">
        <v>-0.86823888070955602</v>
      </c>
      <c r="Q76" s="59">
        <v>-11.524203205522449</v>
      </c>
      <c r="R76" s="76">
        <v>-21.186886000000001</v>
      </c>
      <c r="S76" s="59">
        <v>-2.218191</v>
      </c>
      <c r="T76" s="59">
        <v>30.377040999999998</v>
      </c>
      <c r="U76" s="60" t="s">
        <v>377</v>
      </c>
      <c r="V76" s="90" t="s">
        <v>377</v>
      </c>
      <c r="W76" s="61"/>
      <c r="X76" s="61"/>
      <c r="Y76" s="61"/>
      <c r="Z76" s="61"/>
      <c r="AA76" s="62">
        <v>395.32951079999998</v>
      </c>
      <c r="AB76" s="62">
        <v>72.925437000000002</v>
      </c>
      <c r="AC76" s="62">
        <v>142.203408</v>
      </c>
      <c r="AD76" s="62">
        <v>153.785934</v>
      </c>
      <c r="AE76" s="62">
        <v>141.471508</v>
      </c>
      <c r="AF76" s="63">
        <v>6.6786899999999996</v>
      </c>
      <c r="AG76" s="63">
        <v>45.459822000000003</v>
      </c>
      <c r="AH76" s="62">
        <v>45.459822000000003</v>
      </c>
      <c r="AI76" s="62">
        <v>53.076563999999998</v>
      </c>
      <c r="AJ76" s="62">
        <v>33.150218000000002</v>
      </c>
      <c r="AK76" s="62">
        <v>21.795302</v>
      </c>
      <c r="AL76" s="62">
        <v>6.6786899999999996</v>
      </c>
      <c r="AM76" s="63">
        <v>-4.9125189999999996</v>
      </c>
      <c r="AN76" s="63">
        <v>37.830699000000003</v>
      </c>
      <c r="AO76" s="62">
        <v>37.830699000000003</v>
      </c>
      <c r="AP76" s="62">
        <v>42.935012</v>
      </c>
      <c r="AQ76" s="62">
        <v>23.384595999999998</v>
      </c>
      <c r="AR76" s="62">
        <v>13.236829</v>
      </c>
      <c r="AS76" s="62">
        <v>-4.9125189999999996</v>
      </c>
      <c r="AT76" s="63">
        <v>2.7405040000000001</v>
      </c>
      <c r="AU76" s="63">
        <v>44.945912</v>
      </c>
      <c r="AV76" s="62">
        <v>44.945912</v>
      </c>
      <c r="AW76" s="62">
        <v>49.902622999999998</v>
      </c>
      <c r="AX76" s="62">
        <v>30.416083</v>
      </c>
      <c r="AY76" s="62">
        <v>49.902622999999998</v>
      </c>
      <c r="AZ76" s="62">
        <v>30.416083</v>
      </c>
      <c r="BA76" s="63">
        <v>-21.186886000000001</v>
      </c>
      <c r="BB76" s="63">
        <v>30.377040999999998</v>
      </c>
      <c r="BC76" s="62">
        <v>30.377040999999998</v>
      </c>
      <c r="BD76" s="62">
        <v>31.894535999999999</v>
      </c>
      <c r="BE76" s="62">
        <v>31.894535999999999</v>
      </c>
      <c r="BF76" s="62">
        <v>31.894535999999999</v>
      </c>
      <c r="BG76" s="62">
        <v>9.4071820000000006</v>
      </c>
      <c r="BH76" s="62">
        <v>133.36076600000001</v>
      </c>
      <c r="BI76" s="62">
        <v>133.36076600000001</v>
      </c>
      <c r="BJ76" s="62">
        <v>122.410284</v>
      </c>
      <c r="BK76" s="62">
        <v>272.19461999999999</v>
      </c>
      <c r="BL76" s="62">
        <v>250.47832700000001</v>
      </c>
      <c r="BM76" s="62">
        <v>240.982314</v>
      </c>
      <c r="BN76" s="62">
        <v>371.54669799999999</v>
      </c>
      <c r="BO76" s="62">
        <v>371.54669799999999</v>
      </c>
      <c r="BP76" s="62">
        <v>403.18089600000002</v>
      </c>
      <c r="BQ76" s="62">
        <v>412.588078</v>
      </c>
      <c r="BR76" s="62">
        <v>411.10934400000002</v>
      </c>
      <c r="BS76" s="62">
        <v>355.19217400000002</v>
      </c>
      <c r="BT76"/>
      <c r="BU76"/>
      <c r="BV76"/>
      <c r="BW76"/>
      <c r="BX76"/>
      <c r="BY76"/>
    </row>
    <row r="77" spans="2:77" s="1" customFormat="1" ht="15" x14ac:dyDescent="0.25">
      <c r="B77" s="89" t="s">
        <v>106</v>
      </c>
      <c r="C77" s="74">
        <v>43585.25</v>
      </c>
      <c r="D77" s="58" t="s">
        <v>0</v>
      </c>
      <c r="E77" s="75" t="s">
        <v>26</v>
      </c>
      <c r="F77" s="75">
        <v>28.467077</v>
      </c>
      <c r="G77" s="59">
        <v>46.673780999999998</v>
      </c>
      <c r="H77" s="59">
        <v>26.147711000000001</v>
      </c>
      <c r="I77" s="60">
        <v>8.8702448944766088E-2</v>
      </c>
      <c r="J77" s="66">
        <v>-0.39008418880827334</v>
      </c>
      <c r="K77" s="59" t="s">
        <v>26</v>
      </c>
      <c r="L77" s="75">
        <v>5.2439749999999998</v>
      </c>
      <c r="M77" s="59">
        <v>2.4801989999999998</v>
      </c>
      <c r="N77" s="59">
        <v>2.7127970000000001</v>
      </c>
      <c r="O77" s="60">
        <v>0.9330510170867925</v>
      </c>
      <c r="P77" s="66">
        <v>1.114336389942904</v>
      </c>
      <c r="Q77" s="59" t="s">
        <v>26</v>
      </c>
      <c r="R77" s="76">
        <v>-0.70091300000000001</v>
      </c>
      <c r="S77" s="59">
        <v>7.2684069999999998</v>
      </c>
      <c r="T77" s="59">
        <v>-0.26976299999999998</v>
      </c>
      <c r="U77" s="60" t="s">
        <v>377</v>
      </c>
      <c r="V77" s="90" t="s">
        <v>377</v>
      </c>
      <c r="W77" s="61"/>
      <c r="X77" s="61"/>
      <c r="Y77" s="61"/>
      <c r="Z77" s="61"/>
      <c r="AA77" s="62">
        <v>58.455000000000005</v>
      </c>
      <c r="AB77" s="62">
        <v>28.467077</v>
      </c>
      <c r="AC77" s="62">
        <v>26.147711000000001</v>
      </c>
      <c r="AD77" s="62">
        <v>24.412924</v>
      </c>
      <c r="AE77" s="62">
        <v>25.584306999999999</v>
      </c>
      <c r="AF77" s="63">
        <v>14.44136</v>
      </c>
      <c r="AG77" s="63">
        <v>13.021381</v>
      </c>
      <c r="AH77" s="62">
        <v>13.021381</v>
      </c>
      <c r="AI77" s="62">
        <v>12.552434999999999</v>
      </c>
      <c r="AJ77" s="62">
        <v>12.634933999999999</v>
      </c>
      <c r="AK77" s="62">
        <v>14.241318</v>
      </c>
      <c r="AL77" s="62">
        <v>14.44136</v>
      </c>
      <c r="AM77" s="63">
        <v>2.159551</v>
      </c>
      <c r="AN77" s="63">
        <v>2.1736089999999999</v>
      </c>
      <c r="AO77" s="62">
        <v>2.1736089999999999</v>
      </c>
      <c r="AP77" s="62">
        <v>1.3253189999999999</v>
      </c>
      <c r="AQ77" s="62">
        <v>0.87170099999999995</v>
      </c>
      <c r="AR77" s="62">
        <v>2.119745</v>
      </c>
      <c r="AS77" s="62">
        <v>2.159551</v>
      </c>
      <c r="AT77" s="63">
        <v>5.2439749999999998</v>
      </c>
      <c r="AU77" s="63">
        <v>2.7127970000000001</v>
      </c>
      <c r="AV77" s="62">
        <v>2.7127970000000001</v>
      </c>
      <c r="AW77" s="62">
        <v>1.8704019999999999</v>
      </c>
      <c r="AX77" s="62">
        <v>1.4258249999999999</v>
      </c>
      <c r="AY77" s="62">
        <v>1.8704019999999999</v>
      </c>
      <c r="AZ77" s="62">
        <v>1.4258249999999999</v>
      </c>
      <c r="BA77" s="63">
        <v>-0.70091300000000001</v>
      </c>
      <c r="BB77" s="63">
        <v>-0.26976299999999998</v>
      </c>
      <c r="BC77" s="62">
        <v>-0.26976299999999998</v>
      </c>
      <c r="BD77" s="62">
        <v>-3.379486</v>
      </c>
      <c r="BE77" s="62">
        <v>-3.379486</v>
      </c>
      <c r="BF77" s="62">
        <v>-3.379486</v>
      </c>
      <c r="BG77" s="62">
        <v>-11.505124</v>
      </c>
      <c r="BH77" s="62">
        <v>25.734226</v>
      </c>
      <c r="BI77" s="62">
        <v>25.734226</v>
      </c>
      <c r="BJ77" s="62">
        <v>34.119987000000002</v>
      </c>
      <c r="BK77" s="62">
        <v>48.551667000000002</v>
      </c>
      <c r="BL77" s="62">
        <v>38.015830999999999</v>
      </c>
      <c r="BM77" s="62">
        <v>76.783422000000002</v>
      </c>
      <c r="BN77" s="62">
        <v>103.628114</v>
      </c>
      <c r="BO77" s="62">
        <v>103.628114</v>
      </c>
      <c r="BP77" s="62">
        <v>99.955001999999993</v>
      </c>
      <c r="BQ77" s="62">
        <v>88.182614999999998</v>
      </c>
      <c r="BR77" s="62">
        <v>95.045460000000006</v>
      </c>
      <c r="BS77" s="62">
        <v>96.181753</v>
      </c>
      <c r="BT77"/>
      <c r="BU77"/>
      <c r="BV77"/>
      <c r="BW77"/>
      <c r="BX77"/>
      <c r="BY77"/>
    </row>
    <row r="78" spans="2:77" s="1" customFormat="1" ht="15" x14ac:dyDescent="0.25">
      <c r="B78" s="89" t="s">
        <v>108</v>
      </c>
      <c r="C78" s="74">
        <v>43585.25</v>
      </c>
      <c r="D78" s="58" t="s">
        <v>0</v>
      </c>
      <c r="E78" s="75" t="s">
        <v>26</v>
      </c>
      <c r="F78" s="75">
        <v>101.635245</v>
      </c>
      <c r="G78" s="59">
        <v>100.573562</v>
      </c>
      <c r="H78" s="59">
        <v>81.859261000000004</v>
      </c>
      <c r="I78" s="60">
        <v>0.24158517629422516</v>
      </c>
      <c r="J78" s="66">
        <v>1.0556283171118119E-2</v>
      </c>
      <c r="K78" s="59" t="s">
        <v>26</v>
      </c>
      <c r="L78" s="75">
        <v>13.597666</v>
      </c>
      <c r="M78" s="59">
        <v>12.198988</v>
      </c>
      <c r="N78" s="59">
        <v>13.622997000000002</v>
      </c>
      <c r="O78" s="60">
        <v>-1.8594293164713172E-3</v>
      </c>
      <c r="P78" s="66">
        <v>0.1146552484517569</v>
      </c>
      <c r="Q78" s="59" t="s">
        <v>26</v>
      </c>
      <c r="R78" s="76">
        <v>6.9860329999999999</v>
      </c>
      <c r="S78" s="59">
        <v>9.7925409999999999</v>
      </c>
      <c r="T78" s="59">
        <v>6.1482979999999996</v>
      </c>
      <c r="U78" s="60">
        <v>0.13625478140454494</v>
      </c>
      <c r="V78" s="90">
        <v>-0.28659650237869827</v>
      </c>
      <c r="W78" s="61"/>
      <c r="X78" s="61"/>
      <c r="Y78" s="61"/>
      <c r="Z78" s="61"/>
      <c r="AA78" s="62">
        <v>142.27500000000001</v>
      </c>
      <c r="AB78" s="62">
        <v>101.635245</v>
      </c>
      <c r="AC78" s="62">
        <v>81.859261000000004</v>
      </c>
      <c r="AD78" s="62">
        <v>87.352040000000002</v>
      </c>
      <c r="AE78" s="62">
        <v>98.447693999999998</v>
      </c>
      <c r="AF78" s="63">
        <v>16.032351999999999</v>
      </c>
      <c r="AG78" s="63">
        <v>15.536073</v>
      </c>
      <c r="AH78" s="62">
        <v>15.536073</v>
      </c>
      <c r="AI78" s="62">
        <v>14.303739</v>
      </c>
      <c r="AJ78" s="62">
        <v>25.633621000000002</v>
      </c>
      <c r="AK78" s="62">
        <v>16.048884999999999</v>
      </c>
      <c r="AL78" s="62">
        <v>16.032351999999999</v>
      </c>
      <c r="AM78" s="63">
        <v>10.444756999999999</v>
      </c>
      <c r="AN78" s="63">
        <v>10.728635000000001</v>
      </c>
      <c r="AO78" s="62">
        <v>10.728635000000001</v>
      </c>
      <c r="AP78" s="62">
        <v>9.2427130000000002</v>
      </c>
      <c r="AQ78" s="62">
        <v>20.082298000000002</v>
      </c>
      <c r="AR78" s="62">
        <v>9.095561</v>
      </c>
      <c r="AS78" s="62">
        <v>10.444756999999999</v>
      </c>
      <c r="AT78" s="63">
        <v>13.597666</v>
      </c>
      <c r="AU78" s="63">
        <v>13.622997</v>
      </c>
      <c r="AV78" s="62">
        <v>13.622997</v>
      </c>
      <c r="AW78" s="62">
        <v>12.205311</v>
      </c>
      <c r="AX78" s="62">
        <v>23.047349000000001</v>
      </c>
      <c r="AY78" s="62">
        <v>12.205311</v>
      </c>
      <c r="AZ78" s="62">
        <v>23.047349000000001</v>
      </c>
      <c r="BA78" s="63">
        <v>6.9860329999999999</v>
      </c>
      <c r="BB78" s="63">
        <v>6.1482979999999996</v>
      </c>
      <c r="BC78" s="62">
        <v>6.1482979999999996</v>
      </c>
      <c r="BD78" s="62">
        <v>9.1697220000000002</v>
      </c>
      <c r="BE78" s="62">
        <v>9.1697220000000002</v>
      </c>
      <c r="BF78" s="62">
        <v>9.1697220000000002</v>
      </c>
      <c r="BG78" s="62">
        <v>11.047096</v>
      </c>
      <c r="BH78" s="62">
        <v>83.999686999999994</v>
      </c>
      <c r="BI78" s="62">
        <v>83.999686999999994</v>
      </c>
      <c r="BJ78" s="62">
        <v>84.003863999999993</v>
      </c>
      <c r="BK78" s="62">
        <v>58.388027000000001</v>
      </c>
      <c r="BL78" s="62">
        <v>66.148146999999994</v>
      </c>
      <c r="BM78" s="62">
        <v>50.421425999999997</v>
      </c>
      <c r="BN78" s="62">
        <v>66.131879999999995</v>
      </c>
      <c r="BO78" s="62">
        <v>66.131879999999995</v>
      </c>
      <c r="BP78" s="62">
        <v>83.683271000000005</v>
      </c>
      <c r="BQ78" s="62">
        <v>112.246273</v>
      </c>
      <c r="BR78" s="62">
        <v>120.11724700000001</v>
      </c>
      <c r="BS78" s="62">
        <v>126.98837399999999</v>
      </c>
    </row>
    <row r="79" spans="2:77" s="1" customFormat="1" ht="15" x14ac:dyDescent="0.25">
      <c r="B79" s="89" t="s">
        <v>111</v>
      </c>
      <c r="C79" s="74">
        <v>43585.25</v>
      </c>
      <c r="D79" s="58" t="s">
        <v>0</v>
      </c>
      <c r="E79" s="75" t="s">
        <v>26</v>
      </c>
      <c r="F79" s="75">
        <v>3.7020770000000001</v>
      </c>
      <c r="G79" s="59">
        <v>3.7213020000000001</v>
      </c>
      <c r="H79" s="59">
        <v>3.6172650000000002</v>
      </c>
      <c r="I79" s="60">
        <v>2.3446443652870297E-2</v>
      </c>
      <c r="J79" s="66">
        <v>-5.1662025817845736E-3</v>
      </c>
      <c r="K79" s="59" t="s">
        <v>26</v>
      </c>
      <c r="L79" s="75">
        <v>0.988124</v>
      </c>
      <c r="M79" s="59">
        <v>0.94648299999999996</v>
      </c>
      <c r="N79" s="59">
        <v>1.2786200000000001</v>
      </c>
      <c r="O79" s="60">
        <v>-0.22719494454959255</v>
      </c>
      <c r="P79" s="66">
        <v>4.3995507579111415E-2</v>
      </c>
      <c r="Q79" s="59" t="s">
        <v>26</v>
      </c>
      <c r="R79" s="76">
        <v>1.9197580000000001</v>
      </c>
      <c r="S79" s="59">
        <v>26.067018000000001</v>
      </c>
      <c r="T79" s="59">
        <v>3.938593</v>
      </c>
      <c r="U79" s="60">
        <v>-0.51257771493525728</v>
      </c>
      <c r="V79" s="90">
        <v>-0.92635298751855699</v>
      </c>
      <c r="W79" s="61"/>
      <c r="X79" s="61"/>
      <c r="Y79" s="61"/>
      <c r="Z79" s="61"/>
      <c r="AA79" s="62">
        <v>147.5</v>
      </c>
      <c r="AB79" s="62">
        <v>3.7020770000000001</v>
      </c>
      <c r="AC79" s="62">
        <v>3.6172650000000002</v>
      </c>
      <c r="AD79" s="62">
        <v>3.4101490000000001</v>
      </c>
      <c r="AE79" s="62">
        <v>3.6520549999999998</v>
      </c>
      <c r="AF79" s="63">
        <v>2.8515090000000001</v>
      </c>
      <c r="AG79" s="63">
        <v>2.6048610000000001</v>
      </c>
      <c r="AH79" s="62">
        <v>2.6048610000000001</v>
      </c>
      <c r="AI79" s="62">
        <v>2.3502619999999999</v>
      </c>
      <c r="AJ79" s="62">
        <v>2.6334050000000002</v>
      </c>
      <c r="AK79" s="62">
        <v>2.8546589999999998</v>
      </c>
      <c r="AL79" s="62">
        <v>2.8515090000000001</v>
      </c>
      <c r="AM79" s="63">
        <v>0.83580900000000002</v>
      </c>
      <c r="AN79" s="63">
        <v>1.26874</v>
      </c>
      <c r="AO79" s="62">
        <v>1.26874</v>
      </c>
      <c r="AP79" s="62">
        <v>0.66472600000000004</v>
      </c>
      <c r="AQ79" s="62">
        <v>0.81441699999999995</v>
      </c>
      <c r="AR79" s="62">
        <v>0.93007600000000001</v>
      </c>
      <c r="AS79" s="62">
        <v>0.83580900000000002</v>
      </c>
      <c r="AT79" s="63">
        <v>0.988124</v>
      </c>
      <c r="AU79" s="63">
        <v>1.2786200000000001</v>
      </c>
      <c r="AV79" s="62">
        <v>1.2786200000000001</v>
      </c>
      <c r="AW79" s="62">
        <v>0.70214799999999999</v>
      </c>
      <c r="AX79" s="62">
        <v>0.81816999999999995</v>
      </c>
      <c r="AY79" s="62">
        <v>0.70214799999999999</v>
      </c>
      <c r="AZ79" s="62">
        <v>0.81816999999999995</v>
      </c>
      <c r="BA79" s="63">
        <v>1.9197580000000001</v>
      </c>
      <c r="BB79" s="63">
        <v>3.938593</v>
      </c>
      <c r="BC79" s="62">
        <v>3.938593</v>
      </c>
      <c r="BD79" s="62">
        <v>3.5448599999999999</v>
      </c>
      <c r="BE79" s="62">
        <v>3.5448599999999999</v>
      </c>
      <c r="BF79" s="62">
        <v>3.5448599999999999</v>
      </c>
      <c r="BG79" s="62">
        <v>4.6637219999999999</v>
      </c>
      <c r="BH79" s="62">
        <v>4.7521040000000001</v>
      </c>
      <c r="BI79" s="62">
        <v>4.7521040000000001</v>
      </c>
      <c r="BJ79" s="62">
        <v>9.7640499999999992</v>
      </c>
      <c r="BK79" s="62">
        <v>34.948951999999998</v>
      </c>
      <c r="BL79" s="62">
        <v>74.838684999999998</v>
      </c>
      <c r="BM79" s="62">
        <v>143.43511000000001</v>
      </c>
      <c r="BN79" s="62">
        <v>216.87540100000001</v>
      </c>
      <c r="BO79" s="62">
        <v>216.87540100000001</v>
      </c>
      <c r="BP79" s="62">
        <v>217.981064</v>
      </c>
      <c r="BQ79" s="62">
        <v>222.64478600000001</v>
      </c>
      <c r="BR79" s="62">
        <v>248.67425499999999</v>
      </c>
      <c r="BS79" s="62">
        <v>250.69554600000001</v>
      </c>
    </row>
    <row r="80" spans="2:77" s="1" customFormat="1" ht="15" x14ac:dyDescent="0.25">
      <c r="B80" s="89" t="s">
        <v>114</v>
      </c>
      <c r="C80" s="74">
        <v>43585.25</v>
      </c>
      <c r="D80" s="58" t="s">
        <v>0</v>
      </c>
      <c r="E80" s="75" t="s">
        <v>26</v>
      </c>
      <c r="F80" s="75">
        <v>56.253286000000003</v>
      </c>
      <c r="G80" s="59">
        <v>56.768608999999998</v>
      </c>
      <c r="H80" s="59">
        <v>80.704594</v>
      </c>
      <c r="I80" s="60">
        <v>-0.3029729385665455</v>
      </c>
      <c r="J80" s="66">
        <v>-9.0776048431976397E-3</v>
      </c>
      <c r="K80" s="59" t="s">
        <v>26</v>
      </c>
      <c r="L80" s="75">
        <v>0.47589999999999999</v>
      </c>
      <c r="M80" s="59">
        <v>-7.7236720000000005</v>
      </c>
      <c r="N80" s="59">
        <v>6.1188289999999999</v>
      </c>
      <c r="O80" s="60">
        <v>-0.92222368038067415</v>
      </c>
      <c r="P80" s="66" t="s">
        <v>377</v>
      </c>
      <c r="Q80" s="59" t="s">
        <v>26</v>
      </c>
      <c r="R80" s="76">
        <v>0.94211699999999998</v>
      </c>
      <c r="S80" s="59">
        <v>-4.6500329999999996</v>
      </c>
      <c r="T80" s="59">
        <v>0.70772299999999999</v>
      </c>
      <c r="U80" s="60">
        <v>0.33119454927987357</v>
      </c>
      <c r="V80" s="90" t="s">
        <v>377</v>
      </c>
      <c r="W80" s="61"/>
      <c r="X80" s="61"/>
      <c r="Y80" s="61"/>
      <c r="Z80" s="61"/>
      <c r="AA80" s="62">
        <v>43.470000000000006</v>
      </c>
      <c r="AB80" s="62">
        <v>56.253286000000003</v>
      </c>
      <c r="AC80" s="62">
        <v>80.704594</v>
      </c>
      <c r="AD80" s="62">
        <v>48.936495000000001</v>
      </c>
      <c r="AE80" s="62">
        <v>48.851875</v>
      </c>
      <c r="AF80" s="63">
        <v>5.00474</v>
      </c>
      <c r="AG80" s="63">
        <v>9.2810799999999993</v>
      </c>
      <c r="AH80" s="62">
        <v>9.2810799999999993</v>
      </c>
      <c r="AI80" s="62">
        <v>6.95</v>
      </c>
      <c r="AJ80" s="62">
        <v>6.6858230000000001</v>
      </c>
      <c r="AK80" s="62">
        <v>-3.1229640000000001</v>
      </c>
      <c r="AL80" s="62">
        <v>5.00474</v>
      </c>
      <c r="AM80" s="63">
        <v>0.402613</v>
      </c>
      <c r="AN80" s="63">
        <v>5.9968750000000002</v>
      </c>
      <c r="AO80" s="62">
        <v>5.9968750000000002</v>
      </c>
      <c r="AP80" s="62">
        <v>3.2840560000000001</v>
      </c>
      <c r="AQ80" s="62">
        <v>3.2182680000000001</v>
      </c>
      <c r="AR80" s="62">
        <v>-7.7720580000000004</v>
      </c>
      <c r="AS80" s="62">
        <v>0.402613</v>
      </c>
      <c r="AT80" s="63">
        <v>0.47589999999999999</v>
      </c>
      <c r="AU80" s="63">
        <v>6.1188289999999999</v>
      </c>
      <c r="AV80" s="62">
        <v>6.1188289999999999</v>
      </c>
      <c r="AW80" s="62">
        <v>3.2899430000000001</v>
      </c>
      <c r="AX80" s="62">
        <v>3.2227239999999999</v>
      </c>
      <c r="AY80" s="62">
        <v>3.2899430000000001</v>
      </c>
      <c r="AZ80" s="62">
        <v>3.2227239999999999</v>
      </c>
      <c r="BA80" s="63">
        <v>0.94211699999999998</v>
      </c>
      <c r="BB80" s="63">
        <v>0.70772299999999999</v>
      </c>
      <c r="BC80" s="62">
        <v>0.70772299999999999</v>
      </c>
      <c r="BD80" s="62">
        <v>2.1619440000000001</v>
      </c>
      <c r="BE80" s="62">
        <v>2.1619440000000001</v>
      </c>
      <c r="BF80" s="62">
        <v>2.1619440000000001</v>
      </c>
      <c r="BG80" s="62">
        <v>1.057026</v>
      </c>
      <c r="BH80" s="62">
        <v>99.052943999999997</v>
      </c>
      <c r="BI80" s="62">
        <v>99.052943999999997</v>
      </c>
      <c r="BJ80" s="62">
        <v>102.24781400000001</v>
      </c>
      <c r="BK80" s="62">
        <v>83.012459000000007</v>
      </c>
      <c r="BL80" s="62">
        <v>84.905991999999998</v>
      </c>
      <c r="BM80" s="62">
        <v>85.372681999999998</v>
      </c>
      <c r="BN80" s="62">
        <v>44.033816000000002</v>
      </c>
      <c r="BO80" s="62">
        <v>44.033816000000002</v>
      </c>
      <c r="BP80" s="62">
        <v>44.461224000000001</v>
      </c>
      <c r="BQ80" s="62">
        <v>45.510415999999999</v>
      </c>
      <c r="BR80" s="62">
        <v>40.779524000000002</v>
      </c>
      <c r="BS80" s="62">
        <v>41.410404999999997</v>
      </c>
    </row>
    <row r="81" spans="2:77" s="1" customFormat="1" ht="15" x14ac:dyDescent="0.25">
      <c r="B81" s="89" t="s">
        <v>121</v>
      </c>
      <c r="C81" s="74">
        <v>43585.25</v>
      </c>
      <c r="D81" s="58" t="s">
        <v>0</v>
      </c>
      <c r="E81" s="75" t="s">
        <v>26</v>
      </c>
      <c r="F81" s="75">
        <v>0.49410199999999999</v>
      </c>
      <c r="G81" s="59">
        <v>1.16736</v>
      </c>
      <c r="H81" s="59">
        <v>0.69854400000000005</v>
      </c>
      <c r="I81" s="60">
        <v>-0.29266875100208445</v>
      </c>
      <c r="J81" s="66">
        <v>-0.57673554002192984</v>
      </c>
      <c r="K81" s="59" t="s">
        <v>26</v>
      </c>
      <c r="L81" s="75">
        <v>-0.76887800000000006</v>
      </c>
      <c r="M81" s="59">
        <v>-0.395455</v>
      </c>
      <c r="N81" s="59">
        <v>-0.26435200000000003</v>
      </c>
      <c r="O81" s="60" t="s">
        <v>377</v>
      </c>
      <c r="P81" s="66" t="s">
        <v>377</v>
      </c>
      <c r="Q81" s="59" t="s">
        <v>26</v>
      </c>
      <c r="R81" s="76">
        <v>-1.0875630000000001</v>
      </c>
      <c r="S81" s="59">
        <v>-0.82992200000000005</v>
      </c>
      <c r="T81" s="59">
        <v>-0.33584399999999998</v>
      </c>
      <c r="U81" s="60" t="s">
        <v>377</v>
      </c>
      <c r="V81" s="90" t="s">
        <v>377</v>
      </c>
      <c r="W81" s="61"/>
      <c r="X81" s="61"/>
      <c r="Y81" s="61"/>
      <c r="Z81" s="61"/>
      <c r="AA81" s="62">
        <v>30.8</v>
      </c>
      <c r="AB81" s="62">
        <v>0.49410199999999999</v>
      </c>
      <c r="AC81" s="62">
        <v>0.69854400000000005</v>
      </c>
      <c r="AD81" s="62">
        <v>1.164315</v>
      </c>
      <c r="AE81" s="62">
        <v>1.2413320000000001</v>
      </c>
      <c r="AF81" s="63">
        <v>1.5028E-2</v>
      </c>
      <c r="AG81" s="63">
        <v>0.18462899999999999</v>
      </c>
      <c r="AH81" s="62">
        <v>0.18462899999999999</v>
      </c>
      <c r="AI81" s="62">
        <v>4.3829E-2</v>
      </c>
      <c r="AJ81" s="62">
        <v>4.6734999999999999E-2</v>
      </c>
      <c r="AK81" s="62">
        <v>0.11583599999999999</v>
      </c>
      <c r="AL81" s="62">
        <v>1.5028E-2</v>
      </c>
      <c r="AM81" s="63">
        <v>-0.81277100000000002</v>
      </c>
      <c r="AN81" s="63">
        <v>-0.30810900000000002</v>
      </c>
      <c r="AO81" s="62">
        <v>-0.30810900000000002</v>
      </c>
      <c r="AP81" s="62">
        <v>-0.34079199999999998</v>
      </c>
      <c r="AQ81" s="62">
        <v>-0.29781600000000003</v>
      </c>
      <c r="AR81" s="62">
        <v>-0.44156899999999999</v>
      </c>
      <c r="AS81" s="62">
        <v>-0.81277100000000002</v>
      </c>
      <c r="AT81" s="63">
        <v>-0.76887799999999995</v>
      </c>
      <c r="AU81" s="63">
        <v>-0.26435199999999998</v>
      </c>
      <c r="AV81" s="62">
        <v>-0.26435199999999998</v>
      </c>
      <c r="AW81" s="62">
        <v>-0.29680899999999999</v>
      </c>
      <c r="AX81" s="62">
        <v>-0.25617699999999999</v>
      </c>
      <c r="AY81" s="62">
        <v>-0.29680899999999999</v>
      </c>
      <c r="AZ81" s="62">
        <v>-0.25617699999999999</v>
      </c>
      <c r="BA81" s="63">
        <v>-1.0875630000000001</v>
      </c>
      <c r="BB81" s="63">
        <v>-0.33584399999999998</v>
      </c>
      <c r="BC81" s="62">
        <v>-0.33584399999999998</v>
      </c>
      <c r="BD81" s="62">
        <v>-0.60265100000000005</v>
      </c>
      <c r="BE81" s="62">
        <v>-0.60265100000000005</v>
      </c>
      <c r="BF81" s="62">
        <v>-0.60265100000000005</v>
      </c>
      <c r="BG81" s="62">
        <v>-0.44214300000000001</v>
      </c>
      <c r="BH81" s="62">
        <v>-1.4038E-2</v>
      </c>
      <c r="BI81" s="62">
        <v>-1.4038E-2</v>
      </c>
      <c r="BJ81" s="62">
        <v>-0.27407799999999999</v>
      </c>
      <c r="BK81" s="62">
        <v>-0.41412100000000002</v>
      </c>
      <c r="BL81" s="62">
        <v>-0.119259</v>
      </c>
      <c r="BM81" s="62">
        <v>-1.7791999999999999E-2</v>
      </c>
      <c r="BN81" s="62">
        <v>11.573785000000001</v>
      </c>
      <c r="BO81" s="62">
        <v>11.573785000000001</v>
      </c>
      <c r="BP81" s="62">
        <v>10.343362000000001</v>
      </c>
      <c r="BQ81" s="62">
        <v>9.7998200000000004</v>
      </c>
      <c r="BR81" s="62">
        <v>8.7995020000000004</v>
      </c>
      <c r="BS81" s="62">
        <v>7.7711499999999996</v>
      </c>
    </row>
    <row r="82" spans="2:77" s="1" customFormat="1" ht="15" x14ac:dyDescent="0.25">
      <c r="B82" s="89" t="s">
        <v>133</v>
      </c>
      <c r="C82" s="74">
        <v>43585.25</v>
      </c>
      <c r="D82" s="58" t="s">
        <v>0</v>
      </c>
      <c r="E82" s="75" t="s">
        <v>26</v>
      </c>
      <c r="F82" s="75">
        <v>91.853325999999996</v>
      </c>
      <c r="G82" s="59">
        <v>101.01643900000001</v>
      </c>
      <c r="H82" s="59">
        <v>99.589479999999995</v>
      </c>
      <c r="I82" s="60">
        <v>-7.7680433716492914E-2</v>
      </c>
      <c r="J82" s="66">
        <v>-9.0709127056042949E-2</v>
      </c>
      <c r="K82" s="59" t="s">
        <v>26</v>
      </c>
      <c r="L82" s="75">
        <v>2.7501449999999998</v>
      </c>
      <c r="M82" s="59">
        <v>7.9128539999999994</v>
      </c>
      <c r="N82" s="59">
        <v>15.955174</v>
      </c>
      <c r="O82" s="60">
        <v>-0.82763302988735821</v>
      </c>
      <c r="P82" s="66">
        <v>-0.65244588109422974</v>
      </c>
      <c r="Q82" s="59" t="s">
        <v>26</v>
      </c>
      <c r="R82" s="76">
        <v>3.316147</v>
      </c>
      <c r="S82" s="59">
        <v>1.6542129999999999</v>
      </c>
      <c r="T82" s="59">
        <v>10.541848</v>
      </c>
      <c r="U82" s="60">
        <v>-0.68543020161170976</v>
      </c>
      <c r="V82" s="90">
        <v>1.0046674763165324</v>
      </c>
      <c r="W82" s="61"/>
      <c r="X82" s="61"/>
      <c r="Y82" s="61"/>
      <c r="Z82" s="61"/>
      <c r="AA82" s="62">
        <v>232.5</v>
      </c>
      <c r="AB82" s="62">
        <v>91.853325999999996</v>
      </c>
      <c r="AC82" s="62">
        <v>99.589479999999995</v>
      </c>
      <c r="AD82" s="62">
        <v>118.59408000000001</v>
      </c>
      <c r="AE82" s="62">
        <v>115.34497399999999</v>
      </c>
      <c r="AF82" s="63">
        <v>16.520265999999999</v>
      </c>
      <c r="AG82" s="63">
        <v>26.729524000000001</v>
      </c>
      <c r="AH82" s="62">
        <v>26.729524000000001</v>
      </c>
      <c r="AI82" s="62">
        <v>42.410446999999998</v>
      </c>
      <c r="AJ82" s="62">
        <v>46.780757000000001</v>
      </c>
      <c r="AK82" s="62">
        <v>24.579537999999999</v>
      </c>
      <c r="AL82" s="62">
        <v>16.520265999999999</v>
      </c>
      <c r="AM82" s="63">
        <v>1.008143</v>
      </c>
      <c r="AN82" s="63">
        <v>11.80181</v>
      </c>
      <c r="AO82" s="62">
        <v>11.80181</v>
      </c>
      <c r="AP82" s="62">
        <v>26.603171</v>
      </c>
      <c r="AQ82" s="62">
        <v>28.895693999999999</v>
      </c>
      <c r="AR82" s="62">
        <v>3.240084</v>
      </c>
      <c r="AS82" s="62">
        <v>1.008143</v>
      </c>
      <c r="AT82" s="63">
        <v>2.7501449999999998</v>
      </c>
      <c r="AU82" s="63">
        <v>15.955174</v>
      </c>
      <c r="AV82" s="62">
        <v>15.955174</v>
      </c>
      <c r="AW82" s="62">
        <v>28.804687999999999</v>
      </c>
      <c r="AX82" s="62">
        <v>33.034835000000001</v>
      </c>
      <c r="AY82" s="62">
        <v>28.804687999999999</v>
      </c>
      <c r="AZ82" s="62">
        <v>33.034835000000001</v>
      </c>
      <c r="BA82" s="63">
        <v>3.316147</v>
      </c>
      <c r="BB82" s="63">
        <v>10.541848</v>
      </c>
      <c r="BC82" s="62">
        <v>10.541848</v>
      </c>
      <c r="BD82" s="62">
        <v>22.222598999999999</v>
      </c>
      <c r="BE82" s="62">
        <v>22.222598999999999</v>
      </c>
      <c r="BF82" s="62">
        <v>22.222598999999999</v>
      </c>
      <c r="BG82" s="62">
        <v>25.935621000000001</v>
      </c>
      <c r="BH82" s="62">
        <v>-8.5385539999999995</v>
      </c>
      <c r="BI82" s="62">
        <v>-8.5385539999999995</v>
      </c>
      <c r="BJ82" s="62">
        <v>-4.886304</v>
      </c>
      <c r="BK82" s="62">
        <v>-17.090593999999999</v>
      </c>
      <c r="BL82" s="62">
        <v>-31.071047</v>
      </c>
      <c r="BM82" s="62">
        <v>-37.667164999999997</v>
      </c>
      <c r="BN82" s="62">
        <v>291.71553599999999</v>
      </c>
      <c r="BO82" s="62">
        <v>291.71553599999999</v>
      </c>
      <c r="BP82" s="62">
        <v>298.60299800000001</v>
      </c>
      <c r="BQ82" s="62">
        <v>326.04646100000002</v>
      </c>
      <c r="BR82" s="62">
        <v>330.895218</v>
      </c>
      <c r="BS82" s="62">
        <v>333.43331599999999</v>
      </c>
    </row>
    <row r="83" spans="2:77" s="1" customFormat="1" ht="15" x14ac:dyDescent="0.25">
      <c r="B83" s="89" t="s">
        <v>140</v>
      </c>
      <c r="C83" s="74">
        <v>43585.25</v>
      </c>
      <c r="D83" s="58" t="s">
        <v>0</v>
      </c>
      <c r="E83" s="75" t="s">
        <v>26</v>
      </c>
      <c r="F83" s="75">
        <v>2.037128</v>
      </c>
      <c r="G83" s="59">
        <v>4.0170880000000002</v>
      </c>
      <c r="H83" s="59">
        <v>2.040492</v>
      </c>
      <c r="I83" s="60">
        <v>-1.6486219990080597E-3</v>
      </c>
      <c r="J83" s="66">
        <v>-0.4928843978523747</v>
      </c>
      <c r="K83" s="59" t="s">
        <v>26</v>
      </c>
      <c r="L83" s="75">
        <v>0.166939</v>
      </c>
      <c r="M83" s="59">
        <v>-0.22191100000000002</v>
      </c>
      <c r="N83" s="59">
        <v>0.12024899999999999</v>
      </c>
      <c r="O83" s="60">
        <v>0.38827765719465446</v>
      </c>
      <c r="P83" s="66" t="s">
        <v>377</v>
      </c>
      <c r="Q83" s="59" t="s">
        <v>26</v>
      </c>
      <c r="R83" s="76">
        <v>0.162601</v>
      </c>
      <c r="S83" s="59">
        <v>1.6496679999999999</v>
      </c>
      <c r="T83" s="59">
        <v>0.14655399999999999</v>
      </c>
      <c r="U83" s="60">
        <v>0.10949547607025401</v>
      </c>
      <c r="V83" s="90">
        <v>-0.90143410674147773</v>
      </c>
      <c r="W83" s="61"/>
      <c r="X83" s="61"/>
      <c r="Y83" s="61"/>
      <c r="Z83" s="61"/>
      <c r="AA83" s="62">
        <v>30.24</v>
      </c>
      <c r="AB83" s="62">
        <v>2.037128</v>
      </c>
      <c r="AC83" s="62">
        <v>2.040492</v>
      </c>
      <c r="AD83" s="62">
        <v>2.9203030000000001</v>
      </c>
      <c r="AE83" s="62">
        <v>5.0549189999999999</v>
      </c>
      <c r="AF83" s="63">
        <v>0.45169599999999999</v>
      </c>
      <c r="AG83" s="63">
        <v>0.32555800000000001</v>
      </c>
      <c r="AH83" s="62">
        <v>0.32555800000000001</v>
      </c>
      <c r="AI83" s="62">
        <v>0.25745099999999999</v>
      </c>
      <c r="AJ83" s="62">
        <v>1.042367</v>
      </c>
      <c r="AK83" s="62">
        <v>-0.331617</v>
      </c>
      <c r="AL83" s="62">
        <v>0.45169599999999999</v>
      </c>
      <c r="AM83" s="63">
        <v>0.101907</v>
      </c>
      <c r="AN83" s="63">
        <v>5.8090000000000003E-2</v>
      </c>
      <c r="AO83" s="62">
        <v>5.8090000000000003E-2</v>
      </c>
      <c r="AP83" s="62">
        <v>4.2964000000000002E-2</v>
      </c>
      <c r="AQ83" s="62">
        <v>-3.6146999999999999E-2</v>
      </c>
      <c r="AR83" s="62">
        <v>-0.29056700000000002</v>
      </c>
      <c r="AS83" s="62">
        <v>0.101907</v>
      </c>
      <c r="AT83" s="63">
        <v>0.166939</v>
      </c>
      <c r="AU83" s="63">
        <v>0.12024899999999999</v>
      </c>
      <c r="AV83" s="62">
        <v>0.12024899999999999</v>
      </c>
      <c r="AW83" s="62">
        <v>0.10512100000000001</v>
      </c>
      <c r="AX83" s="62">
        <v>3.2667000000000002E-2</v>
      </c>
      <c r="AY83" s="62">
        <v>0.10512100000000001</v>
      </c>
      <c r="AZ83" s="62">
        <v>3.2667000000000002E-2</v>
      </c>
      <c r="BA83" s="63">
        <v>0.162601</v>
      </c>
      <c r="BB83" s="63">
        <v>0.14655399999999999</v>
      </c>
      <c r="BC83" s="62">
        <v>0.14655399999999999</v>
      </c>
      <c r="BD83" s="62">
        <v>0.14027999999999999</v>
      </c>
      <c r="BE83" s="62">
        <v>0.14027999999999999</v>
      </c>
      <c r="BF83" s="62">
        <v>0.14027999999999999</v>
      </c>
      <c r="BG83" s="62">
        <v>-1.8879060000000001</v>
      </c>
      <c r="BH83" s="62">
        <v>-2.0569E-2</v>
      </c>
      <c r="BI83" s="62">
        <v>-2.0569E-2</v>
      </c>
      <c r="BJ83" s="62">
        <v>-1.3322000000000001E-2</v>
      </c>
      <c r="BK83" s="62">
        <v>-3.6206000000000002E-2</v>
      </c>
      <c r="BL83" s="62">
        <v>-0.26369500000000001</v>
      </c>
      <c r="BM83" s="62">
        <v>-0.29160700000000001</v>
      </c>
      <c r="BN83" s="62">
        <v>43.400331000000001</v>
      </c>
      <c r="BO83" s="62">
        <v>43.400331000000001</v>
      </c>
      <c r="BP83" s="62">
        <v>42.870863</v>
      </c>
      <c r="BQ83" s="62">
        <v>40.764052999999997</v>
      </c>
      <c r="BR83" s="62">
        <v>37.091678000000002</v>
      </c>
      <c r="BS83" s="62">
        <v>36.885646999999999</v>
      </c>
    </row>
    <row r="84" spans="2:77" s="1" customFormat="1" ht="15" x14ac:dyDescent="0.25">
      <c r="B84" s="89" t="s">
        <v>141</v>
      </c>
      <c r="C84" s="74">
        <v>43585.25</v>
      </c>
      <c r="D84" s="58" t="s">
        <v>0</v>
      </c>
      <c r="E84" s="75" t="s">
        <v>26</v>
      </c>
      <c r="F84" s="75">
        <v>0.383183</v>
      </c>
      <c r="G84" s="59">
        <v>0.398503</v>
      </c>
      <c r="H84" s="59">
        <v>0.34668500000000002</v>
      </c>
      <c r="I84" s="60">
        <v>0.10527712476744</v>
      </c>
      <c r="J84" s="66">
        <v>-3.8443876206703642E-2</v>
      </c>
      <c r="K84" s="59" t="s">
        <v>26</v>
      </c>
      <c r="L84" s="75">
        <v>-0.17080899999999999</v>
      </c>
      <c r="M84" s="59">
        <v>0.55614700000000006</v>
      </c>
      <c r="N84" s="59">
        <v>-0.15943099999999999</v>
      </c>
      <c r="O84" s="60" t="s">
        <v>377</v>
      </c>
      <c r="P84" s="66" t="s">
        <v>377</v>
      </c>
      <c r="Q84" s="59" t="s">
        <v>26</v>
      </c>
      <c r="R84" s="76">
        <v>20.025976</v>
      </c>
      <c r="S84" s="59">
        <v>-10.775760999999999</v>
      </c>
      <c r="T84" s="59">
        <v>-0.132995</v>
      </c>
      <c r="U84" s="60" t="s">
        <v>377</v>
      </c>
      <c r="V84" s="90" t="s">
        <v>377</v>
      </c>
      <c r="W84" s="61"/>
      <c r="X84" s="61"/>
      <c r="Y84" s="61"/>
      <c r="Z84" s="61"/>
      <c r="AA84" s="62">
        <v>36.494233000000001</v>
      </c>
      <c r="AB84" s="62">
        <v>0.383183</v>
      </c>
      <c r="AC84" s="62">
        <v>0.34668500000000002</v>
      </c>
      <c r="AD84" s="62">
        <v>0.36279600000000001</v>
      </c>
      <c r="AE84" s="62">
        <v>0.38806000000000002</v>
      </c>
      <c r="AF84" s="63">
        <v>0.383183</v>
      </c>
      <c r="AG84" s="63">
        <v>0.34668500000000002</v>
      </c>
      <c r="AH84" s="62">
        <v>0.34668500000000002</v>
      </c>
      <c r="AI84" s="62">
        <v>0.36259599999999997</v>
      </c>
      <c r="AJ84" s="62">
        <v>0.38806000000000002</v>
      </c>
      <c r="AK84" s="62">
        <v>0.398503</v>
      </c>
      <c r="AL84" s="62">
        <v>0.383183</v>
      </c>
      <c r="AM84" s="63">
        <v>-0.177148</v>
      </c>
      <c r="AN84" s="63">
        <v>-0.16620299999999999</v>
      </c>
      <c r="AO84" s="62">
        <v>-0.16620299999999999</v>
      </c>
      <c r="AP84" s="62">
        <v>-0.23868500000000001</v>
      </c>
      <c r="AQ84" s="62">
        <v>-0.10599</v>
      </c>
      <c r="AR84" s="62">
        <v>0.53167600000000004</v>
      </c>
      <c r="AS84" s="62">
        <v>-0.177148</v>
      </c>
      <c r="AT84" s="63">
        <v>-0.17080899999999999</v>
      </c>
      <c r="AU84" s="63">
        <v>-0.15943099999999999</v>
      </c>
      <c r="AV84" s="62">
        <v>-0.15943099999999999</v>
      </c>
      <c r="AW84" s="62">
        <v>-0.177513</v>
      </c>
      <c r="AX84" s="62">
        <v>-7.2118000000000002E-2</v>
      </c>
      <c r="AY84" s="62">
        <v>-0.177513</v>
      </c>
      <c r="AZ84" s="62">
        <v>-7.2118000000000002E-2</v>
      </c>
      <c r="BA84" s="63">
        <v>20.025976</v>
      </c>
      <c r="BB84" s="63">
        <v>-0.132995</v>
      </c>
      <c r="BC84" s="62">
        <v>-0.132995</v>
      </c>
      <c r="BD84" s="62">
        <v>0.80688400000000005</v>
      </c>
      <c r="BE84" s="62">
        <v>0.80688400000000005</v>
      </c>
      <c r="BF84" s="62">
        <v>0.80688400000000005</v>
      </c>
      <c r="BG84" s="62">
        <v>0.61236999999999997</v>
      </c>
      <c r="BH84" s="62">
        <v>-0.44929999999999998</v>
      </c>
      <c r="BI84" s="62">
        <v>-0.44929999999999998</v>
      </c>
      <c r="BJ84" s="62">
        <v>-0.470744</v>
      </c>
      <c r="BK84" s="62">
        <v>-0.60341599999999995</v>
      </c>
      <c r="BL84" s="62">
        <v>-0.52630900000000003</v>
      </c>
      <c r="BM84" s="62">
        <v>-0.53256800000000004</v>
      </c>
      <c r="BN84" s="62">
        <v>83.673052999999996</v>
      </c>
      <c r="BO84" s="62">
        <v>83.673052999999996</v>
      </c>
      <c r="BP84" s="62">
        <v>84.483367999999999</v>
      </c>
      <c r="BQ84" s="62">
        <v>85.095737999999997</v>
      </c>
      <c r="BR84" s="62">
        <v>74.324147999999994</v>
      </c>
      <c r="BS84" s="62">
        <v>94.350123999999994</v>
      </c>
    </row>
    <row r="85" spans="2:77" s="1" customFormat="1" ht="15" x14ac:dyDescent="0.25">
      <c r="B85" s="89" t="s">
        <v>142</v>
      </c>
      <c r="C85" s="74">
        <v>43585.25</v>
      </c>
      <c r="D85" s="58" t="s">
        <v>0</v>
      </c>
      <c r="E85" s="75" t="s">
        <v>26</v>
      </c>
      <c r="F85" s="75" t="s">
        <v>26</v>
      </c>
      <c r="G85" s="59" t="s">
        <v>26</v>
      </c>
      <c r="H85" s="59" t="s">
        <v>26</v>
      </c>
      <c r="I85" s="60" t="s">
        <v>26</v>
      </c>
      <c r="J85" s="66" t="s">
        <v>26</v>
      </c>
      <c r="K85" s="59" t="s">
        <v>26</v>
      </c>
      <c r="L85" s="75">
        <v>-0.22600800000000001</v>
      </c>
      <c r="M85" s="59">
        <v>-0.49601200000000001</v>
      </c>
      <c r="N85" s="59">
        <v>-0.25719900000000001</v>
      </c>
      <c r="O85" s="60" t="s">
        <v>377</v>
      </c>
      <c r="P85" s="66" t="s">
        <v>377</v>
      </c>
      <c r="Q85" s="59" t="s">
        <v>26</v>
      </c>
      <c r="R85" s="76">
        <v>1.3728640000000001</v>
      </c>
      <c r="S85" s="59">
        <v>-5.9392019999999999</v>
      </c>
      <c r="T85" s="59">
        <v>1.719665</v>
      </c>
      <c r="U85" s="60">
        <v>-0.20166776668711639</v>
      </c>
      <c r="V85" s="90" t="s">
        <v>377</v>
      </c>
      <c r="W85" s="61"/>
      <c r="X85" s="61"/>
      <c r="Y85" s="61"/>
      <c r="Z85" s="61"/>
      <c r="AA85" s="62">
        <v>66.600000000000009</v>
      </c>
      <c r="AB85" s="62">
        <v>0</v>
      </c>
      <c r="AC85" s="62">
        <v>0</v>
      </c>
      <c r="AD85" s="62">
        <v>0</v>
      </c>
      <c r="AE85" s="62">
        <v>0</v>
      </c>
      <c r="AF85" s="63">
        <v>0</v>
      </c>
      <c r="AG85" s="63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3">
        <v>-0.246036</v>
      </c>
      <c r="AN85" s="63">
        <v>-0.27440900000000001</v>
      </c>
      <c r="AO85" s="62">
        <v>-0.27440900000000001</v>
      </c>
      <c r="AP85" s="62">
        <v>-0.18232599999999999</v>
      </c>
      <c r="AQ85" s="62">
        <v>-0.28942699999999999</v>
      </c>
      <c r="AR85" s="62">
        <v>-0.28299600000000003</v>
      </c>
      <c r="AS85" s="62">
        <v>-0.246036</v>
      </c>
      <c r="AT85" s="63">
        <v>-0.22600799999999999</v>
      </c>
      <c r="AU85" s="63">
        <v>-0.25719900000000001</v>
      </c>
      <c r="AV85" s="62">
        <v>-0.25719900000000001</v>
      </c>
      <c r="AW85" s="62">
        <v>7.3154999999999998E-2</v>
      </c>
      <c r="AX85" s="62">
        <v>-0.191609</v>
      </c>
      <c r="AY85" s="62">
        <v>7.3154999999999998E-2</v>
      </c>
      <c r="AZ85" s="62">
        <v>-0.191609</v>
      </c>
      <c r="BA85" s="63">
        <v>1.3728640000000001</v>
      </c>
      <c r="BB85" s="63">
        <v>1.719665</v>
      </c>
      <c r="BC85" s="62">
        <v>1.719665</v>
      </c>
      <c r="BD85" s="62">
        <v>1.4790449999999999</v>
      </c>
      <c r="BE85" s="62">
        <v>1.4790449999999999</v>
      </c>
      <c r="BF85" s="62">
        <v>1.4790449999999999</v>
      </c>
      <c r="BG85" s="62">
        <v>6.2503729999999997</v>
      </c>
      <c r="BH85" s="62">
        <v>14.564912</v>
      </c>
      <c r="BI85" s="62">
        <v>14.564912</v>
      </c>
      <c r="BJ85" s="62">
        <v>15.390957999999999</v>
      </c>
      <c r="BK85" s="62">
        <v>19.864944000000001</v>
      </c>
      <c r="BL85" s="62">
        <v>16.921831999999998</v>
      </c>
      <c r="BM85" s="62">
        <v>17.753011000000001</v>
      </c>
      <c r="BN85" s="62">
        <v>47.684078</v>
      </c>
      <c r="BO85" s="62">
        <v>47.684078</v>
      </c>
      <c r="BP85" s="62">
        <v>49.160378000000001</v>
      </c>
      <c r="BQ85" s="62">
        <v>55.408743999999999</v>
      </c>
      <c r="BR85" s="62">
        <v>50.440179999999998</v>
      </c>
      <c r="BS85" s="62">
        <v>51.804946999999999</v>
      </c>
      <c r="BT85"/>
      <c r="BU85"/>
      <c r="BV85"/>
      <c r="BW85"/>
      <c r="BX85"/>
      <c r="BY85"/>
    </row>
    <row r="86" spans="2:77" s="1" customFormat="1" ht="15" x14ac:dyDescent="0.25">
      <c r="B86" s="89" t="s">
        <v>158</v>
      </c>
      <c r="C86" s="74">
        <v>43585.25</v>
      </c>
      <c r="D86" s="58" t="s">
        <v>0</v>
      </c>
      <c r="E86" s="75" t="s">
        <v>26</v>
      </c>
      <c r="F86" s="75">
        <v>0.648868</v>
      </c>
      <c r="G86" s="59">
        <v>10.003947</v>
      </c>
      <c r="H86" s="59">
        <v>7.3792960000000001</v>
      </c>
      <c r="I86" s="60">
        <v>-0.91206911878856733</v>
      </c>
      <c r="J86" s="66">
        <v>-0.9351388007153576</v>
      </c>
      <c r="K86" s="59" t="s">
        <v>26</v>
      </c>
      <c r="L86" s="75">
        <v>-7.0390049999999995</v>
      </c>
      <c r="M86" s="59">
        <v>-3.6549689999999999</v>
      </c>
      <c r="N86" s="59">
        <v>-9.7311579999999989</v>
      </c>
      <c r="O86" s="60" t="s">
        <v>377</v>
      </c>
      <c r="P86" s="66" t="s">
        <v>377</v>
      </c>
      <c r="Q86" s="59" t="s">
        <v>26</v>
      </c>
      <c r="R86" s="76">
        <v>-340.22433899999999</v>
      </c>
      <c r="S86" s="59">
        <v>855.63537599999995</v>
      </c>
      <c r="T86" s="59">
        <v>-76.614759000000006</v>
      </c>
      <c r="U86" s="60" t="s">
        <v>377</v>
      </c>
      <c r="V86" s="90" t="s">
        <v>377</v>
      </c>
      <c r="W86" s="61"/>
      <c r="X86" s="61"/>
      <c r="Y86" s="61"/>
      <c r="Z86" s="61"/>
      <c r="AA86" s="62">
        <v>1185.8</v>
      </c>
      <c r="AB86" s="62">
        <v>0.648868</v>
      </c>
      <c r="AC86" s="62">
        <v>7.3792960000000001</v>
      </c>
      <c r="AD86" s="62">
        <v>0.87987899999999997</v>
      </c>
      <c r="AE86" s="62">
        <v>1.871149</v>
      </c>
      <c r="AF86" s="63">
        <v>0.14018600000000001</v>
      </c>
      <c r="AG86" s="63">
        <v>1.7340789999999999</v>
      </c>
      <c r="AH86" s="62">
        <v>1.7340789999999999</v>
      </c>
      <c r="AI86" s="62">
        <v>0.52438200000000001</v>
      </c>
      <c r="AJ86" s="62">
        <v>0.38569399999999998</v>
      </c>
      <c r="AK86" s="62">
        <v>5.5342779999999996</v>
      </c>
      <c r="AL86" s="62">
        <v>0.14018600000000001</v>
      </c>
      <c r="AM86" s="63">
        <v>-7.0405139999999999</v>
      </c>
      <c r="AN86" s="63">
        <v>-9.7332979999999996</v>
      </c>
      <c r="AO86" s="62">
        <v>-9.7332979999999996</v>
      </c>
      <c r="AP86" s="62">
        <v>-7.6883819999999998</v>
      </c>
      <c r="AQ86" s="62">
        <v>-5.2207730000000003</v>
      </c>
      <c r="AR86" s="62">
        <v>-3.6568160000000001</v>
      </c>
      <c r="AS86" s="62">
        <v>-7.0405139999999999</v>
      </c>
      <c r="AT86" s="63">
        <v>-7.0390050000000004</v>
      </c>
      <c r="AU86" s="63">
        <v>-9.7311580000000006</v>
      </c>
      <c r="AV86" s="62">
        <v>-9.7311580000000006</v>
      </c>
      <c r="AW86" s="62">
        <v>-7.6864410000000003</v>
      </c>
      <c r="AX86" s="62">
        <v>-5.2189290000000002</v>
      </c>
      <c r="AY86" s="62">
        <v>-7.6864410000000003</v>
      </c>
      <c r="AZ86" s="62">
        <v>-5.2189290000000002</v>
      </c>
      <c r="BA86" s="63">
        <v>-340.22433899999999</v>
      </c>
      <c r="BB86" s="63">
        <v>-76.614759000000006</v>
      </c>
      <c r="BC86" s="62">
        <v>-76.614759000000006</v>
      </c>
      <c r="BD86" s="62">
        <v>-1332.8583590000001</v>
      </c>
      <c r="BE86" s="62">
        <v>-1332.8583590000001</v>
      </c>
      <c r="BF86" s="62">
        <v>-1332.8583590000001</v>
      </c>
      <c r="BG86" s="62">
        <v>-129.07379599999999</v>
      </c>
      <c r="BH86" s="62">
        <v>693.31246899999996</v>
      </c>
      <c r="BI86" s="62">
        <v>693.31246899999996</v>
      </c>
      <c r="BJ86" s="62">
        <v>402.790165</v>
      </c>
      <c r="BK86" s="62">
        <v>435.26923900000003</v>
      </c>
      <c r="BL86" s="62">
        <v>416.46573799999999</v>
      </c>
      <c r="BM86" s="62">
        <v>250.93003200000001</v>
      </c>
      <c r="BN86" s="62">
        <v>2864.7096769999998</v>
      </c>
      <c r="BO86" s="62">
        <v>2864.7096769999998</v>
      </c>
      <c r="BP86" s="62">
        <v>1531.851318</v>
      </c>
      <c r="BQ86" s="62">
        <v>1402.7775220000001</v>
      </c>
      <c r="BR86" s="62">
        <v>2258.412898</v>
      </c>
      <c r="BS86" s="62">
        <v>1918.1885589999999</v>
      </c>
    </row>
    <row r="87" spans="2:77" s="1" customFormat="1" ht="15" x14ac:dyDescent="0.25">
      <c r="B87" s="89" t="s">
        <v>173</v>
      </c>
      <c r="C87" s="74">
        <v>43585.25</v>
      </c>
      <c r="D87" s="58" t="s">
        <v>0</v>
      </c>
      <c r="E87" s="75" t="s">
        <v>26</v>
      </c>
      <c r="F87" s="75">
        <v>33.052556000000003</v>
      </c>
      <c r="G87" s="59">
        <v>36.327178000000004</v>
      </c>
      <c r="H87" s="59">
        <v>28.557649999999999</v>
      </c>
      <c r="I87" s="60">
        <v>0.15739761499983373</v>
      </c>
      <c r="J87" s="66">
        <v>-9.0142482303469884E-2</v>
      </c>
      <c r="K87" s="59" t="s">
        <v>26</v>
      </c>
      <c r="L87" s="75">
        <v>-1.5425960000000001</v>
      </c>
      <c r="M87" s="59">
        <v>-5.2731549999999991</v>
      </c>
      <c r="N87" s="59">
        <v>-4.2840129999999998</v>
      </c>
      <c r="O87" s="60" t="s">
        <v>377</v>
      </c>
      <c r="P87" s="66" t="s">
        <v>377</v>
      </c>
      <c r="Q87" s="59" t="s">
        <v>26</v>
      </c>
      <c r="R87" s="76">
        <v>0.14788599999999999</v>
      </c>
      <c r="S87" s="59">
        <v>1.0916440000000001</v>
      </c>
      <c r="T87" s="59">
        <v>-3.0120779999999998</v>
      </c>
      <c r="U87" s="60" t="s">
        <v>377</v>
      </c>
      <c r="V87" s="90">
        <v>-0.8645290955659537</v>
      </c>
      <c r="W87" s="61"/>
      <c r="X87" s="61"/>
      <c r="Y87" s="61"/>
      <c r="Z87" s="61"/>
      <c r="AA87" s="62">
        <v>213.6</v>
      </c>
      <c r="AB87" s="62">
        <v>33.052556000000003</v>
      </c>
      <c r="AC87" s="62">
        <v>28.557649999999999</v>
      </c>
      <c r="AD87" s="62">
        <v>34.856144999999998</v>
      </c>
      <c r="AE87" s="62">
        <v>33.607841000000001</v>
      </c>
      <c r="AF87" s="63">
        <v>2.8811789999999999</v>
      </c>
      <c r="AG87" s="63">
        <v>0.84916499999999995</v>
      </c>
      <c r="AH87" s="62">
        <v>0.84916499999999995</v>
      </c>
      <c r="AI87" s="62">
        <v>4.1704129999999999</v>
      </c>
      <c r="AJ87" s="62">
        <v>3.2935240000000001</v>
      </c>
      <c r="AK87" s="62">
        <v>0.75751400000000002</v>
      </c>
      <c r="AL87" s="62">
        <v>2.8811789999999999</v>
      </c>
      <c r="AM87" s="63">
        <v>-2.126547</v>
      </c>
      <c r="AN87" s="63">
        <v>-4.8937999999999997</v>
      </c>
      <c r="AO87" s="62">
        <v>-4.8937999999999997</v>
      </c>
      <c r="AP87" s="62">
        <v>-0.53241099999999997</v>
      </c>
      <c r="AQ87" s="62">
        <v>-1.7878609999999999</v>
      </c>
      <c r="AR87" s="62">
        <v>-5.8270419999999996</v>
      </c>
      <c r="AS87" s="62">
        <v>-2.126547</v>
      </c>
      <c r="AT87" s="63">
        <v>-1.5425960000000001</v>
      </c>
      <c r="AU87" s="63">
        <v>-4.2840129999999998</v>
      </c>
      <c r="AV87" s="62">
        <v>-4.2840129999999998</v>
      </c>
      <c r="AW87" s="62">
        <v>6.2225999999999997E-2</v>
      </c>
      <c r="AX87" s="62">
        <v>-1.5690550000000001</v>
      </c>
      <c r="AY87" s="62">
        <v>6.2225999999999997E-2</v>
      </c>
      <c r="AZ87" s="62">
        <v>-1.5690550000000001</v>
      </c>
      <c r="BA87" s="63">
        <v>0.14788599999999999</v>
      </c>
      <c r="BB87" s="63">
        <v>-3.0120779999999998</v>
      </c>
      <c r="BC87" s="62">
        <v>-3.0120779999999998</v>
      </c>
      <c r="BD87" s="62">
        <v>-1.2439830000000001</v>
      </c>
      <c r="BE87" s="62">
        <v>-1.2439830000000001</v>
      </c>
      <c r="BF87" s="62">
        <v>-1.2439830000000001</v>
      </c>
      <c r="BG87" s="62">
        <v>-2.7955459999999999</v>
      </c>
      <c r="BH87" s="62">
        <v>2.4263590000000002</v>
      </c>
      <c r="BI87" s="62">
        <v>2.4263590000000002</v>
      </c>
      <c r="BJ87" s="62">
        <v>2.8237290000000002</v>
      </c>
      <c r="BK87" s="62">
        <v>2.952194</v>
      </c>
      <c r="BL87" s="62">
        <v>5.6434850000000001</v>
      </c>
      <c r="BM87" s="62">
        <v>6.3430070000000001</v>
      </c>
      <c r="BN87" s="62">
        <v>255.706783</v>
      </c>
      <c r="BO87" s="62">
        <v>255.706783</v>
      </c>
      <c r="BP87" s="62">
        <v>254.148448</v>
      </c>
      <c r="BQ87" s="62">
        <v>252.08684500000001</v>
      </c>
      <c r="BR87" s="62">
        <v>252.759266</v>
      </c>
      <c r="BS87" s="62">
        <v>252.81810999999999</v>
      </c>
    </row>
    <row r="88" spans="2:77" s="1" customFormat="1" ht="15" x14ac:dyDescent="0.25">
      <c r="B88" s="89" t="s">
        <v>181</v>
      </c>
      <c r="C88" s="74">
        <v>43585.25</v>
      </c>
      <c r="D88" s="58" t="s">
        <v>0</v>
      </c>
      <c r="E88" s="75" t="s">
        <v>26</v>
      </c>
      <c r="F88" s="75">
        <v>3.79067</v>
      </c>
      <c r="G88" s="59">
        <v>3.6781470000000001</v>
      </c>
      <c r="H88" s="59">
        <v>2.3727550000000002</v>
      </c>
      <c r="I88" s="60">
        <v>0.59758171408341765</v>
      </c>
      <c r="J88" s="66">
        <v>3.0592306397759561E-2</v>
      </c>
      <c r="K88" s="59" t="s">
        <v>26</v>
      </c>
      <c r="L88" s="75">
        <v>1.389448</v>
      </c>
      <c r="M88" s="59">
        <v>1.2149160000000001</v>
      </c>
      <c r="N88" s="59">
        <v>-5.2228999999999998E-2</v>
      </c>
      <c r="O88" s="60" t="s">
        <v>377</v>
      </c>
      <c r="P88" s="66">
        <v>0.14365766851370787</v>
      </c>
      <c r="Q88" s="59" t="s">
        <v>26</v>
      </c>
      <c r="R88" s="76">
        <v>1.325126</v>
      </c>
      <c r="S88" s="59">
        <v>0.74925299999999995</v>
      </c>
      <c r="T88" s="59">
        <v>0.25287799999999999</v>
      </c>
      <c r="U88" s="60">
        <v>4.2401790586765165</v>
      </c>
      <c r="V88" s="90">
        <v>0.76859618847038336</v>
      </c>
      <c r="W88" s="61"/>
      <c r="X88" s="61"/>
      <c r="Y88" s="61"/>
      <c r="Z88" s="61"/>
      <c r="AA88" s="62">
        <v>198.5755968</v>
      </c>
      <c r="AB88" s="62">
        <v>3.79067</v>
      </c>
      <c r="AC88" s="62">
        <v>2.3727550000000002</v>
      </c>
      <c r="AD88" s="62">
        <v>1.3837969999999999</v>
      </c>
      <c r="AE88" s="62">
        <v>2.68784</v>
      </c>
      <c r="AF88" s="63">
        <v>3.79067</v>
      </c>
      <c r="AG88" s="63">
        <v>2.3727550000000002</v>
      </c>
      <c r="AH88" s="62">
        <v>2.3727550000000002</v>
      </c>
      <c r="AI88" s="62">
        <v>1.3837969999999999</v>
      </c>
      <c r="AJ88" s="62">
        <v>2.68784</v>
      </c>
      <c r="AK88" s="62">
        <v>3.6781470000000001</v>
      </c>
      <c r="AL88" s="62">
        <v>3.79067</v>
      </c>
      <c r="AM88" s="63">
        <v>1.294046</v>
      </c>
      <c r="AN88" s="63">
        <v>-6.0389999999999999E-2</v>
      </c>
      <c r="AO88" s="62">
        <v>-6.0389999999999999E-2</v>
      </c>
      <c r="AP88" s="62">
        <v>-0.77623299999999995</v>
      </c>
      <c r="AQ88" s="62">
        <v>0.80584900000000004</v>
      </c>
      <c r="AR88" s="62">
        <v>1.207446</v>
      </c>
      <c r="AS88" s="62">
        <v>1.294046</v>
      </c>
      <c r="AT88" s="63">
        <v>1.389448</v>
      </c>
      <c r="AU88" s="63">
        <v>-5.2228999999999998E-2</v>
      </c>
      <c r="AV88" s="62">
        <v>-5.2228999999999998E-2</v>
      </c>
      <c r="AW88" s="62">
        <v>-0.768814</v>
      </c>
      <c r="AX88" s="62">
        <v>0.81230500000000005</v>
      </c>
      <c r="AY88" s="62">
        <v>-0.768814</v>
      </c>
      <c r="AZ88" s="62">
        <v>0.81230500000000005</v>
      </c>
      <c r="BA88" s="63">
        <v>1.325126</v>
      </c>
      <c r="BB88" s="63">
        <v>0.25287799999999999</v>
      </c>
      <c r="BC88" s="62">
        <v>0.25287799999999999</v>
      </c>
      <c r="BD88" s="62">
        <v>-0.17511099999999999</v>
      </c>
      <c r="BE88" s="62">
        <v>-0.17511099999999999</v>
      </c>
      <c r="BF88" s="62">
        <v>-0.17511099999999999</v>
      </c>
      <c r="BG88" s="62">
        <v>2.2466819999999998</v>
      </c>
      <c r="BH88" s="62">
        <v>-70.981313</v>
      </c>
      <c r="BI88" s="62">
        <v>-70.981313</v>
      </c>
      <c r="BJ88" s="62">
        <v>-70.515118999999999</v>
      </c>
      <c r="BK88" s="62">
        <v>-72.819434999999999</v>
      </c>
      <c r="BL88" s="62">
        <v>-68.951908000000003</v>
      </c>
      <c r="BM88" s="62">
        <v>-68.524407999999994</v>
      </c>
      <c r="BN88" s="62">
        <v>257.17053399999998</v>
      </c>
      <c r="BO88" s="62">
        <v>257.17053399999998</v>
      </c>
      <c r="BP88" s="62">
        <v>257.01205199999998</v>
      </c>
      <c r="BQ88" s="62">
        <v>259.25978400000002</v>
      </c>
      <c r="BR88" s="62">
        <v>259.96538199999998</v>
      </c>
      <c r="BS88" s="62">
        <v>261.26537300000001</v>
      </c>
      <c r="BY88" s="2"/>
    </row>
    <row r="89" spans="2:77" s="1" customFormat="1" ht="15" x14ac:dyDescent="0.25">
      <c r="B89" s="89" t="s">
        <v>183</v>
      </c>
      <c r="C89" s="74">
        <v>43585.25</v>
      </c>
      <c r="D89" s="58" t="s">
        <v>0</v>
      </c>
      <c r="E89" s="75" t="s">
        <v>26</v>
      </c>
      <c r="F89" s="75">
        <v>19931.910188999998</v>
      </c>
      <c r="G89" s="59">
        <v>9361.3933899999993</v>
      </c>
      <c r="H89" s="59">
        <v>13021.750855</v>
      </c>
      <c r="I89" s="60">
        <v>0.53066284334158365</v>
      </c>
      <c r="J89" s="66">
        <v>1.1291606237049718</v>
      </c>
      <c r="K89" s="59" t="s">
        <v>26</v>
      </c>
      <c r="L89" s="75">
        <v>130.51671899999999</v>
      </c>
      <c r="M89" s="59">
        <v>134.78683999999998</v>
      </c>
      <c r="N89" s="59">
        <v>84.294713999999999</v>
      </c>
      <c r="O89" s="60">
        <v>0.54833811999172322</v>
      </c>
      <c r="P89" s="66">
        <v>-3.1680548338398506E-2</v>
      </c>
      <c r="Q89" s="59" t="s">
        <v>26</v>
      </c>
      <c r="R89" s="76">
        <v>90.353299000000007</v>
      </c>
      <c r="S89" s="59">
        <v>71.639628999999999</v>
      </c>
      <c r="T89" s="59">
        <v>58.91337</v>
      </c>
      <c r="U89" s="60">
        <v>0.53366373371613274</v>
      </c>
      <c r="V89" s="90">
        <v>0.26121952697437911</v>
      </c>
      <c r="W89" s="61"/>
      <c r="X89" s="61"/>
      <c r="Y89" s="61"/>
      <c r="Z89" s="61"/>
      <c r="AA89" s="62">
        <v>993.99999999999989</v>
      </c>
      <c r="AB89" s="62">
        <v>19931.910188999998</v>
      </c>
      <c r="AC89" s="62">
        <v>13021.750855</v>
      </c>
      <c r="AD89" s="62">
        <v>11953.519815</v>
      </c>
      <c r="AE89" s="62">
        <v>10803.047885</v>
      </c>
      <c r="AF89" s="63">
        <v>232.28369900000001</v>
      </c>
      <c r="AG89" s="63">
        <v>174.71250800000001</v>
      </c>
      <c r="AH89" s="62">
        <v>174.71250800000001</v>
      </c>
      <c r="AI89" s="62">
        <v>161.62017900000001</v>
      </c>
      <c r="AJ89" s="62">
        <v>165.827741</v>
      </c>
      <c r="AK89" s="62">
        <v>225.05733900000001</v>
      </c>
      <c r="AL89" s="62">
        <v>232.28369900000001</v>
      </c>
      <c r="AM89" s="63">
        <v>126.217535</v>
      </c>
      <c r="AN89" s="63">
        <v>80.523394999999994</v>
      </c>
      <c r="AO89" s="62">
        <v>80.523394999999994</v>
      </c>
      <c r="AP89" s="62">
        <v>71.539906999999999</v>
      </c>
      <c r="AQ89" s="62">
        <v>72.663060999999999</v>
      </c>
      <c r="AR89" s="62">
        <v>130.03263699999999</v>
      </c>
      <c r="AS89" s="62">
        <v>126.217535</v>
      </c>
      <c r="AT89" s="63">
        <v>130.51671899999999</v>
      </c>
      <c r="AU89" s="63">
        <v>84.294713999999999</v>
      </c>
      <c r="AV89" s="62">
        <v>84.294713999999999</v>
      </c>
      <c r="AW89" s="62">
        <v>76.411499000000006</v>
      </c>
      <c r="AX89" s="62">
        <v>76.742203000000003</v>
      </c>
      <c r="AY89" s="62">
        <v>76.411499000000006</v>
      </c>
      <c r="AZ89" s="62">
        <v>76.742203000000003</v>
      </c>
      <c r="BA89" s="63">
        <v>90.353299000000007</v>
      </c>
      <c r="BB89" s="63">
        <v>58.91337</v>
      </c>
      <c r="BC89" s="62">
        <v>58.91337</v>
      </c>
      <c r="BD89" s="62">
        <v>46.276310000000002</v>
      </c>
      <c r="BE89" s="62">
        <v>46.276310000000002</v>
      </c>
      <c r="BF89" s="62">
        <v>46.276310000000002</v>
      </c>
      <c r="BG89" s="62">
        <v>44.871707999999998</v>
      </c>
      <c r="BH89" s="62">
        <v>-116.824687</v>
      </c>
      <c r="BI89" s="62">
        <v>-116.824687</v>
      </c>
      <c r="BJ89" s="62">
        <v>-315.95230400000003</v>
      </c>
      <c r="BK89" s="62">
        <v>-87.236378999999999</v>
      </c>
      <c r="BL89" s="62">
        <v>-525.34965</v>
      </c>
      <c r="BM89" s="62">
        <v>-920.50694099999998</v>
      </c>
      <c r="BN89" s="62">
        <v>643.00458100000003</v>
      </c>
      <c r="BO89" s="62">
        <v>643.00458100000003</v>
      </c>
      <c r="BP89" s="62">
        <v>685.19104800000002</v>
      </c>
      <c r="BQ89" s="62">
        <v>731.220508</v>
      </c>
      <c r="BR89" s="62">
        <v>805.28498200000001</v>
      </c>
      <c r="BS89" s="62">
        <v>809.01149999999996</v>
      </c>
    </row>
    <row r="90" spans="2:77" s="1" customFormat="1" ht="15" x14ac:dyDescent="0.25">
      <c r="B90" s="89" t="s">
        <v>190</v>
      </c>
      <c r="C90" s="74">
        <v>43585.25</v>
      </c>
      <c r="D90" s="58" t="s">
        <v>0</v>
      </c>
      <c r="E90" s="75" t="s">
        <v>26</v>
      </c>
      <c r="F90" s="75">
        <v>47.116306999999999</v>
      </c>
      <c r="G90" s="59">
        <v>55.227536999999998</v>
      </c>
      <c r="H90" s="59">
        <v>48.671478999999998</v>
      </c>
      <c r="I90" s="60">
        <v>-3.1952429471066579E-2</v>
      </c>
      <c r="J90" s="66">
        <v>-0.14686930543362819</v>
      </c>
      <c r="K90" s="59" t="s">
        <v>26</v>
      </c>
      <c r="L90" s="75">
        <v>4.5142469999999992</v>
      </c>
      <c r="M90" s="59">
        <v>5.1576199999999996</v>
      </c>
      <c r="N90" s="59">
        <v>5.059558</v>
      </c>
      <c r="O90" s="60">
        <v>-0.1077783869658181</v>
      </c>
      <c r="P90" s="66">
        <v>-0.12474222606551089</v>
      </c>
      <c r="Q90" s="59" t="s">
        <v>26</v>
      </c>
      <c r="R90" s="76">
        <v>-0.44467299999999998</v>
      </c>
      <c r="S90" s="59">
        <v>1.2903340000000001</v>
      </c>
      <c r="T90" s="59">
        <v>2.6532529999999999</v>
      </c>
      <c r="U90" s="60" t="s">
        <v>377</v>
      </c>
      <c r="V90" s="90" t="s">
        <v>377</v>
      </c>
      <c r="W90" s="61"/>
      <c r="X90" s="61"/>
      <c r="Y90" s="61"/>
      <c r="Z90" s="61"/>
      <c r="AA90" s="62">
        <v>62.4</v>
      </c>
      <c r="AB90" s="62">
        <v>47.116306999999999</v>
      </c>
      <c r="AC90" s="62">
        <v>48.671478999999998</v>
      </c>
      <c r="AD90" s="62">
        <v>46.841073999999999</v>
      </c>
      <c r="AE90" s="62">
        <v>57.649214999999998</v>
      </c>
      <c r="AF90" s="63">
        <v>9.4552840000000007</v>
      </c>
      <c r="AG90" s="63">
        <v>9.0524749999999994</v>
      </c>
      <c r="AH90" s="62">
        <v>9.0524749999999994</v>
      </c>
      <c r="AI90" s="62">
        <v>7.2750680000000001</v>
      </c>
      <c r="AJ90" s="62">
        <v>12.875793</v>
      </c>
      <c r="AK90" s="62">
        <v>9.1378330000000005</v>
      </c>
      <c r="AL90" s="62">
        <v>9.4552840000000007</v>
      </c>
      <c r="AM90" s="63">
        <v>3.3985979999999998</v>
      </c>
      <c r="AN90" s="63">
        <v>4.0648530000000003</v>
      </c>
      <c r="AO90" s="62">
        <v>4.0648530000000003</v>
      </c>
      <c r="AP90" s="62">
        <v>2.1968990000000002</v>
      </c>
      <c r="AQ90" s="62">
        <v>7.5528769999999996</v>
      </c>
      <c r="AR90" s="62">
        <v>3.4946410000000001</v>
      </c>
      <c r="AS90" s="62">
        <v>3.3985979999999998</v>
      </c>
      <c r="AT90" s="63">
        <v>4.5142470000000001</v>
      </c>
      <c r="AU90" s="63">
        <v>5.059558</v>
      </c>
      <c r="AV90" s="62">
        <v>5.059558</v>
      </c>
      <c r="AW90" s="62">
        <v>4.8160249999999998</v>
      </c>
      <c r="AX90" s="62">
        <v>8.6022300000000005</v>
      </c>
      <c r="AY90" s="62">
        <v>4.8160249999999998</v>
      </c>
      <c r="AZ90" s="62">
        <v>8.6022300000000005</v>
      </c>
      <c r="BA90" s="63">
        <v>-0.44467299999999998</v>
      </c>
      <c r="BB90" s="63">
        <v>2.6532529999999999</v>
      </c>
      <c r="BC90" s="62">
        <v>2.6532529999999999</v>
      </c>
      <c r="BD90" s="62">
        <v>0.109754</v>
      </c>
      <c r="BE90" s="62">
        <v>0.109754</v>
      </c>
      <c r="BF90" s="62">
        <v>0.109754</v>
      </c>
      <c r="BG90" s="62">
        <v>2.3422230000000002</v>
      </c>
      <c r="BH90" s="62">
        <v>22.897075999999998</v>
      </c>
      <c r="BI90" s="62">
        <v>22.897075999999998</v>
      </c>
      <c r="BJ90" s="62">
        <v>15.35707</v>
      </c>
      <c r="BK90" s="62">
        <v>16.885383999999998</v>
      </c>
      <c r="BL90" s="62">
        <v>23.416563</v>
      </c>
      <c r="BM90" s="62">
        <v>24.023002000000002</v>
      </c>
      <c r="BN90" s="62">
        <v>48.154539</v>
      </c>
      <c r="BO90" s="62">
        <v>48.154539</v>
      </c>
      <c r="BP90" s="62">
        <v>47.726050000000001</v>
      </c>
      <c r="BQ90" s="62">
        <v>49.867418000000001</v>
      </c>
      <c r="BR90" s="62">
        <v>51.437446000000001</v>
      </c>
      <c r="BS90" s="62">
        <v>50.909146</v>
      </c>
    </row>
    <row r="91" spans="2:77" s="1" customFormat="1" ht="15" x14ac:dyDescent="0.25">
      <c r="B91" s="89" t="s">
        <v>197</v>
      </c>
      <c r="C91" s="74">
        <v>43585.25</v>
      </c>
      <c r="D91" s="58" t="s">
        <v>0</v>
      </c>
      <c r="E91" s="75" t="s">
        <v>26</v>
      </c>
      <c r="F91" s="75">
        <v>249.19844499999999</v>
      </c>
      <c r="G91" s="59">
        <v>211.15451300000001</v>
      </c>
      <c r="H91" s="59">
        <v>196.193814</v>
      </c>
      <c r="I91" s="60">
        <v>0.27016463933974988</v>
      </c>
      <c r="J91" s="66">
        <v>0.18017105795887001</v>
      </c>
      <c r="K91" s="59" t="s">
        <v>26</v>
      </c>
      <c r="L91" s="75">
        <v>29.645226999999998</v>
      </c>
      <c r="M91" s="59">
        <v>14.974527999999999</v>
      </c>
      <c r="N91" s="59">
        <v>34.476730000000003</v>
      </c>
      <c r="O91" s="60">
        <v>-0.1401380873418101</v>
      </c>
      <c r="P91" s="66">
        <v>0.97971027868123794</v>
      </c>
      <c r="Q91" s="59" t="s">
        <v>26</v>
      </c>
      <c r="R91" s="76">
        <v>3.9207770000000002</v>
      </c>
      <c r="S91" s="59">
        <v>-34.157891999999997</v>
      </c>
      <c r="T91" s="59">
        <v>18.617735</v>
      </c>
      <c r="U91" s="60">
        <v>-0.78940633755932177</v>
      </c>
      <c r="V91" s="90" t="s">
        <v>377</v>
      </c>
      <c r="W91" s="61"/>
      <c r="X91" s="61"/>
      <c r="Y91" s="61"/>
      <c r="Z91" s="61"/>
      <c r="AA91" s="62">
        <v>4027.8948789999999</v>
      </c>
      <c r="AB91" s="62">
        <v>249.19844499999999</v>
      </c>
      <c r="AC91" s="62">
        <v>196.193814</v>
      </c>
      <c r="AD91" s="62">
        <v>248.572821</v>
      </c>
      <c r="AE91" s="62">
        <v>216.23297600000001</v>
      </c>
      <c r="AF91" s="63">
        <v>62.654394000000003</v>
      </c>
      <c r="AG91" s="63">
        <v>63.801344999999998</v>
      </c>
      <c r="AH91" s="62">
        <v>63.801344999999998</v>
      </c>
      <c r="AI91" s="62">
        <v>84.391163000000006</v>
      </c>
      <c r="AJ91" s="62">
        <v>46.902734000000002</v>
      </c>
      <c r="AK91" s="62">
        <v>52.079666000000003</v>
      </c>
      <c r="AL91" s="62">
        <v>62.654394000000003</v>
      </c>
      <c r="AM91" s="63">
        <v>21.287185000000001</v>
      </c>
      <c r="AN91" s="63">
        <v>27.058672000000001</v>
      </c>
      <c r="AO91" s="62">
        <v>27.058672000000001</v>
      </c>
      <c r="AP91" s="62">
        <v>34.107176000000003</v>
      </c>
      <c r="AQ91" s="62">
        <v>8.0212699999999995</v>
      </c>
      <c r="AR91" s="62">
        <v>6.9548040000000002</v>
      </c>
      <c r="AS91" s="62">
        <v>21.287185000000001</v>
      </c>
      <c r="AT91" s="63">
        <v>29.645226999999998</v>
      </c>
      <c r="AU91" s="63">
        <v>34.476730000000003</v>
      </c>
      <c r="AV91" s="62">
        <v>34.476730000000003</v>
      </c>
      <c r="AW91" s="62">
        <v>36.913608000000004</v>
      </c>
      <c r="AX91" s="62">
        <v>15.850631999999999</v>
      </c>
      <c r="AY91" s="62">
        <v>36.913608000000004</v>
      </c>
      <c r="AZ91" s="62">
        <v>15.850631999999999</v>
      </c>
      <c r="BA91" s="63">
        <v>3.9207770000000002</v>
      </c>
      <c r="BB91" s="63">
        <v>18.617735</v>
      </c>
      <c r="BC91" s="62">
        <v>18.617735</v>
      </c>
      <c r="BD91" s="62">
        <v>31.346727999999999</v>
      </c>
      <c r="BE91" s="62">
        <v>31.346727999999999</v>
      </c>
      <c r="BF91" s="62">
        <v>31.346727999999999</v>
      </c>
      <c r="BG91" s="62">
        <v>40.062148000000001</v>
      </c>
      <c r="BH91" s="62">
        <v>40.777349000000001</v>
      </c>
      <c r="BI91" s="62">
        <v>40.777349000000001</v>
      </c>
      <c r="BJ91" s="62">
        <v>33.947631000000001</v>
      </c>
      <c r="BK91" s="62">
        <v>25.123425000000001</v>
      </c>
      <c r="BL91" s="62">
        <v>-8.5654590000000006</v>
      </c>
      <c r="BM91" s="62">
        <v>96.343273999999994</v>
      </c>
      <c r="BN91" s="62">
        <v>411.36641600000002</v>
      </c>
      <c r="BO91" s="62">
        <v>411.36641600000002</v>
      </c>
      <c r="BP91" s="62">
        <v>434.64394499999997</v>
      </c>
      <c r="BQ91" s="62">
        <v>474.69239499999998</v>
      </c>
      <c r="BR91" s="62">
        <v>440.33722299999999</v>
      </c>
      <c r="BS91" s="62">
        <v>444.07989099999998</v>
      </c>
    </row>
    <row r="92" spans="2:77" s="1" customFormat="1" ht="15" x14ac:dyDescent="0.25">
      <c r="B92" s="89" t="s">
        <v>199</v>
      </c>
      <c r="C92" s="74">
        <v>43585.25</v>
      </c>
      <c r="D92" s="58" t="s">
        <v>0</v>
      </c>
      <c r="E92" s="75" t="s">
        <v>26</v>
      </c>
      <c r="F92" s="75">
        <v>40.418999999999997</v>
      </c>
      <c r="G92" s="59">
        <v>9.4989460000000001</v>
      </c>
      <c r="H92" s="59">
        <v>70.296000000000006</v>
      </c>
      <c r="I92" s="60">
        <v>-0.42501707067258465</v>
      </c>
      <c r="J92" s="66">
        <v>3.2551036715020798</v>
      </c>
      <c r="K92" s="59" t="s">
        <v>26</v>
      </c>
      <c r="L92" s="75">
        <v>-3.02</v>
      </c>
      <c r="M92" s="59">
        <v>13.794573</v>
      </c>
      <c r="N92" s="59">
        <v>0.67700000000000005</v>
      </c>
      <c r="O92" s="60" t="s">
        <v>377</v>
      </c>
      <c r="P92" s="66" t="s">
        <v>377</v>
      </c>
      <c r="Q92" s="59" t="s">
        <v>26</v>
      </c>
      <c r="R92" s="76">
        <v>-11.95</v>
      </c>
      <c r="S92" s="59">
        <v>177.56811300000001</v>
      </c>
      <c r="T92" s="59">
        <v>-9.6129999999999995</v>
      </c>
      <c r="U92" s="60" t="s">
        <v>377</v>
      </c>
      <c r="V92" s="90" t="s">
        <v>377</v>
      </c>
      <c r="W92" s="61"/>
      <c r="X92" s="61"/>
      <c r="Y92" s="61"/>
      <c r="Z92" s="61"/>
      <c r="AA92" s="62">
        <v>219.48</v>
      </c>
      <c r="AB92" s="62">
        <v>40.418999999999997</v>
      </c>
      <c r="AC92" s="62">
        <v>70.296000000000006</v>
      </c>
      <c r="AD92" s="62">
        <v>7.0958040000000002</v>
      </c>
      <c r="AE92" s="62">
        <v>14.507277999999999</v>
      </c>
      <c r="AF92" s="63">
        <v>0.39600000000000002</v>
      </c>
      <c r="AG92" s="63">
        <v>3.0169999999999999</v>
      </c>
      <c r="AH92" s="62">
        <v>3.0169999999999999</v>
      </c>
      <c r="AI92" s="62">
        <v>5.6540809999999997</v>
      </c>
      <c r="AJ92" s="62">
        <v>4.2544659999999999</v>
      </c>
      <c r="AK92" s="62">
        <v>15.028706</v>
      </c>
      <c r="AL92" s="62">
        <v>0.39600000000000002</v>
      </c>
      <c r="AM92" s="63">
        <v>-3.1859999999999999</v>
      </c>
      <c r="AN92" s="63">
        <v>0.54600000000000004</v>
      </c>
      <c r="AO92" s="62">
        <v>0.54600000000000004</v>
      </c>
      <c r="AP92" s="62">
        <v>2.2055910000000001</v>
      </c>
      <c r="AQ92" s="62">
        <v>1.5662210000000001</v>
      </c>
      <c r="AR92" s="62">
        <v>13.610291</v>
      </c>
      <c r="AS92" s="62">
        <v>-3.1859999999999999</v>
      </c>
      <c r="AT92" s="63">
        <v>-3.02</v>
      </c>
      <c r="AU92" s="63">
        <v>0.67700000000000005</v>
      </c>
      <c r="AV92" s="62">
        <v>0.67700000000000005</v>
      </c>
      <c r="AW92" s="62">
        <v>2.3756339999999998</v>
      </c>
      <c r="AX92" s="62">
        <v>1.77488</v>
      </c>
      <c r="AY92" s="62">
        <v>2.3756339999999998</v>
      </c>
      <c r="AZ92" s="62">
        <v>1.77488</v>
      </c>
      <c r="BA92" s="63">
        <v>-11.95</v>
      </c>
      <c r="BB92" s="63">
        <v>-9.6129999999999995</v>
      </c>
      <c r="BC92" s="62">
        <v>-9.6129999999999995</v>
      </c>
      <c r="BD92" s="62">
        <v>-3.599507</v>
      </c>
      <c r="BE92" s="62">
        <v>-3.599507</v>
      </c>
      <c r="BF92" s="62">
        <v>-3.599507</v>
      </c>
      <c r="BG92" s="62">
        <v>-20.125485000000001</v>
      </c>
      <c r="BH92" s="62">
        <v>565.64800300000002</v>
      </c>
      <c r="BI92" s="62">
        <v>565.64800300000002</v>
      </c>
      <c r="BJ92" s="62">
        <v>583.56895499999996</v>
      </c>
      <c r="BK92" s="62">
        <v>684.45668999999998</v>
      </c>
      <c r="BL92" s="62">
        <v>665.56899999999996</v>
      </c>
      <c r="BM92" s="62">
        <v>673.04200000000003</v>
      </c>
      <c r="BN92" s="62">
        <v>1093.3149390000001</v>
      </c>
      <c r="BO92" s="62">
        <v>1093.3149390000001</v>
      </c>
      <c r="BP92" s="62">
        <v>1086.1423</v>
      </c>
      <c r="BQ92" s="62">
        <v>1065.9600840000001</v>
      </c>
      <c r="BR92" s="62">
        <v>1177.268</v>
      </c>
      <c r="BS92" s="62">
        <v>1165.405</v>
      </c>
      <c r="BT92"/>
      <c r="BU92"/>
      <c r="BV92"/>
      <c r="BW92"/>
      <c r="BX92"/>
      <c r="BY92"/>
    </row>
    <row r="93" spans="2:77" s="1" customFormat="1" ht="15" x14ac:dyDescent="0.25">
      <c r="B93" s="89" t="s">
        <v>202</v>
      </c>
      <c r="C93" s="74">
        <v>43585.25</v>
      </c>
      <c r="D93" s="58" t="s">
        <v>0</v>
      </c>
      <c r="E93" s="75" t="s">
        <v>26</v>
      </c>
      <c r="F93" s="75">
        <v>50.945103000000003</v>
      </c>
      <c r="G93" s="59">
        <v>29.330769</v>
      </c>
      <c r="H93" s="59">
        <v>31.253484</v>
      </c>
      <c r="I93" s="60">
        <v>0.63006156369638666</v>
      </c>
      <c r="J93" s="66">
        <v>0.73691671704891215</v>
      </c>
      <c r="K93" s="59" t="s">
        <v>26</v>
      </c>
      <c r="L93" s="75">
        <v>14.669917</v>
      </c>
      <c r="M93" s="59">
        <v>9.7309889999999992</v>
      </c>
      <c r="N93" s="59">
        <v>8.5738430000000001</v>
      </c>
      <c r="O93" s="60">
        <v>0.71100835413011398</v>
      </c>
      <c r="P93" s="66">
        <v>0.50754635525741532</v>
      </c>
      <c r="Q93" s="59" t="s">
        <v>26</v>
      </c>
      <c r="R93" s="76">
        <v>10.649982</v>
      </c>
      <c r="S93" s="59">
        <v>4.3882260000000004</v>
      </c>
      <c r="T93" s="59">
        <v>8.9574780000000001</v>
      </c>
      <c r="U93" s="60">
        <v>0.18894871971775973</v>
      </c>
      <c r="V93" s="90">
        <v>1.4269447380330909</v>
      </c>
      <c r="W93" s="61"/>
      <c r="X93" s="61"/>
      <c r="Y93" s="61"/>
      <c r="Z93" s="61"/>
      <c r="AA93" s="62">
        <v>198.66</v>
      </c>
      <c r="AB93" s="62">
        <v>50.945103000000003</v>
      </c>
      <c r="AC93" s="62">
        <v>31.253484</v>
      </c>
      <c r="AD93" s="62">
        <v>37.976345000000002</v>
      </c>
      <c r="AE93" s="62">
        <v>36.323895999999998</v>
      </c>
      <c r="AF93" s="63">
        <v>17.562287999999999</v>
      </c>
      <c r="AG93" s="63">
        <v>9.1462369999999993</v>
      </c>
      <c r="AH93" s="62">
        <v>9.1462369999999993</v>
      </c>
      <c r="AI93" s="62">
        <v>10.25924</v>
      </c>
      <c r="AJ93" s="62">
        <v>15.184547</v>
      </c>
      <c r="AK93" s="62">
        <v>14.243653999999999</v>
      </c>
      <c r="AL93" s="62">
        <v>17.562287999999999</v>
      </c>
      <c r="AM93" s="63">
        <v>13.23718</v>
      </c>
      <c r="AN93" s="63">
        <v>7.736745</v>
      </c>
      <c r="AO93" s="62">
        <v>7.736745</v>
      </c>
      <c r="AP93" s="62">
        <v>8.0800660000000004</v>
      </c>
      <c r="AQ93" s="62">
        <v>12.502506</v>
      </c>
      <c r="AR93" s="62">
        <v>8.6217659999999992</v>
      </c>
      <c r="AS93" s="62">
        <v>13.23718</v>
      </c>
      <c r="AT93" s="63">
        <v>14.669917</v>
      </c>
      <c r="AU93" s="63">
        <v>8.5738430000000001</v>
      </c>
      <c r="AV93" s="62">
        <v>8.5738430000000001</v>
      </c>
      <c r="AW93" s="62">
        <v>8.9350310000000004</v>
      </c>
      <c r="AX93" s="62">
        <v>13.387228</v>
      </c>
      <c r="AY93" s="62">
        <v>8.9350310000000004</v>
      </c>
      <c r="AZ93" s="62">
        <v>13.387228</v>
      </c>
      <c r="BA93" s="63">
        <v>10.649982</v>
      </c>
      <c r="BB93" s="63">
        <v>8.9574780000000001</v>
      </c>
      <c r="BC93" s="62">
        <v>8.9574780000000001</v>
      </c>
      <c r="BD93" s="62">
        <v>2.1983290000000002</v>
      </c>
      <c r="BE93" s="62">
        <v>2.1983290000000002</v>
      </c>
      <c r="BF93" s="62">
        <v>2.1983290000000002</v>
      </c>
      <c r="BG93" s="62">
        <v>18.056639000000001</v>
      </c>
      <c r="BH93" s="62">
        <v>8.6541230000000002</v>
      </c>
      <c r="BI93" s="62">
        <v>8.6541230000000002</v>
      </c>
      <c r="BJ93" s="62">
        <v>9.2968399999999995</v>
      </c>
      <c r="BK93" s="62">
        <v>6.089817</v>
      </c>
      <c r="BL93" s="62">
        <v>10.012547</v>
      </c>
      <c r="BM93" s="62">
        <v>9.9971040000000002</v>
      </c>
      <c r="BN93" s="62">
        <v>93.823274999999995</v>
      </c>
      <c r="BO93" s="62">
        <v>93.823274999999995</v>
      </c>
      <c r="BP93" s="62">
        <v>95.979232999999994</v>
      </c>
      <c r="BQ93" s="62">
        <v>113.79167</v>
      </c>
      <c r="BR93" s="62">
        <v>118.097595</v>
      </c>
      <c r="BS93" s="62">
        <v>128.97441499999999</v>
      </c>
      <c r="BT93"/>
      <c r="BU93"/>
      <c r="BV93"/>
      <c r="BW93"/>
      <c r="BX93"/>
      <c r="BY93"/>
    </row>
    <row r="94" spans="2:77" s="1" customFormat="1" ht="15" x14ac:dyDescent="0.25">
      <c r="B94" s="89" t="s">
        <v>214</v>
      </c>
      <c r="C94" s="74">
        <v>43585.25</v>
      </c>
      <c r="D94" s="58" t="s">
        <v>0</v>
      </c>
      <c r="E94" s="75" t="s">
        <v>26</v>
      </c>
      <c r="F94" s="75">
        <v>26.063604000000002</v>
      </c>
      <c r="G94" s="59">
        <v>44.034314999999999</v>
      </c>
      <c r="H94" s="59">
        <v>48.053975999999999</v>
      </c>
      <c r="I94" s="60">
        <v>-0.45761815838090059</v>
      </c>
      <c r="J94" s="66">
        <v>-0.40810697293690157</v>
      </c>
      <c r="K94" s="59" t="s">
        <v>26</v>
      </c>
      <c r="L94" s="75">
        <v>-5.4920170000000006</v>
      </c>
      <c r="M94" s="59">
        <v>7.8041539999999996</v>
      </c>
      <c r="N94" s="59">
        <v>9.0211199999999998</v>
      </c>
      <c r="O94" s="60" t="s">
        <v>377</v>
      </c>
      <c r="P94" s="66" t="s">
        <v>377</v>
      </c>
      <c r="Q94" s="59" t="s">
        <v>26</v>
      </c>
      <c r="R94" s="76">
        <v>6.3168150000000001</v>
      </c>
      <c r="S94" s="59">
        <v>3.9487410000000001</v>
      </c>
      <c r="T94" s="59">
        <v>10.939774</v>
      </c>
      <c r="U94" s="60">
        <v>-0.42258267858184273</v>
      </c>
      <c r="V94" s="90">
        <v>0.59970355108121809</v>
      </c>
      <c r="W94" s="61"/>
      <c r="X94" s="61"/>
      <c r="Y94" s="61"/>
      <c r="Z94" s="61"/>
      <c r="AA94" s="62">
        <v>315.42912000000001</v>
      </c>
      <c r="AB94" s="62">
        <v>26.063604000000002</v>
      </c>
      <c r="AC94" s="62">
        <v>48.053975999999999</v>
      </c>
      <c r="AD94" s="62">
        <v>48.586446000000002</v>
      </c>
      <c r="AE94" s="62">
        <v>58.725316999999997</v>
      </c>
      <c r="AF94" s="63">
        <v>-2.038262</v>
      </c>
      <c r="AG94" s="63">
        <v>13.438608</v>
      </c>
      <c r="AH94" s="62">
        <v>13.438608</v>
      </c>
      <c r="AI94" s="62">
        <v>14.991770000000001</v>
      </c>
      <c r="AJ94" s="62">
        <v>11.426295</v>
      </c>
      <c r="AK94" s="62">
        <v>9.1740399999999998</v>
      </c>
      <c r="AL94" s="62">
        <v>-2.038262</v>
      </c>
      <c r="AM94" s="63">
        <v>-8.2507110000000008</v>
      </c>
      <c r="AN94" s="63">
        <v>6.4868370000000004</v>
      </c>
      <c r="AO94" s="62">
        <v>6.4868370000000004</v>
      </c>
      <c r="AP94" s="62">
        <v>7.3974479999999998</v>
      </c>
      <c r="AQ94" s="62">
        <v>5.0609570000000001</v>
      </c>
      <c r="AR94" s="62">
        <v>5.0022849999999996</v>
      </c>
      <c r="AS94" s="62">
        <v>-8.2507110000000008</v>
      </c>
      <c r="AT94" s="63">
        <v>-5.4920169999999997</v>
      </c>
      <c r="AU94" s="63">
        <v>9.0211199999999998</v>
      </c>
      <c r="AV94" s="62">
        <v>9.0211199999999998</v>
      </c>
      <c r="AW94" s="62">
        <v>10.139386</v>
      </c>
      <c r="AX94" s="62">
        <v>8.3712309999999999</v>
      </c>
      <c r="AY94" s="62">
        <v>10.139386</v>
      </c>
      <c r="AZ94" s="62">
        <v>8.3712309999999999</v>
      </c>
      <c r="BA94" s="63">
        <v>6.3168150000000001</v>
      </c>
      <c r="BB94" s="63">
        <v>10.939774</v>
      </c>
      <c r="BC94" s="62">
        <v>10.939774</v>
      </c>
      <c r="BD94" s="62">
        <v>8.9619529999999994</v>
      </c>
      <c r="BE94" s="62">
        <v>8.9619529999999994</v>
      </c>
      <c r="BF94" s="62">
        <v>8.9619529999999994</v>
      </c>
      <c r="BG94" s="62">
        <v>6.5605989999999998</v>
      </c>
      <c r="BH94" s="62">
        <v>-24.764202000000001</v>
      </c>
      <c r="BI94" s="62">
        <v>-24.764202000000001</v>
      </c>
      <c r="BJ94" s="62">
        <v>-28.523864</v>
      </c>
      <c r="BK94" s="62">
        <v>36.929053000000003</v>
      </c>
      <c r="BL94" s="62">
        <v>54.167178</v>
      </c>
      <c r="BM94" s="62">
        <v>40.669153999999999</v>
      </c>
      <c r="BN94" s="62">
        <v>234.81211500000001</v>
      </c>
      <c r="BO94" s="62">
        <v>234.81211500000001</v>
      </c>
      <c r="BP94" s="62">
        <v>244.535472</v>
      </c>
      <c r="BQ94" s="62">
        <v>253.507115</v>
      </c>
      <c r="BR94" s="62">
        <v>257.38160599999998</v>
      </c>
      <c r="BS94" s="62">
        <v>203.95924199999999</v>
      </c>
    </row>
    <row r="95" spans="2:77" s="1" customFormat="1" ht="15" x14ac:dyDescent="0.25">
      <c r="B95" s="89" t="s">
        <v>217</v>
      </c>
      <c r="C95" s="74">
        <v>43585.25</v>
      </c>
      <c r="D95" s="58" t="s">
        <v>0</v>
      </c>
      <c r="E95" s="75" t="s">
        <v>26</v>
      </c>
      <c r="F95" s="75">
        <v>107.08469700000001</v>
      </c>
      <c r="G95" s="59">
        <v>69.202123</v>
      </c>
      <c r="H95" s="59">
        <v>88.037789000000004</v>
      </c>
      <c r="I95" s="60">
        <v>0.21634923157827157</v>
      </c>
      <c r="J95" s="66">
        <v>0.54741924608295633</v>
      </c>
      <c r="K95" s="59" t="s">
        <v>26</v>
      </c>
      <c r="L95" s="75">
        <v>19.378437000000002</v>
      </c>
      <c r="M95" s="59">
        <v>25.096401</v>
      </c>
      <c r="N95" s="59">
        <v>-5.1205819999999997</v>
      </c>
      <c r="O95" s="60" t="s">
        <v>377</v>
      </c>
      <c r="P95" s="66">
        <v>-0.22783999984698999</v>
      </c>
      <c r="Q95" s="59" t="s">
        <v>26</v>
      </c>
      <c r="R95" s="76">
        <v>4.2755390000000002</v>
      </c>
      <c r="S95" s="59">
        <v>2.2182270000000002</v>
      </c>
      <c r="T95" s="59">
        <v>-12.039795</v>
      </c>
      <c r="U95" s="60" t="s">
        <v>377</v>
      </c>
      <c r="V95" s="90">
        <v>0.92745783005977289</v>
      </c>
      <c r="W95" s="61"/>
      <c r="X95" s="61"/>
      <c r="Y95" s="61"/>
      <c r="Z95" s="61"/>
      <c r="AA95" s="62">
        <v>273.60000000000002</v>
      </c>
      <c r="AB95" s="62">
        <v>107.08469700000001</v>
      </c>
      <c r="AC95" s="62">
        <v>88.037789000000004</v>
      </c>
      <c r="AD95" s="62">
        <v>139.62789799999999</v>
      </c>
      <c r="AE95" s="62">
        <v>88.849530000000001</v>
      </c>
      <c r="AF95" s="63">
        <v>41.264698000000003</v>
      </c>
      <c r="AG95" s="63">
        <v>17.690324</v>
      </c>
      <c r="AH95" s="62">
        <v>17.690324</v>
      </c>
      <c r="AI95" s="62">
        <v>32.693930999999999</v>
      </c>
      <c r="AJ95" s="62">
        <v>22.212909</v>
      </c>
      <c r="AK95" s="62">
        <v>27.283643999999999</v>
      </c>
      <c r="AL95" s="62">
        <v>41.264698000000003</v>
      </c>
      <c r="AM95" s="63">
        <v>17.062829000000001</v>
      </c>
      <c r="AN95" s="63">
        <v>-7.4739019999999998</v>
      </c>
      <c r="AO95" s="62">
        <v>-7.4739019999999998</v>
      </c>
      <c r="AP95" s="62">
        <v>0.957704</v>
      </c>
      <c r="AQ95" s="62">
        <v>-2.225708</v>
      </c>
      <c r="AR95" s="62">
        <v>16.706337999999999</v>
      </c>
      <c r="AS95" s="62">
        <v>17.062829000000001</v>
      </c>
      <c r="AT95" s="63">
        <v>19.378437000000002</v>
      </c>
      <c r="AU95" s="63">
        <v>-5.1205819999999997</v>
      </c>
      <c r="AV95" s="62">
        <v>-5.1205819999999997</v>
      </c>
      <c r="AW95" s="62">
        <v>2.7078389999999999</v>
      </c>
      <c r="AX95" s="62">
        <v>5.5620000000000001E-3</v>
      </c>
      <c r="AY95" s="62">
        <v>2.7078389999999999</v>
      </c>
      <c r="AZ95" s="62">
        <v>5.5620000000000001E-3</v>
      </c>
      <c r="BA95" s="63">
        <v>4.2755390000000002</v>
      </c>
      <c r="BB95" s="63">
        <v>-12.039795</v>
      </c>
      <c r="BC95" s="62">
        <v>-12.039795</v>
      </c>
      <c r="BD95" s="62">
        <v>-7.187373</v>
      </c>
      <c r="BE95" s="62">
        <v>-7.187373</v>
      </c>
      <c r="BF95" s="62">
        <v>-7.187373</v>
      </c>
      <c r="BG95" s="62">
        <v>-18.821415999999999</v>
      </c>
      <c r="BH95" s="62">
        <v>49.075035999999997</v>
      </c>
      <c r="BI95" s="62">
        <v>49.075035999999997</v>
      </c>
      <c r="BJ95" s="62">
        <v>77.756846999999993</v>
      </c>
      <c r="BK95" s="62">
        <v>80.029602999999994</v>
      </c>
      <c r="BL95" s="62">
        <v>60.225085999999997</v>
      </c>
      <c r="BM95" s="62">
        <v>96.725183999999999</v>
      </c>
      <c r="BN95" s="62">
        <v>95.159541000000004</v>
      </c>
      <c r="BO95" s="62">
        <v>95.159541000000004</v>
      </c>
      <c r="BP95" s="62">
        <v>86.109019000000004</v>
      </c>
      <c r="BQ95" s="62">
        <v>69.424199000000002</v>
      </c>
      <c r="BR95" s="62">
        <v>65.366162000000003</v>
      </c>
      <c r="BS95" s="62">
        <v>69.141936999999999</v>
      </c>
      <c r="BT95"/>
      <c r="BU95"/>
      <c r="BV95"/>
      <c r="BW95"/>
      <c r="BX95"/>
      <c r="BY95"/>
    </row>
    <row r="96" spans="2:77" s="1" customFormat="1" ht="15" x14ac:dyDescent="0.25">
      <c r="B96" s="89" t="s">
        <v>232</v>
      </c>
      <c r="C96" s="74">
        <v>43585.25</v>
      </c>
      <c r="D96" s="58" t="s">
        <v>0</v>
      </c>
      <c r="E96" s="75" t="s">
        <v>26</v>
      </c>
      <c r="F96" s="75">
        <v>3.6697009999999999</v>
      </c>
      <c r="G96" s="59">
        <v>11.857136000000001</v>
      </c>
      <c r="H96" s="59">
        <v>5.4592859999999996</v>
      </c>
      <c r="I96" s="60">
        <v>-0.32780568741040494</v>
      </c>
      <c r="J96" s="66">
        <v>-0.69050696559438984</v>
      </c>
      <c r="K96" s="59" t="s">
        <v>26</v>
      </c>
      <c r="L96" s="75">
        <v>-0.70431100000000002</v>
      </c>
      <c r="M96" s="59">
        <v>-0.71797999999999995</v>
      </c>
      <c r="N96" s="59">
        <v>-0.47044600000000003</v>
      </c>
      <c r="O96" s="60" t="s">
        <v>377</v>
      </c>
      <c r="P96" s="66" t="s">
        <v>377</v>
      </c>
      <c r="Q96" s="59" t="s">
        <v>26</v>
      </c>
      <c r="R96" s="76">
        <v>-0.98497800000000002</v>
      </c>
      <c r="S96" s="59">
        <v>2.2960340000000001</v>
      </c>
      <c r="T96" s="59">
        <v>-1.213152</v>
      </c>
      <c r="U96" s="60" t="s">
        <v>377</v>
      </c>
      <c r="V96" s="90" t="s">
        <v>377</v>
      </c>
      <c r="W96" s="61"/>
      <c r="X96" s="61"/>
      <c r="Y96" s="61"/>
      <c r="Z96" s="61"/>
      <c r="AA96" s="62">
        <v>370.98</v>
      </c>
      <c r="AB96" s="62">
        <v>3.6697009999999999</v>
      </c>
      <c r="AC96" s="62">
        <v>5.4592859999999996</v>
      </c>
      <c r="AD96" s="62">
        <v>6.4119529999999996</v>
      </c>
      <c r="AE96" s="62">
        <v>5.7994089999999998</v>
      </c>
      <c r="AF96" s="63">
        <v>0.30676799999999999</v>
      </c>
      <c r="AG96" s="63">
        <v>0.54764599999999997</v>
      </c>
      <c r="AH96" s="62">
        <v>0.54764599999999997</v>
      </c>
      <c r="AI96" s="62">
        <v>-0.40547800000000001</v>
      </c>
      <c r="AJ96" s="62">
        <v>0.21237200000000001</v>
      </c>
      <c r="AK96" s="62">
        <v>-7.5342000000000006E-2</v>
      </c>
      <c r="AL96" s="62">
        <v>0.30676799999999999</v>
      </c>
      <c r="AM96" s="63">
        <v>-0.92321500000000001</v>
      </c>
      <c r="AN96" s="63">
        <v>-0.70418800000000004</v>
      </c>
      <c r="AO96" s="62">
        <v>-0.70418800000000004</v>
      </c>
      <c r="AP96" s="62">
        <v>-1.251965</v>
      </c>
      <c r="AQ96" s="62">
        <v>-1.1497790000000001</v>
      </c>
      <c r="AR96" s="62">
        <v>-0.94681599999999999</v>
      </c>
      <c r="AS96" s="62">
        <v>-0.92321500000000001</v>
      </c>
      <c r="AT96" s="63">
        <v>-0.70431100000000002</v>
      </c>
      <c r="AU96" s="63">
        <v>-0.47044599999999998</v>
      </c>
      <c r="AV96" s="62">
        <v>-0.47044599999999998</v>
      </c>
      <c r="AW96" s="62">
        <v>-1.013784</v>
      </c>
      <c r="AX96" s="62">
        <v>-0.90072399999999997</v>
      </c>
      <c r="AY96" s="62">
        <v>-1.013784</v>
      </c>
      <c r="AZ96" s="62">
        <v>-0.90072399999999997</v>
      </c>
      <c r="BA96" s="63">
        <v>-0.98497800000000002</v>
      </c>
      <c r="BB96" s="63">
        <v>-1.213152</v>
      </c>
      <c r="BC96" s="62">
        <v>-1.213152</v>
      </c>
      <c r="BD96" s="62">
        <v>-4.3627339999999997</v>
      </c>
      <c r="BE96" s="62">
        <v>-4.3627339999999997</v>
      </c>
      <c r="BF96" s="62">
        <v>-4.3627339999999997</v>
      </c>
      <c r="BG96" s="62">
        <v>-6.6480370000000004</v>
      </c>
      <c r="BH96" s="62">
        <v>7.39316</v>
      </c>
      <c r="BI96" s="62">
        <v>7.39316</v>
      </c>
      <c r="BJ96" s="62">
        <v>5.7930669999999997</v>
      </c>
      <c r="BK96" s="62">
        <v>-9.7928580000000007</v>
      </c>
      <c r="BL96" s="62">
        <v>-7.9654230000000004</v>
      </c>
      <c r="BM96" s="62">
        <v>-8.2760390000000008</v>
      </c>
      <c r="BN96" s="62">
        <v>31.182914</v>
      </c>
      <c r="BO96" s="62">
        <v>31.182914</v>
      </c>
      <c r="BP96" s="62">
        <v>31.041523999999999</v>
      </c>
      <c r="BQ96" s="62">
        <v>51.421554999999998</v>
      </c>
      <c r="BR96" s="62">
        <v>53.544511</v>
      </c>
      <c r="BS96" s="62">
        <v>52.220753999999999</v>
      </c>
    </row>
    <row r="97" spans="2:77" s="1" customFormat="1" ht="15" x14ac:dyDescent="0.25">
      <c r="B97" s="89" t="s">
        <v>241</v>
      </c>
      <c r="C97" s="74">
        <v>43585.25</v>
      </c>
      <c r="D97" s="58" t="s">
        <v>0</v>
      </c>
      <c r="E97" s="75" t="s">
        <v>26</v>
      </c>
      <c r="F97" s="75">
        <v>13.716965</v>
      </c>
      <c r="G97" s="59">
        <v>12.927918999999999</v>
      </c>
      <c r="H97" s="59">
        <v>8.5368670000000009</v>
      </c>
      <c r="I97" s="60">
        <v>0.60679146108285376</v>
      </c>
      <c r="J97" s="66">
        <v>6.103426235885312E-2</v>
      </c>
      <c r="K97" s="59" t="s">
        <v>26</v>
      </c>
      <c r="L97" s="75">
        <v>1.092117</v>
      </c>
      <c r="M97" s="59">
        <v>2.663729</v>
      </c>
      <c r="N97" s="59">
        <v>0.15226699999999999</v>
      </c>
      <c r="O97" s="60">
        <v>6.1723814089723978</v>
      </c>
      <c r="P97" s="66">
        <v>-0.59000446366728743</v>
      </c>
      <c r="Q97" s="59" t="s">
        <v>26</v>
      </c>
      <c r="R97" s="76">
        <v>0.67142500000000005</v>
      </c>
      <c r="S97" s="59">
        <v>2.0782240000000001</v>
      </c>
      <c r="T97" s="59">
        <v>-0.32887499999999997</v>
      </c>
      <c r="U97" s="60" t="s">
        <v>377</v>
      </c>
      <c r="V97" s="90">
        <v>-0.67692366174194896</v>
      </c>
      <c r="W97" s="61"/>
      <c r="X97" s="61"/>
      <c r="Y97" s="61"/>
      <c r="Z97" s="61"/>
      <c r="AA97" s="62">
        <v>15.189680000000003</v>
      </c>
      <c r="AB97" s="62">
        <v>13.716965</v>
      </c>
      <c r="AC97" s="62">
        <v>8.5368670000000009</v>
      </c>
      <c r="AD97" s="62">
        <v>8.5965760000000007</v>
      </c>
      <c r="AE97" s="62">
        <v>10.327025000000001</v>
      </c>
      <c r="AF97" s="63">
        <v>1.7408220000000001</v>
      </c>
      <c r="AG97" s="63">
        <v>0.44330399999999998</v>
      </c>
      <c r="AH97" s="62">
        <v>0.44330399999999998</v>
      </c>
      <c r="AI97" s="62">
        <v>0.72509900000000005</v>
      </c>
      <c r="AJ97" s="62">
        <v>0.82906800000000003</v>
      </c>
      <c r="AK97" s="62">
        <v>2.5827819999999999</v>
      </c>
      <c r="AL97" s="62">
        <v>1.7408220000000001</v>
      </c>
      <c r="AM97" s="63">
        <v>0.53211900000000001</v>
      </c>
      <c r="AN97" s="63">
        <v>-0.24657299999999999</v>
      </c>
      <c r="AO97" s="62">
        <v>-0.24657299999999999</v>
      </c>
      <c r="AP97" s="62">
        <v>-0.48872199999999999</v>
      </c>
      <c r="AQ97" s="62">
        <v>0.58680600000000005</v>
      </c>
      <c r="AR97" s="62">
        <v>2.2337419999999999</v>
      </c>
      <c r="AS97" s="62">
        <v>0.53211900000000001</v>
      </c>
      <c r="AT97" s="63">
        <v>1.092117</v>
      </c>
      <c r="AU97" s="63">
        <v>0.15226700000000001</v>
      </c>
      <c r="AV97" s="62">
        <v>0.15226700000000001</v>
      </c>
      <c r="AW97" s="62">
        <v>0.41386699999999998</v>
      </c>
      <c r="AX97" s="62">
        <v>0.47773599999999999</v>
      </c>
      <c r="AY97" s="62">
        <v>0.41386699999999998</v>
      </c>
      <c r="AZ97" s="62">
        <v>0.47773599999999999</v>
      </c>
      <c r="BA97" s="63">
        <v>0.67142500000000005</v>
      </c>
      <c r="BB97" s="63">
        <v>-0.32887499999999997</v>
      </c>
      <c r="BC97" s="62">
        <v>-0.32887499999999997</v>
      </c>
      <c r="BD97" s="62">
        <v>-0.84157000000000004</v>
      </c>
      <c r="BE97" s="62">
        <v>-0.84157000000000004</v>
      </c>
      <c r="BF97" s="62">
        <v>-0.84157000000000004</v>
      </c>
      <c r="BG97" s="62">
        <v>-0.759239</v>
      </c>
      <c r="BH97" s="62">
        <v>10.751868999999999</v>
      </c>
      <c r="BI97" s="62">
        <v>10.751868999999999</v>
      </c>
      <c r="BJ97" s="62">
        <v>9.6492599999999999</v>
      </c>
      <c r="BK97" s="62">
        <v>11.930037</v>
      </c>
      <c r="BL97" s="62">
        <v>9.5373239999999999</v>
      </c>
      <c r="BM97" s="62">
        <v>11.05678</v>
      </c>
      <c r="BN97" s="62">
        <v>18.054767999999999</v>
      </c>
      <c r="BO97" s="62">
        <v>18.054767999999999</v>
      </c>
      <c r="BP97" s="62">
        <v>21.993193000000002</v>
      </c>
      <c r="BQ97" s="62">
        <v>21.273986000000001</v>
      </c>
      <c r="BR97" s="62">
        <v>23.514921999999999</v>
      </c>
      <c r="BS97" s="62">
        <v>24.20129</v>
      </c>
    </row>
    <row r="98" spans="2:77" s="1" customFormat="1" ht="15" x14ac:dyDescent="0.25">
      <c r="B98" s="89" t="s">
        <v>251</v>
      </c>
      <c r="C98" s="74">
        <v>43585.25</v>
      </c>
      <c r="D98" s="58" t="s">
        <v>0</v>
      </c>
      <c r="E98" s="75" t="s">
        <v>26</v>
      </c>
      <c r="F98" s="75">
        <v>3.658617</v>
      </c>
      <c r="G98" s="59">
        <v>5.5229799999999996</v>
      </c>
      <c r="H98" s="59">
        <v>1.525979</v>
      </c>
      <c r="I98" s="60">
        <v>1.3975539637177183</v>
      </c>
      <c r="J98" s="66">
        <v>-0.33756468428276032</v>
      </c>
      <c r="K98" s="59" t="s">
        <v>26</v>
      </c>
      <c r="L98" s="75">
        <v>-3.4553E-2</v>
      </c>
      <c r="M98" s="59">
        <v>-1.055472</v>
      </c>
      <c r="N98" s="59">
        <v>3.3007000000000002E-2</v>
      </c>
      <c r="O98" s="60" t="s">
        <v>377</v>
      </c>
      <c r="P98" s="66" t="s">
        <v>377</v>
      </c>
      <c r="Q98" s="59" t="s">
        <v>26</v>
      </c>
      <c r="R98" s="76">
        <v>-2.2650489999999999</v>
      </c>
      <c r="S98" s="59">
        <v>-6.6253169999999999</v>
      </c>
      <c r="T98" s="59">
        <v>-1.130655</v>
      </c>
      <c r="U98" s="60" t="s">
        <v>377</v>
      </c>
      <c r="V98" s="90" t="s">
        <v>377</v>
      </c>
      <c r="W98" s="61"/>
      <c r="X98" s="61"/>
      <c r="Y98" s="61"/>
      <c r="Z98" s="61"/>
      <c r="AA98" s="62">
        <v>43.658999999999999</v>
      </c>
      <c r="AB98" s="62">
        <v>3.658617</v>
      </c>
      <c r="AC98" s="62">
        <v>1.525979</v>
      </c>
      <c r="AD98" s="62">
        <v>19.429532999999999</v>
      </c>
      <c r="AE98" s="62">
        <v>2.4865360000000001</v>
      </c>
      <c r="AF98" s="63">
        <v>0.83877599999999997</v>
      </c>
      <c r="AG98" s="63">
        <v>0.87766599999999995</v>
      </c>
      <c r="AH98" s="62">
        <v>0.87766599999999995</v>
      </c>
      <c r="AI98" s="62">
        <v>3.833037</v>
      </c>
      <c r="AJ98" s="62">
        <v>0.47993999999999998</v>
      </c>
      <c r="AK98" s="62">
        <v>0.11518100000000001</v>
      </c>
      <c r="AL98" s="62">
        <v>0.83877599999999997</v>
      </c>
      <c r="AM98" s="63">
        <v>-9.4704999999999998E-2</v>
      </c>
      <c r="AN98" s="63">
        <v>-2.9034999999999998E-2</v>
      </c>
      <c r="AO98" s="62">
        <v>-2.9034999999999998E-2</v>
      </c>
      <c r="AP98" s="62">
        <v>3.066246</v>
      </c>
      <c r="AQ98" s="62">
        <v>-0.27961999999999998</v>
      </c>
      <c r="AR98" s="62">
        <v>-1.1177539999999999</v>
      </c>
      <c r="AS98" s="62">
        <v>-9.4704999999999998E-2</v>
      </c>
      <c r="AT98" s="63">
        <v>-3.4553E-2</v>
      </c>
      <c r="AU98" s="63">
        <v>3.3007000000000002E-2</v>
      </c>
      <c r="AV98" s="62">
        <v>3.3007000000000002E-2</v>
      </c>
      <c r="AW98" s="62">
        <v>3.255735</v>
      </c>
      <c r="AX98" s="62">
        <v>-0.220753</v>
      </c>
      <c r="AY98" s="62">
        <v>3.255735</v>
      </c>
      <c r="AZ98" s="62">
        <v>-0.220753</v>
      </c>
      <c r="BA98" s="63">
        <v>-2.2650489999999999</v>
      </c>
      <c r="BB98" s="63">
        <v>-1.130655</v>
      </c>
      <c r="BC98" s="62">
        <v>-1.130655</v>
      </c>
      <c r="BD98" s="62">
        <v>1.1687099999999999</v>
      </c>
      <c r="BE98" s="62">
        <v>1.1687099999999999</v>
      </c>
      <c r="BF98" s="62">
        <v>1.1687099999999999</v>
      </c>
      <c r="BG98" s="62">
        <v>-2.4900920000000002</v>
      </c>
      <c r="BH98" s="62">
        <v>24.869819</v>
      </c>
      <c r="BI98" s="62">
        <v>24.869819</v>
      </c>
      <c r="BJ98" s="62">
        <v>21.257966</v>
      </c>
      <c r="BK98" s="62">
        <v>16.843464000000001</v>
      </c>
      <c r="BL98" s="62">
        <v>13.959486</v>
      </c>
      <c r="BM98" s="62">
        <v>12.250256</v>
      </c>
      <c r="BN98" s="62">
        <v>98.068382</v>
      </c>
      <c r="BO98" s="62">
        <v>98.068382</v>
      </c>
      <c r="BP98" s="62">
        <v>99.347982999999999</v>
      </c>
      <c r="BQ98" s="62">
        <v>96.851822999999996</v>
      </c>
      <c r="BR98" s="62">
        <v>90.190858000000006</v>
      </c>
      <c r="BS98" s="62">
        <v>87.891069999999999</v>
      </c>
    </row>
    <row r="99" spans="2:77" s="1" customFormat="1" ht="15" x14ac:dyDescent="0.25">
      <c r="B99" s="89" t="s">
        <v>252</v>
      </c>
      <c r="C99" s="74">
        <v>43585.25</v>
      </c>
      <c r="D99" s="58" t="s">
        <v>0</v>
      </c>
      <c r="E99" s="75" t="s">
        <v>26</v>
      </c>
      <c r="F99" s="75">
        <v>1.7800769999999999</v>
      </c>
      <c r="G99" s="59">
        <v>2.4893320000000001</v>
      </c>
      <c r="H99" s="59">
        <v>1.6436569999999999</v>
      </c>
      <c r="I99" s="60">
        <v>8.2997851741573925E-2</v>
      </c>
      <c r="J99" s="66">
        <v>-0.2849178012414576</v>
      </c>
      <c r="K99" s="59" t="s">
        <v>26</v>
      </c>
      <c r="L99" s="75">
        <v>0.55595499999999998</v>
      </c>
      <c r="M99" s="59">
        <v>0.98166600000000004</v>
      </c>
      <c r="N99" s="59">
        <v>0.46209999999999996</v>
      </c>
      <c r="O99" s="60">
        <v>0.2031053884440599</v>
      </c>
      <c r="P99" s="66">
        <v>-0.43366175460900147</v>
      </c>
      <c r="Q99" s="59" t="s">
        <v>26</v>
      </c>
      <c r="R99" s="76">
        <v>2.9842520000000001</v>
      </c>
      <c r="S99" s="59">
        <v>2.9973040000000002</v>
      </c>
      <c r="T99" s="59">
        <v>2.3565339999999999</v>
      </c>
      <c r="U99" s="60">
        <v>0.26637341111989055</v>
      </c>
      <c r="V99" s="90">
        <v>-4.3545799825442932E-3</v>
      </c>
      <c r="W99" s="61"/>
      <c r="X99" s="61"/>
      <c r="Y99" s="61"/>
      <c r="Z99" s="61"/>
      <c r="AA99" s="62">
        <v>47.14875</v>
      </c>
      <c r="AB99" s="62">
        <v>1.7800769999999999</v>
      </c>
      <c r="AC99" s="62">
        <v>1.6436569999999999</v>
      </c>
      <c r="AD99" s="62">
        <v>1.975617</v>
      </c>
      <c r="AE99" s="62">
        <v>2.2267769999999998</v>
      </c>
      <c r="AF99" s="63">
        <v>1.7800769999999999</v>
      </c>
      <c r="AG99" s="63">
        <v>1.6436569999999999</v>
      </c>
      <c r="AH99" s="62">
        <v>1.6436569999999999</v>
      </c>
      <c r="AI99" s="62">
        <v>1.975617</v>
      </c>
      <c r="AJ99" s="62">
        <v>2.2267769999999998</v>
      </c>
      <c r="AK99" s="62">
        <v>2.4893320000000001</v>
      </c>
      <c r="AL99" s="62">
        <v>1.7800769999999999</v>
      </c>
      <c r="AM99" s="63">
        <v>0.54603000000000002</v>
      </c>
      <c r="AN99" s="63">
        <v>0.51528799999999997</v>
      </c>
      <c r="AO99" s="62">
        <v>0.51528799999999997</v>
      </c>
      <c r="AP99" s="62">
        <v>0.94974800000000004</v>
      </c>
      <c r="AQ99" s="62">
        <v>1.053002</v>
      </c>
      <c r="AR99" s="62">
        <v>0.97426400000000002</v>
      </c>
      <c r="AS99" s="62">
        <v>0.54603000000000002</v>
      </c>
      <c r="AT99" s="63">
        <v>0.55595499999999998</v>
      </c>
      <c r="AU99" s="63">
        <v>0.46210000000000001</v>
      </c>
      <c r="AV99" s="62">
        <v>0.46210000000000001</v>
      </c>
      <c r="AW99" s="62">
        <v>1.015131</v>
      </c>
      <c r="AX99" s="62">
        <v>1.0580670000000001</v>
      </c>
      <c r="AY99" s="62">
        <v>1.015131</v>
      </c>
      <c r="AZ99" s="62">
        <v>1.0580670000000001</v>
      </c>
      <c r="BA99" s="63">
        <v>2.9842520000000001</v>
      </c>
      <c r="BB99" s="63">
        <v>2.3565339999999999</v>
      </c>
      <c r="BC99" s="62">
        <v>2.3565339999999999</v>
      </c>
      <c r="BD99" s="62">
        <v>12.301546</v>
      </c>
      <c r="BE99" s="62">
        <v>12.301546</v>
      </c>
      <c r="BF99" s="62">
        <v>12.301546</v>
      </c>
      <c r="BG99" s="62">
        <v>4.130204</v>
      </c>
      <c r="BH99" s="62">
        <v>-48.888264999999997</v>
      </c>
      <c r="BI99" s="62">
        <v>-48.888264999999997</v>
      </c>
      <c r="BJ99" s="62">
        <v>-55.270114</v>
      </c>
      <c r="BK99" s="62">
        <v>-69.653165000000001</v>
      </c>
      <c r="BL99" s="62">
        <v>-63.739249000000001</v>
      </c>
      <c r="BM99" s="62">
        <v>-64.159334000000001</v>
      </c>
      <c r="BN99" s="62">
        <v>35.257978999999999</v>
      </c>
      <c r="BO99" s="62">
        <v>35.257978999999999</v>
      </c>
      <c r="BP99" s="62">
        <v>39.833733000000002</v>
      </c>
      <c r="BQ99" s="62">
        <v>43.925165999999997</v>
      </c>
      <c r="BR99" s="62">
        <v>47.008172999999999</v>
      </c>
      <c r="BS99" s="62">
        <v>50.001482000000003</v>
      </c>
    </row>
    <row r="100" spans="2:77" s="1" customFormat="1" ht="15" x14ac:dyDescent="0.25">
      <c r="B100" s="89" t="s">
        <v>262</v>
      </c>
      <c r="C100" s="74">
        <v>43585.25</v>
      </c>
      <c r="D100" s="58" t="s">
        <v>2</v>
      </c>
      <c r="E100" s="75" t="s">
        <v>26</v>
      </c>
      <c r="F100" s="75">
        <v>114.752295</v>
      </c>
      <c r="G100" s="59" t="s">
        <v>26</v>
      </c>
      <c r="H100" s="59" t="s">
        <v>26</v>
      </c>
      <c r="I100" s="60" t="e">
        <v>#VALUE!</v>
      </c>
      <c r="J100" s="66" t="e">
        <v>#VALUE!</v>
      </c>
      <c r="K100" s="59" t="s">
        <v>26</v>
      </c>
      <c r="L100" s="75">
        <v>16.908794</v>
      </c>
      <c r="M100" s="59" t="s">
        <v>26</v>
      </c>
      <c r="N100" s="59" t="s">
        <v>26</v>
      </c>
      <c r="O100" s="60" t="e">
        <v>#VALUE!</v>
      </c>
      <c r="P100" s="66" t="e">
        <v>#VALUE!</v>
      </c>
      <c r="Q100" s="59" t="s">
        <v>26</v>
      </c>
      <c r="R100" s="76">
        <v>13.859749000000001</v>
      </c>
      <c r="S100" s="59">
        <v>-6.5759590000000001</v>
      </c>
      <c r="T100" s="59">
        <v>1.6587259999999999</v>
      </c>
      <c r="U100" s="60">
        <v>7.3556591022266495</v>
      </c>
      <c r="V100" s="90" t="s">
        <v>377</v>
      </c>
      <c r="W100" s="61"/>
      <c r="X100" s="61"/>
      <c r="Y100" s="61"/>
      <c r="Z100" s="61"/>
      <c r="AA100" s="62">
        <v>396.25975008000006</v>
      </c>
      <c r="AB100" s="62">
        <v>59.014916999999997</v>
      </c>
      <c r="AC100" s="62">
        <v>41.784942999999998</v>
      </c>
      <c r="AD100" s="62">
        <v>41.566645000000001</v>
      </c>
      <c r="AE100" s="62">
        <v>57.052455000000002</v>
      </c>
      <c r="AF100" s="63">
        <v>0</v>
      </c>
      <c r="AG100" s="63">
        <v>0</v>
      </c>
      <c r="AH100" s="62">
        <v>0</v>
      </c>
      <c r="AI100" s="62">
        <v>0.36120999999999998</v>
      </c>
      <c r="AJ100" s="62">
        <v>0.42783100000000002</v>
      </c>
      <c r="AK100" s="62">
        <v>0.44503199999999998</v>
      </c>
      <c r="AL100" s="62">
        <v>4.0237480000000003</v>
      </c>
      <c r="AM100" s="63">
        <v>0</v>
      </c>
      <c r="AN100" s="63">
        <v>0</v>
      </c>
      <c r="AO100" s="62">
        <v>0</v>
      </c>
      <c r="AP100" s="62">
        <v>7.3898469999999996</v>
      </c>
      <c r="AQ100" s="62">
        <v>7.8089110000000002</v>
      </c>
      <c r="AR100" s="62">
        <v>9.7164649999999995</v>
      </c>
      <c r="AS100" s="62">
        <v>10.379440000000001</v>
      </c>
      <c r="AT100" s="63">
        <v>0</v>
      </c>
      <c r="AU100" s="63">
        <v>0</v>
      </c>
      <c r="AV100" s="62">
        <v>1.049688</v>
      </c>
      <c r="AW100" s="62">
        <v>1.1765060000000001</v>
      </c>
      <c r="AX100" s="62">
        <v>1.2598400000000001</v>
      </c>
      <c r="AY100" s="62">
        <v>1.1765060000000001</v>
      </c>
      <c r="AZ100" s="62">
        <v>1.2598400000000001</v>
      </c>
      <c r="BA100" s="63">
        <v>13.859749000000001</v>
      </c>
      <c r="BB100" s="63">
        <v>1.6587259999999999</v>
      </c>
      <c r="BC100" s="62">
        <v>0</v>
      </c>
      <c r="BD100" s="62">
        <v>867.673678</v>
      </c>
      <c r="BE100" s="62">
        <v>867.673678</v>
      </c>
      <c r="BF100" s="62">
        <v>867.673678</v>
      </c>
      <c r="BG100" s="62">
        <v>877.12801100000001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185.771818</v>
      </c>
      <c r="BO100" s="62">
        <v>185.771818</v>
      </c>
      <c r="BP100" s="62">
        <v>190.7415</v>
      </c>
      <c r="BQ100" s="62">
        <v>219.09415200000001</v>
      </c>
      <c r="BR100" s="62">
        <v>212.171865</v>
      </c>
      <c r="BS100" s="62">
        <v>225.89080100000001</v>
      </c>
      <c r="BT100"/>
      <c r="BU100"/>
      <c r="BV100"/>
      <c r="BW100"/>
      <c r="BX100"/>
      <c r="BY100"/>
    </row>
    <row r="101" spans="2:77" s="1" customFormat="1" ht="15" x14ac:dyDescent="0.25">
      <c r="B101" s="89" t="s">
        <v>271</v>
      </c>
      <c r="C101" s="74">
        <v>43585.25</v>
      </c>
      <c r="D101" s="58" t="s">
        <v>0</v>
      </c>
      <c r="E101" s="75" t="s">
        <v>26</v>
      </c>
      <c r="F101" s="75">
        <v>10.42892</v>
      </c>
      <c r="G101" s="59">
        <v>46.986750000000001</v>
      </c>
      <c r="H101" s="59">
        <v>12.564404</v>
      </c>
      <c r="I101" s="60">
        <v>-0.16996301615261655</v>
      </c>
      <c r="J101" s="66">
        <v>-0.77804551283074486</v>
      </c>
      <c r="K101" s="59" t="s">
        <v>26</v>
      </c>
      <c r="L101" s="75">
        <v>0.78053799999999995</v>
      </c>
      <c r="M101" s="59">
        <v>2.5809850000000001</v>
      </c>
      <c r="N101" s="59">
        <v>1.7764709999999999</v>
      </c>
      <c r="O101" s="60">
        <v>-0.56062440647778655</v>
      </c>
      <c r="P101" s="66">
        <v>-0.69758134975600405</v>
      </c>
      <c r="Q101" s="59" t="s">
        <v>26</v>
      </c>
      <c r="R101" s="76">
        <v>0.134876</v>
      </c>
      <c r="S101" s="59">
        <v>-0.141565</v>
      </c>
      <c r="T101" s="59">
        <v>-1.257558</v>
      </c>
      <c r="U101" s="60" t="s">
        <v>377</v>
      </c>
      <c r="V101" s="90" t="s">
        <v>377</v>
      </c>
      <c r="W101" s="61"/>
      <c r="X101" s="61"/>
      <c r="Y101" s="61"/>
      <c r="Z101" s="61"/>
      <c r="AA101" s="62">
        <v>19.581</v>
      </c>
      <c r="AB101" s="62">
        <v>10.42892</v>
      </c>
      <c r="AC101" s="62">
        <v>12.564404</v>
      </c>
      <c r="AD101" s="62">
        <v>17.272095</v>
      </c>
      <c r="AE101" s="62">
        <v>29.309801</v>
      </c>
      <c r="AF101" s="63">
        <v>0.91142599999999996</v>
      </c>
      <c r="AG101" s="63">
        <v>2.0192749999999999</v>
      </c>
      <c r="AH101" s="62">
        <v>2.0192749999999999</v>
      </c>
      <c r="AI101" s="62">
        <v>3.3826290000000001</v>
      </c>
      <c r="AJ101" s="62">
        <v>2.2999930000000002</v>
      </c>
      <c r="AK101" s="62">
        <v>2.7993779999999999</v>
      </c>
      <c r="AL101" s="62">
        <v>0.91142599999999996</v>
      </c>
      <c r="AM101" s="63">
        <v>0.338005</v>
      </c>
      <c r="AN101" s="63">
        <v>1.463241</v>
      </c>
      <c r="AO101" s="62">
        <v>1.463241</v>
      </c>
      <c r="AP101" s="62">
        <v>2.618055</v>
      </c>
      <c r="AQ101" s="62">
        <v>0.28289900000000001</v>
      </c>
      <c r="AR101" s="62">
        <v>1.258006</v>
      </c>
      <c r="AS101" s="62">
        <v>0.338005</v>
      </c>
      <c r="AT101" s="63">
        <v>0.78053799999999995</v>
      </c>
      <c r="AU101" s="63">
        <v>1.7764709999999999</v>
      </c>
      <c r="AV101" s="62">
        <v>1.7764709999999999</v>
      </c>
      <c r="AW101" s="62">
        <v>2.9924080000000002</v>
      </c>
      <c r="AX101" s="62">
        <v>4.0366619999999998</v>
      </c>
      <c r="AY101" s="62">
        <v>2.9924080000000002</v>
      </c>
      <c r="AZ101" s="62">
        <v>4.0366619999999998</v>
      </c>
      <c r="BA101" s="63">
        <v>0.134876</v>
      </c>
      <c r="BB101" s="63">
        <v>-1.257558</v>
      </c>
      <c r="BC101" s="62">
        <v>-1.257558</v>
      </c>
      <c r="BD101" s="62">
        <v>1.2808999999999999</v>
      </c>
      <c r="BE101" s="62">
        <v>1.2808999999999999</v>
      </c>
      <c r="BF101" s="62">
        <v>1.2808999999999999</v>
      </c>
      <c r="BG101" s="62">
        <v>1.1691999999999999E-2</v>
      </c>
      <c r="BH101" s="62">
        <v>30.076191999999999</v>
      </c>
      <c r="BI101" s="62">
        <v>30.076191999999999</v>
      </c>
      <c r="BJ101" s="62">
        <v>28.966752</v>
      </c>
      <c r="BK101" s="62">
        <v>27.966218000000001</v>
      </c>
      <c r="BL101" s="62">
        <v>25.728749000000001</v>
      </c>
      <c r="BM101" s="62">
        <v>24.076847000000001</v>
      </c>
      <c r="BN101" s="62">
        <v>24.505625999999999</v>
      </c>
      <c r="BO101" s="62">
        <v>24.505625999999999</v>
      </c>
      <c r="BP101" s="62">
        <v>25.687297999999998</v>
      </c>
      <c r="BQ101" s="62">
        <v>25.714751</v>
      </c>
      <c r="BR101" s="62">
        <v>25.428585000000002</v>
      </c>
      <c r="BS101" s="62">
        <v>25.540607999999999</v>
      </c>
    </row>
    <row r="102" spans="2:77" s="1" customFormat="1" ht="15" x14ac:dyDescent="0.25">
      <c r="B102" s="89" t="s">
        <v>279</v>
      </c>
      <c r="C102" s="74">
        <v>43585.25</v>
      </c>
      <c r="D102" s="58" t="s">
        <v>0</v>
      </c>
      <c r="E102" s="75" t="s">
        <v>26</v>
      </c>
      <c r="F102" s="75">
        <v>60.185496999999998</v>
      </c>
      <c r="G102" s="59">
        <v>70.114216999999996</v>
      </c>
      <c r="H102" s="59">
        <v>56.441741999999998</v>
      </c>
      <c r="I102" s="60">
        <v>6.6329543833002269E-2</v>
      </c>
      <c r="J102" s="66">
        <v>-0.14160779974195536</v>
      </c>
      <c r="K102" s="59" t="s">
        <v>26</v>
      </c>
      <c r="L102" s="75">
        <v>-1.2217679999999997</v>
      </c>
      <c r="M102" s="59">
        <v>-5.2198650000000004</v>
      </c>
      <c r="N102" s="59">
        <v>1.2316199999999999</v>
      </c>
      <c r="O102" s="60" t="s">
        <v>377</v>
      </c>
      <c r="P102" s="66" t="s">
        <v>377</v>
      </c>
      <c r="Q102" s="59" t="s">
        <v>26</v>
      </c>
      <c r="R102" s="76">
        <v>-7.066783</v>
      </c>
      <c r="S102" s="59">
        <v>-1.1965600000000001</v>
      </c>
      <c r="T102" s="59">
        <v>-1.3012999999999999</v>
      </c>
      <c r="U102" s="60" t="s">
        <v>377</v>
      </c>
      <c r="V102" s="90" t="s">
        <v>377</v>
      </c>
      <c r="W102" s="61"/>
      <c r="X102" s="61"/>
      <c r="Y102" s="61"/>
      <c r="Z102" s="61"/>
      <c r="AA102" s="62">
        <v>50.400000000000006</v>
      </c>
      <c r="AB102" s="62">
        <v>60.185496999999998</v>
      </c>
      <c r="AC102" s="62">
        <v>56.441741999999998</v>
      </c>
      <c r="AD102" s="62">
        <v>67.281987999999998</v>
      </c>
      <c r="AE102" s="62">
        <v>90.079806000000005</v>
      </c>
      <c r="AF102" s="63">
        <v>0.99982899999999997</v>
      </c>
      <c r="AG102" s="63">
        <v>2.3816169999999999</v>
      </c>
      <c r="AH102" s="62">
        <v>2.3816169999999999</v>
      </c>
      <c r="AI102" s="62">
        <v>7.480537</v>
      </c>
      <c r="AJ102" s="62">
        <v>14.329402999999999</v>
      </c>
      <c r="AK102" s="62">
        <v>-2.9641389999999999</v>
      </c>
      <c r="AL102" s="62">
        <v>0.99982899999999997</v>
      </c>
      <c r="AM102" s="63">
        <v>-3.0472769999999998</v>
      </c>
      <c r="AN102" s="63">
        <v>-0.26734599999999997</v>
      </c>
      <c r="AO102" s="62">
        <v>-0.26734599999999997</v>
      </c>
      <c r="AP102" s="62">
        <v>4.7904390000000001</v>
      </c>
      <c r="AQ102" s="62">
        <v>11.313145</v>
      </c>
      <c r="AR102" s="62">
        <v>-6.3562240000000001</v>
      </c>
      <c r="AS102" s="62">
        <v>-3.0472769999999998</v>
      </c>
      <c r="AT102" s="63">
        <v>-1.221768</v>
      </c>
      <c r="AU102" s="63">
        <v>1.2316199999999999</v>
      </c>
      <c r="AV102" s="62">
        <v>1.2316199999999999</v>
      </c>
      <c r="AW102" s="62">
        <v>6.4071259999999999</v>
      </c>
      <c r="AX102" s="62">
        <v>13.44182</v>
      </c>
      <c r="AY102" s="62">
        <v>6.4071259999999999</v>
      </c>
      <c r="AZ102" s="62">
        <v>13.44182</v>
      </c>
      <c r="BA102" s="63">
        <v>-7.066783</v>
      </c>
      <c r="BB102" s="63">
        <v>-1.3012999999999999</v>
      </c>
      <c r="BC102" s="62">
        <v>-1.3012999999999999</v>
      </c>
      <c r="BD102" s="62">
        <v>0.20772599999999999</v>
      </c>
      <c r="BE102" s="62">
        <v>0.20772599999999999</v>
      </c>
      <c r="BF102" s="62">
        <v>0.20772599999999999</v>
      </c>
      <c r="BG102" s="62">
        <v>0.28460999999999997</v>
      </c>
      <c r="BH102" s="62">
        <v>16.367570000000001</v>
      </c>
      <c r="BI102" s="62">
        <v>16.367570000000001</v>
      </c>
      <c r="BJ102" s="62">
        <v>18.388573999999998</v>
      </c>
      <c r="BK102" s="62">
        <v>17.234525999999999</v>
      </c>
      <c r="BL102" s="62">
        <v>21.368290999999999</v>
      </c>
      <c r="BM102" s="62">
        <v>26.142036999999998</v>
      </c>
      <c r="BN102" s="62">
        <v>50.470630999999997</v>
      </c>
      <c r="BO102" s="62">
        <v>50.470630999999997</v>
      </c>
      <c r="BP102" s="62">
        <v>50.732683999999999</v>
      </c>
      <c r="BQ102" s="62">
        <v>50.990144000000001</v>
      </c>
      <c r="BR102" s="62">
        <v>49.874001999999997</v>
      </c>
      <c r="BS102" s="62">
        <v>42.651477</v>
      </c>
    </row>
    <row r="103" spans="2:77" s="1" customFormat="1" ht="15" x14ac:dyDescent="0.25">
      <c r="B103" s="89" t="s">
        <v>283</v>
      </c>
      <c r="C103" s="74">
        <v>43585.25</v>
      </c>
      <c r="D103" s="58" t="s">
        <v>0</v>
      </c>
      <c r="E103" s="75" t="s">
        <v>26</v>
      </c>
      <c r="F103" s="75">
        <v>1.560009</v>
      </c>
      <c r="G103" s="59">
        <v>1.6710240000000001</v>
      </c>
      <c r="H103" s="59">
        <v>1.4876579999999999</v>
      </c>
      <c r="I103" s="60">
        <v>4.8634161883981397E-2</v>
      </c>
      <c r="J103" s="66">
        <v>-6.6435311521558127E-2</v>
      </c>
      <c r="K103" s="59" t="s">
        <v>26</v>
      </c>
      <c r="L103" s="75">
        <v>1.42675</v>
      </c>
      <c r="M103" s="59">
        <v>1.5790150000000001</v>
      </c>
      <c r="N103" s="59">
        <v>1.460925</v>
      </c>
      <c r="O103" s="60">
        <v>-2.3392713520543507E-2</v>
      </c>
      <c r="P103" s="66">
        <v>-9.6430369565836949E-2</v>
      </c>
      <c r="Q103" s="59" t="s">
        <v>26</v>
      </c>
      <c r="R103" s="76">
        <v>-2.8531499999999999</v>
      </c>
      <c r="S103" s="59">
        <v>-0.15739800000000001</v>
      </c>
      <c r="T103" s="59">
        <v>1.401035</v>
      </c>
      <c r="U103" s="60" t="s">
        <v>377</v>
      </c>
      <c r="V103" s="90" t="s">
        <v>377</v>
      </c>
      <c r="W103" s="61"/>
      <c r="X103" s="61"/>
      <c r="Y103" s="61"/>
      <c r="Z103" s="61"/>
      <c r="AA103" s="62">
        <v>183.89320000000001</v>
      </c>
      <c r="AB103" s="62">
        <v>1.560009</v>
      </c>
      <c r="AC103" s="62">
        <v>1.4876579999999999</v>
      </c>
      <c r="AD103" s="62">
        <v>1.556708</v>
      </c>
      <c r="AE103" s="62">
        <v>1.697695</v>
      </c>
      <c r="AF103" s="63">
        <v>1.5205109999999999</v>
      </c>
      <c r="AG103" s="63">
        <v>1.456229</v>
      </c>
      <c r="AH103" s="62">
        <v>1.456229</v>
      </c>
      <c r="AI103" s="62">
        <v>1.4625170000000001</v>
      </c>
      <c r="AJ103" s="62">
        <v>1.630789</v>
      </c>
      <c r="AK103" s="62">
        <v>1.603737</v>
      </c>
      <c r="AL103" s="62">
        <v>1.5205109999999999</v>
      </c>
      <c r="AM103" s="63">
        <v>1.3296779999999999</v>
      </c>
      <c r="AN103" s="63">
        <v>1.251582</v>
      </c>
      <c r="AO103" s="62">
        <v>1.251582</v>
      </c>
      <c r="AP103" s="62">
        <v>1.2074819999999999</v>
      </c>
      <c r="AQ103" s="62">
        <v>1.333526</v>
      </c>
      <c r="AR103" s="62">
        <v>1.3578170000000001</v>
      </c>
      <c r="AS103" s="62">
        <v>1.3296779999999999</v>
      </c>
      <c r="AT103" s="63">
        <v>1.42675</v>
      </c>
      <c r="AU103" s="63">
        <v>1.460925</v>
      </c>
      <c r="AV103" s="62">
        <v>1.460925</v>
      </c>
      <c r="AW103" s="62">
        <v>1.420712</v>
      </c>
      <c r="AX103" s="62">
        <v>1.552119</v>
      </c>
      <c r="AY103" s="62">
        <v>1.420712</v>
      </c>
      <c r="AZ103" s="62">
        <v>1.552119</v>
      </c>
      <c r="BA103" s="63">
        <v>-2.8531499999999999</v>
      </c>
      <c r="BB103" s="63">
        <v>1.401035</v>
      </c>
      <c r="BC103" s="62">
        <v>1.401035</v>
      </c>
      <c r="BD103" s="62">
        <v>-16.133680999999999</v>
      </c>
      <c r="BE103" s="62">
        <v>-16.133680999999999</v>
      </c>
      <c r="BF103" s="62">
        <v>-16.133680999999999</v>
      </c>
      <c r="BG103" s="62">
        <v>2.5928040000000001</v>
      </c>
      <c r="BH103" s="62">
        <v>-4.3751090000000001</v>
      </c>
      <c r="BI103" s="62">
        <v>-4.3751090000000001</v>
      </c>
      <c r="BJ103" s="62">
        <v>-4.2745129999999998</v>
      </c>
      <c r="BK103" s="62">
        <v>-5.5979729999999996</v>
      </c>
      <c r="BL103" s="62">
        <v>-1.160145</v>
      </c>
      <c r="BM103" s="62">
        <v>-2.276996</v>
      </c>
      <c r="BN103" s="62">
        <v>76.478582000000003</v>
      </c>
      <c r="BO103" s="62">
        <v>76.478582000000003</v>
      </c>
      <c r="BP103" s="62">
        <v>21.241496000000001</v>
      </c>
      <c r="BQ103" s="62">
        <v>23.613956000000002</v>
      </c>
      <c r="BR103" s="62">
        <v>23.432614999999998</v>
      </c>
      <c r="BS103" s="62">
        <v>20.571808999999998</v>
      </c>
    </row>
    <row r="104" spans="2:77" s="1" customFormat="1" ht="15" x14ac:dyDescent="0.25">
      <c r="B104" s="89" t="s">
        <v>317</v>
      </c>
      <c r="C104" s="74">
        <v>43585.25</v>
      </c>
      <c r="D104" s="58" t="s">
        <v>0</v>
      </c>
      <c r="E104" s="75" t="s">
        <v>26</v>
      </c>
      <c r="F104" s="75" t="s">
        <v>26</v>
      </c>
      <c r="G104" s="59" t="s">
        <v>26</v>
      </c>
      <c r="H104" s="59" t="s">
        <v>26</v>
      </c>
      <c r="I104" s="60" t="s">
        <v>26</v>
      </c>
      <c r="J104" s="66" t="s">
        <v>26</v>
      </c>
      <c r="K104" s="59" t="s">
        <v>26</v>
      </c>
      <c r="L104" s="75">
        <v>-0.51688299999999998</v>
      </c>
      <c r="M104" s="59">
        <v>-0.51827100000000004</v>
      </c>
      <c r="N104" s="59">
        <v>-0.50510100000000002</v>
      </c>
      <c r="O104" s="60" t="s">
        <v>377</v>
      </c>
      <c r="P104" s="66" t="s">
        <v>377</v>
      </c>
      <c r="Q104" s="59" t="s">
        <v>26</v>
      </c>
      <c r="R104" s="76">
        <v>0.27884999999999999</v>
      </c>
      <c r="S104" s="59">
        <v>-11.541321999999999</v>
      </c>
      <c r="T104" s="59">
        <v>1.4824E-2</v>
      </c>
      <c r="U104" s="60">
        <v>17.810712358337828</v>
      </c>
      <c r="V104" s="90" t="s">
        <v>377</v>
      </c>
      <c r="W104" s="61"/>
      <c r="X104" s="61"/>
      <c r="Y104" s="61"/>
      <c r="Z104" s="61"/>
      <c r="AA104" s="62">
        <v>176.45084341080002</v>
      </c>
      <c r="AB104" s="62">
        <v>0</v>
      </c>
      <c r="AC104" s="62">
        <v>0</v>
      </c>
      <c r="AD104" s="62">
        <v>0</v>
      </c>
      <c r="AE104" s="62">
        <v>0</v>
      </c>
      <c r="AF104" s="63">
        <v>0</v>
      </c>
      <c r="AG104" s="63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3">
        <v>-0.52910699999999999</v>
      </c>
      <c r="AN104" s="63">
        <v>-0.50694099999999997</v>
      </c>
      <c r="AO104" s="62">
        <v>-0.50694099999999997</v>
      </c>
      <c r="AP104" s="62">
        <v>-0.52163599999999999</v>
      </c>
      <c r="AQ104" s="62">
        <v>-0.53374200000000005</v>
      </c>
      <c r="AR104" s="62">
        <v>-0.52011300000000005</v>
      </c>
      <c r="AS104" s="62">
        <v>-0.52910699999999999</v>
      </c>
      <c r="AT104" s="63">
        <v>-0.51688299999999998</v>
      </c>
      <c r="AU104" s="63">
        <v>-0.50510100000000002</v>
      </c>
      <c r="AV104" s="62">
        <v>-0.50510100000000002</v>
      </c>
      <c r="AW104" s="62">
        <v>-0.51964699999999997</v>
      </c>
      <c r="AX104" s="62">
        <v>-0.53175600000000001</v>
      </c>
      <c r="AY104" s="62">
        <v>-0.51964699999999997</v>
      </c>
      <c r="AZ104" s="62">
        <v>-0.53175600000000001</v>
      </c>
      <c r="BA104" s="63">
        <v>0.27884999999999999</v>
      </c>
      <c r="BB104" s="63">
        <v>1.4824E-2</v>
      </c>
      <c r="BC104" s="62">
        <v>1.4824E-2</v>
      </c>
      <c r="BD104" s="62">
        <v>1.5935000000000001E-2</v>
      </c>
      <c r="BE104" s="62">
        <v>1.5935000000000001E-2</v>
      </c>
      <c r="BF104" s="62">
        <v>1.5935000000000001E-2</v>
      </c>
      <c r="BG104" s="62">
        <v>0.138068</v>
      </c>
      <c r="BH104" s="62">
        <v>-14.152073</v>
      </c>
      <c r="BI104" s="62">
        <v>-14.152073</v>
      </c>
      <c r="BJ104" s="62">
        <v>-13.990042000000001</v>
      </c>
      <c r="BK104" s="62">
        <v>-14.245581</v>
      </c>
      <c r="BL104" s="62">
        <v>-14.598929</v>
      </c>
      <c r="BM104" s="62">
        <v>-14.963416</v>
      </c>
      <c r="BN104" s="62">
        <v>155.335193</v>
      </c>
      <c r="BO104" s="62">
        <v>155.335193</v>
      </c>
      <c r="BP104" s="62">
        <v>155.338201</v>
      </c>
      <c r="BQ104" s="62">
        <v>155.47767999999999</v>
      </c>
      <c r="BR104" s="62">
        <v>143.93338299999999</v>
      </c>
      <c r="BS104" s="62">
        <v>144.21065300000001</v>
      </c>
      <c r="BT104"/>
      <c r="BU104"/>
      <c r="BV104"/>
      <c r="BW104"/>
      <c r="BX104"/>
      <c r="BY104"/>
    </row>
    <row r="105" spans="2:77" s="1" customFormat="1" ht="15" x14ac:dyDescent="0.25">
      <c r="B105" s="89" t="s">
        <v>326</v>
      </c>
      <c r="C105" s="74">
        <v>43585.25</v>
      </c>
      <c r="D105" s="58" t="s">
        <v>0</v>
      </c>
      <c r="E105" s="75" t="s">
        <v>26</v>
      </c>
      <c r="F105" s="75">
        <v>3.20031</v>
      </c>
      <c r="G105" s="59">
        <v>25.735315</v>
      </c>
      <c r="H105" s="59">
        <v>0.77712400000000004</v>
      </c>
      <c r="I105" s="60">
        <v>3.1181458814809471</v>
      </c>
      <c r="J105" s="66">
        <v>-0.87564519804789642</v>
      </c>
      <c r="K105" s="59" t="s">
        <v>26</v>
      </c>
      <c r="L105" s="75">
        <v>-1.7531960000000002</v>
      </c>
      <c r="M105" s="59">
        <v>3.8132359999999998</v>
      </c>
      <c r="N105" s="59">
        <v>-1.8493380000000001</v>
      </c>
      <c r="O105" s="60" t="s">
        <v>377</v>
      </c>
      <c r="P105" s="66" t="s">
        <v>377</v>
      </c>
      <c r="Q105" s="59" t="s">
        <v>26</v>
      </c>
      <c r="R105" s="76">
        <v>2.1148440000000002</v>
      </c>
      <c r="S105" s="59">
        <v>12.268058999999999</v>
      </c>
      <c r="T105" s="59">
        <v>-1.4169499999999999</v>
      </c>
      <c r="U105" s="60" t="s">
        <v>377</v>
      </c>
      <c r="V105" s="90">
        <v>-0.82761380590034661</v>
      </c>
      <c r="W105" s="61"/>
      <c r="X105" s="61"/>
      <c r="Y105" s="61"/>
      <c r="Z105" s="61"/>
      <c r="AA105" s="62">
        <v>373.5</v>
      </c>
      <c r="AB105" s="62">
        <v>3.20031</v>
      </c>
      <c r="AC105" s="62">
        <v>0.77712400000000004</v>
      </c>
      <c r="AD105" s="62">
        <v>51.080818999999998</v>
      </c>
      <c r="AE105" s="62">
        <v>113.308819</v>
      </c>
      <c r="AF105" s="63">
        <v>1.4616530000000001</v>
      </c>
      <c r="AG105" s="63">
        <v>0.57255800000000001</v>
      </c>
      <c r="AH105" s="62">
        <v>0.57255800000000001</v>
      </c>
      <c r="AI105" s="62">
        <v>7.3213470000000003</v>
      </c>
      <c r="AJ105" s="62">
        <v>25.683032000000001</v>
      </c>
      <c r="AK105" s="62">
        <v>6.5866249999999997</v>
      </c>
      <c r="AL105" s="62">
        <v>1.4616530000000001</v>
      </c>
      <c r="AM105" s="63">
        <v>-2.0303270000000002</v>
      </c>
      <c r="AN105" s="63">
        <v>-1.9562280000000001</v>
      </c>
      <c r="AO105" s="62">
        <v>-1.9562280000000001</v>
      </c>
      <c r="AP105" s="62">
        <v>5.0434169999999998</v>
      </c>
      <c r="AQ105" s="62">
        <v>22.886756999999999</v>
      </c>
      <c r="AR105" s="62">
        <v>3.859702</v>
      </c>
      <c r="AS105" s="62">
        <v>-2.0303270000000002</v>
      </c>
      <c r="AT105" s="63">
        <v>-1.753196</v>
      </c>
      <c r="AU105" s="63">
        <v>-1.8493379999999999</v>
      </c>
      <c r="AV105" s="62">
        <v>-1.8493379999999999</v>
      </c>
      <c r="AW105" s="62">
        <v>5.1525920000000003</v>
      </c>
      <c r="AX105" s="62">
        <v>23.005633</v>
      </c>
      <c r="AY105" s="62">
        <v>5.1525920000000003</v>
      </c>
      <c r="AZ105" s="62">
        <v>23.005633</v>
      </c>
      <c r="BA105" s="63">
        <v>2.1148440000000002</v>
      </c>
      <c r="BB105" s="63">
        <v>-1.4169499999999999</v>
      </c>
      <c r="BC105" s="62">
        <v>-1.4169499999999999</v>
      </c>
      <c r="BD105" s="62">
        <v>5.3628660000000004</v>
      </c>
      <c r="BE105" s="62">
        <v>5.3628660000000004</v>
      </c>
      <c r="BF105" s="62">
        <v>5.3628660000000004</v>
      </c>
      <c r="BG105" s="62">
        <v>24.541587</v>
      </c>
      <c r="BH105" s="62">
        <v>65.364165</v>
      </c>
      <c r="BI105" s="62">
        <v>65.364165</v>
      </c>
      <c r="BJ105" s="62">
        <v>151.12923000000001</v>
      </c>
      <c r="BK105" s="62">
        <v>241.898034</v>
      </c>
      <c r="BL105" s="62">
        <v>232.855682</v>
      </c>
      <c r="BM105" s="62">
        <v>272.47279900000001</v>
      </c>
      <c r="BN105" s="62">
        <v>938.85584100000005</v>
      </c>
      <c r="BO105" s="62">
        <v>938.85584100000005</v>
      </c>
      <c r="BP105" s="62">
        <v>944.22166100000004</v>
      </c>
      <c r="BQ105" s="62">
        <v>968.76653499999998</v>
      </c>
      <c r="BR105" s="62">
        <v>981.03028800000004</v>
      </c>
      <c r="BS105" s="62">
        <v>983.19341999999995</v>
      </c>
    </row>
    <row r="106" spans="2:77" s="1" customFormat="1" ht="15" x14ac:dyDescent="0.25">
      <c r="B106" s="89" t="s">
        <v>331</v>
      </c>
      <c r="C106" s="74">
        <v>43585.25</v>
      </c>
      <c r="D106" s="58" t="s">
        <v>0</v>
      </c>
      <c r="E106" s="75" t="s">
        <v>26</v>
      </c>
      <c r="F106" s="75" t="s">
        <v>26</v>
      </c>
      <c r="G106" s="59">
        <v>5.518351</v>
      </c>
      <c r="H106" s="59">
        <v>12.5</v>
      </c>
      <c r="I106" s="60" t="s">
        <v>26</v>
      </c>
      <c r="J106" s="66" t="s">
        <v>26</v>
      </c>
      <c r="K106" s="59" t="s">
        <v>26</v>
      </c>
      <c r="L106" s="75">
        <v>-0.67527499999999996</v>
      </c>
      <c r="M106" s="59">
        <v>-0.48111599999999999</v>
      </c>
      <c r="N106" s="59">
        <v>-0.19760900000000001</v>
      </c>
      <c r="O106" s="60" t="s">
        <v>377</v>
      </c>
      <c r="P106" s="66" t="s">
        <v>377</v>
      </c>
      <c r="Q106" s="59" t="s">
        <v>26</v>
      </c>
      <c r="R106" s="76">
        <v>0.94950800000000002</v>
      </c>
      <c r="S106" s="59">
        <v>1.2079299999999999</v>
      </c>
      <c r="T106" s="59">
        <v>0.17576600000000001</v>
      </c>
      <c r="U106" s="60">
        <v>4.4021141745274965</v>
      </c>
      <c r="V106" s="90">
        <v>-0.21393789375212136</v>
      </c>
      <c r="W106" s="61"/>
      <c r="X106" s="61"/>
      <c r="Y106" s="61"/>
      <c r="Z106" s="61"/>
      <c r="AA106" s="62">
        <v>151.32</v>
      </c>
      <c r="AB106" s="62">
        <v>0</v>
      </c>
      <c r="AC106" s="62">
        <v>12.5</v>
      </c>
      <c r="AD106" s="62">
        <v>19.947227999999999</v>
      </c>
      <c r="AE106" s="62">
        <v>0</v>
      </c>
      <c r="AF106" s="63">
        <v>0</v>
      </c>
      <c r="AG106" s="63">
        <v>0.51737500000000003</v>
      </c>
      <c r="AH106" s="62">
        <v>0.51737500000000003</v>
      </c>
      <c r="AI106" s="62">
        <v>1.4308E-2</v>
      </c>
      <c r="AJ106" s="62">
        <v>0</v>
      </c>
      <c r="AK106" s="62">
        <v>0.12217799999999999</v>
      </c>
      <c r="AL106" s="62">
        <v>0</v>
      </c>
      <c r="AM106" s="63">
        <v>-0.68034899999999998</v>
      </c>
      <c r="AN106" s="63">
        <v>-0.20290800000000001</v>
      </c>
      <c r="AO106" s="62">
        <v>-0.20290800000000001</v>
      </c>
      <c r="AP106" s="62">
        <v>-0.51151800000000003</v>
      </c>
      <c r="AQ106" s="62">
        <v>-0.54436899999999999</v>
      </c>
      <c r="AR106" s="62">
        <v>-0.48641400000000001</v>
      </c>
      <c r="AS106" s="62">
        <v>-0.68034899999999998</v>
      </c>
      <c r="AT106" s="63">
        <v>-0.67527499999999996</v>
      </c>
      <c r="AU106" s="63">
        <v>-0.19760900000000001</v>
      </c>
      <c r="AV106" s="62">
        <v>-0.19760900000000001</v>
      </c>
      <c r="AW106" s="62">
        <v>-0.50622100000000003</v>
      </c>
      <c r="AX106" s="62">
        <v>-0.53907099999999997</v>
      </c>
      <c r="AY106" s="62">
        <v>-0.50622100000000003</v>
      </c>
      <c r="AZ106" s="62">
        <v>-0.53907099999999997</v>
      </c>
      <c r="BA106" s="63">
        <v>0.94950800000000002</v>
      </c>
      <c r="BB106" s="63">
        <v>0.17576600000000001</v>
      </c>
      <c r="BC106" s="62">
        <v>0.17576600000000001</v>
      </c>
      <c r="BD106" s="62">
        <v>1.0008060000000001</v>
      </c>
      <c r="BE106" s="62">
        <v>1.0008060000000001</v>
      </c>
      <c r="BF106" s="62">
        <v>1.0008060000000001</v>
      </c>
      <c r="BG106" s="62">
        <v>13.098934</v>
      </c>
      <c r="BH106" s="62">
        <v>-137.99006199999999</v>
      </c>
      <c r="BI106" s="62">
        <v>-137.99006199999999</v>
      </c>
      <c r="BJ106" s="62">
        <v>-127.04937200000001</v>
      </c>
      <c r="BK106" s="62">
        <v>-140.004603</v>
      </c>
      <c r="BL106" s="62">
        <v>-127.219853</v>
      </c>
      <c r="BM106" s="62">
        <v>-127.752093</v>
      </c>
      <c r="BN106" s="62">
        <v>147.37586999999999</v>
      </c>
      <c r="BO106" s="62">
        <v>147.37586999999999</v>
      </c>
      <c r="BP106" s="62">
        <v>148.376676</v>
      </c>
      <c r="BQ106" s="62">
        <v>161.47560999999999</v>
      </c>
      <c r="BR106" s="62">
        <v>162.68353999999999</v>
      </c>
      <c r="BS106" s="62">
        <v>163.633048</v>
      </c>
    </row>
    <row r="107" spans="2:77" s="1" customFormat="1" ht="15" x14ac:dyDescent="0.25">
      <c r="B107" s="89" t="s">
        <v>339</v>
      </c>
      <c r="C107" s="74">
        <v>43585.25</v>
      </c>
      <c r="D107" s="58" t="s">
        <v>0</v>
      </c>
      <c r="E107" s="75" t="s">
        <v>26</v>
      </c>
      <c r="F107" s="75">
        <v>54.166500999999997</v>
      </c>
      <c r="G107" s="59">
        <v>65.213318999999998</v>
      </c>
      <c r="H107" s="59">
        <v>46.432617</v>
      </c>
      <c r="I107" s="60">
        <v>0.16656144968094289</v>
      </c>
      <c r="J107" s="66">
        <v>-0.16939512003675206</v>
      </c>
      <c r="K107" s="59" t="s">
        <v>26</v>
      </c>
      <c r="L107" s="75">
        <v>43.696673999999994</v>
      </c>
      <c r="M107" s="59">
        <v>41.671002000000001</v>
      </c>
      <c r="N107" s="59">
        <v>35.842290999999996</v>
      </c>
      <c r="O107" s="60">
        <v>0.21913730347203519</v>
      </c>
      <c r="P107" s="66">
        <v>4.8611070115376576E-2</v>
      </c>
      <c r="Q107" s="59" t="s">
        <v>26</v>
      </c>
      <c r="R107" s="76">
        <v>65.241603999999995</v>
      </c>
      <c r="S107" s="59">
        <v>119.403526</v>
      </c>
      <c r="T107" s="59">
        <v>44.941065999999999</v>
      </c>
      <c r="U107" s="60">
        <v>0.4517146522514619</v>
      </c>
      <c r="V107" s="90">
        <v>-0.45360404181028957</v>
      </c>
      <c r="W107" s="61"/>
      <c r="X107" s="61"/>
      <c r="Y107" s="61"/>
      <c r="Z107" s="61"/>
      <c r="AA107" s="62">
        <v>1241.856</v>
      </c>
      <c r="AB107" s="62">
        <v>54.166500999999997</v>
      </c>
      <c r="AC107" s="62">
        <v>46.432617</v>
      </c>
      <c r="AD107" s="62">
        <v>56.332416000000002</v>
      </c>
      <c r="AE107" s="62">
        <v>54.315764999999999</v>
      </c>
      <c r="AF107" s="63">
        <v>44.782696999999999</v>
      </c>
      <c r="AG107" s="63">
        <v>36.752239000000003</v>
      </c>
      <c r="AH107" s="62">
        <v>36.752239000000003</v>
      </c>
      <c r="AI107" s="62">
        <v>46.539537000000003</v>
      </c>
      <c r="AJ107" s="62">
        <v>44.488526</v>
      </c>
      <c r="AK107" s="62">
        <v>42.806494999999998</v>
      </c>
      <c r="AL107" s="62">
        <v>44.782696999999999</v>
      </c>
      <c r="AM107" s="63">
        <v>43.685882999999997</v>
      </c>
      <c r="AN107" s="63">
        <v>35.815627999999997</v>
      </c>
      <c r="AO107" s="62">
        <v>35.815627999999997</v>
      </c>
      <c r="AP107" s="62">
        <v>45.244661999999998</v>
      </c>
      <c r="AQ107" s="62">
        <v>43.356940999999999</v>
      </c>
      <c r="AR107" s="62">
        <v>41.672764000000001</v>
      </c>
      <c r="AS107" s="62">
        <v>43.685882999999997</v>
      </c>
      <c r="AT107" s="63">
        <v>43.696674000000002</v>
      </c>
      <c r="AU107" s="63">
        <v>35.842291000000003</v>
      </c>
      <c r="AV107" s="62">
        <v>35.842291000000003</v>
      </c>
      <c r="AW107" s="62">
        <v>45.271510999999997</v>
      </c>
      <c r="AX107" s="62">
        <v>43.374037000000001</v>
      </c>
      <c r="AY107" s="62">
        <v>45.271510999999997</v>
      </c>
      <c r="AZ107" s="62">
        <v>43.374037000000001</v>
      </c>
      <c r="BA107" s="63">
        <v>65.241603999999995</v>
      </c>
      <c r="BB107" s="63">
        <v>44.941065999999999</v>
      </c>
      <c r="BC107" s="62">
        <v>44.941065999999999</v>
      </c>
      <c r="BD107" s="62">
        <v>56.534483999999999</v>
      </c>
      <c r="BE107" s="62">
        <v>56.534483999999999</v>
      </c>
      <c r="BF107" s="62">
        <v>56.534483999999999</v>
      </c>
      <c r="BG107" s="62">
        <v>54.839914</v>
      </c>
      <c r="BH107" s="62">
        <v>-253.51131000000001</v>
      </c>
      <c r="BI107" s="62">
        <v>-253.51131000000001</v>
      </c>
      <c r="BJ107" s="62">
        <v>-163.46779000000001</v>
      </c>
      <c r="BK107" s="62">
        <v>-217.938131</v>
      </c>
      <c r="BL107" s="62">
        <v>-271.01498199999997</v>
      </c>
      <c r="BM107" s="62">
        <v>-327.99574699999999</v>
      </c>
      <c r="BN107" s="62">
        <v>1972.170809</v>
      </c>
      <c r="BO107" s="62">
        <v>1972.170809</v>
      </c>
      <c r="BP107" s="62">
        <v>1912.7025980000001</v>
      </c>
      <c r="BQ107" s="62">
        <v>1963.84439</v>
      </c>
      <c r="BR107" s="62">
        <v>2082.388868</v>
      </c>
      <c r="BS107" s="62">
        <v>2142.0995280000002</v>
      </c>
      <c r="BT107"/>
      <c r="BU107"/>
      <c r="BV107"/>
      <c r="BW107"/>
      <c r="BX107"/>
      <c r="BY107"/>
    </row>
    <row r="108" spans="2:77" s="1" customFormat="1" ht="15" x14ac:dyDescent="0.25">
      <c r="B108" s="89" t="s">
        <v>342</v>
      </c>
      <c r="C108" s="74">
        <v>43585.25</v>
      </c>
      <c r="D108" s="58" t="s">
        <v>0</v>
      </c>
      <c r="E108" s="75" t="s">
        <v>26</v>
      </c>
      <c r="F108" s="75" t="s">
        <v>26</v>
      </c>
      <c r="G108" s="59" t="s">
        <v>26</v>
      </c>
      <c r="H108" s="59" t="s">
        <v>26</v>
      </c>
      <c r="I108" s="60" t="s">
        <v>26</v>
      </c>
      <c r="J108" s="66" t="s">
        <v>26</v>
      </c>
      <c r="K108" s="59" t="s">
        <v>26</v>
      </c>
      <c r="L108" s="75">
        <v>-6.5653000000000003E-2</v>
      </c>
      <c r="M108" s="59">
        <v>-5.5843999999999998E-2</v>
      </c>
      <c r="N108" s="59">
        <v>-0.200965</v>
      </c>
      <c r="O108" s="60" t="s">
        <v>377</v>
      </c>
      <c r="P108" s="66" t="s">
        <v>377</v>
      </c>
      <c r="Q108" s="59" t="s">
        <v>26</v>
      </c>
      <c r="R108" s="76">
        <v>-5.0198E-2</v>
      </c>
      <c r="S108" s="59">
        <v>-58.121040999999998</v>
      </c>
      <c r="T108" s="59">
        <v>1.6546510000000001</v>
      </c>
      <c r="U108" s="60" t="s">
        <v>377</v>
      </c>
      <c r="V108" s="90" t="s">
        <v>377</v>
      </c>
      <c r="W108" s="61"/>
      <c r="X108" s="61"/>
      <c r="Y108" s="61"/>
      <c r="Z108" s="61"/>
      <c r="AA108" s="62">
        <v>54.742499999999993</v>
      </c>
      <c r="AB108" s="62">
        <v>0</v>
      </c>
      <c r="AC108" s="62">
        <v>0</v>
      </c>
      <c r="AD108" s="62">
        <v>0</v>
      </c>
      <c r="AE108" s="62">
        <v>0</v>
      </c>
      <c r="AF108" s="63">
        <v>0</v>
      </c>
      <c r="AG108" s="63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3">
        <v>-6.5653000000000003E-2</v>
      </c>
      <c r="AN108" s="63">
        <v>-0.200965</v>
      </c>
      <c r="AO108" s="62">
        <v>-0.200965</v>
      </c>
      <c r="AP108" s="62">
        <v>-6.1893999999999998E-2</v>
      </c>
      <c r="AQ108" s="62">
        <v>-0.12762200000000001</v>
      </c>
      <c r="AR108" s="62">
        <v>-5.5843999999999998E-2</v>
      </c>
      <c r="AS108" s="62">
        <v>-6.5653000000000003E-2</v>
      </c>
      <c r="AT108" s="63">
        <v>-6.5653000000000003E-2</v>
      </c>
      <c r="AU108" s="63">
        <v>-0.200965</v>
      </c>
      <c r="AV108" s="62">
        <v>-0.200965</v>
      </c>
      <c r="AW108" s="62">
        <v>-6.1893999999999998E-2</v>
      </c>
      <c r="AX108" s="62">
        <v>-0.12762200000000001</v>
      </c>
      <c r="AY108" s="62">
        <v>-6.1893999999999998E-2</v>
      </c>
      <c r="AZ108" s="62">
        <v>-0.12762200000000001</v>
      </c>
      <c r="BA108" s="63">
        <v>-5.0198E-2</v>
      </c>
      <c r="BB108" s="63">
        <v>1.6546510000000001</v>
      </c>
      <c r="BC108" s="62">
        <v>1.6546510000000001</v>
      </c>
      <c r="BD108" s="62">
        <v>0.41658400000000001</v>
      </c>
      <c r="BE108" s="62">
        <v>0.41658400000000001</v>
      </c>
      <c r="BF108" s="62">
        <v>0.41658400000000001</v>
      </c>
      <c r="BG108" s="62">
        <v>-0.129249</v>
      </c>
      <c r="BH108" s="62">
        <v>-0.145625</v>
      </c>
      <c r="BI108" s="62">
        <v>-0.145625</v>
      </c>
      <c r="BJ108" s="62">
        <v>-3.1768999999999999E-2</v>
      </c>
      <c r="BK108" s="62">
        <v>-2.937E-2</v>
      </c>
      <c r="BL108" s="62">
        <v>-2.5832999999999998E-2</v>
      </c>
      <c r="BM108" s="62">
        <v>-2.7140000000000001E-2</v>
      </c>
      <c r="BN108" s="62">
        <v>249.774191</v>
      </c>
      <c r="BO108" s="62">
        <v>249.774191</v>
      </c>
      <c r="BP108" s="62">
        <v>252.09975499999999</v>
      </c>
      <c r="BQ108" s="62">
        <v>251.970506</v>
      </c>
      <c r="BR108" s="62">
        <v>193.84946500000001</v>
      </c>
      <c r="BS108" s="62">
        <v>193.79926699999999</v>
      </c>
    </row>
    <row r="109" spans="2:77" s="1" customFormat="1" ht="15" x14ac:dyDescent="0.25">
      <c r="B109" s="89" t="s">
        <v>310</v>
      </c>
      <c r="C109" s="74">
        <v>43585.583333333299</v>
      </c>
      <c r="D109" s="58" t="s">
        <v>0</v>
      </c>
      <c r="E109" s="75">
        <v>5679.4676460137061</v>
      </c>
      <c r="F109" s="75">
        <v>5675.3590000000004</v>
      </c>
      <c r="G109" s="59">
        <v>5626.3190000000004</v>
      </c>
      <c r="H109" s="59">
        <v>4761.5950000000003</v>
      </c>
      <c r="I109" s="60">
        <v>0.19190292328515968</v>
      </c>
      <c r="J109" s="66">
        <v>8.716178375239636E-3</v>
      </c>
      <c r="K109" s="59">
        <v>2324.6548692822998</v>
      </c>
      <c r="L109" s="75">
        <v>2344.895</v>
      </c>
      <c r="M109" s="59">
        <v>2568.6320000000001</v>
      </c>
      <c r="N109" s="59">
        <v>2106.413</v>
      </c>
      <c r="O109" s="60">
        <v>0.11321711364295606</v>
      </c>
      <c r="P109" s="66">
        <v>-8.7103563297506237E-2</v>
      </c>
      <c r="Q109" s="59">
        <v>1112.3666857205844</v>
      </c>
      <c r="R109" s="76">
        <v>1224.451</v>
      </c>
      <c r="S109" s="59">
        <v>863.86900000000003</v>
      </c>
      <c r="T109" s="59">
        <v>500.78</v>
      </c>
      <c r="U109" s="60">
        <v>1.4450876632453373</v>
      </c>
      <c r="V109" s="90">
        <v>0.41740356466084561</v>
      </c>
      <c r="W109" s="61"/>
      <c r="X109" s="61"/>
      <c r="Y109" s="61"/>
      <c r="Z109" s="61"/>
      <c r="AA109" s="62">
        <v>25146</v>
      </c>
      <c r="AB109" s="62">
        <v>5675.3590000000004</v>
      </c>
      <c r="AC109" s="62">
        <v>4761.5950000000003</v>
      </c>
      <c r="AD109" s="62">
        <v>5105.3209999999999</v>
      </c>
      <c r="AE109" s="62">
        <v>5799.24</v>
      </c>
      <c r="AF109" s="63">
        <v>1767.0619999999999</v>
      </c>
      <c r="AG109" s="63">
        <v>1646.836</v>
      </c>
      <c r="AH109" s="62">
        <v>1646.836</v>
      </c>
      <c r="AI109" s="62">
        <v>1713.57</v>
      </c>
      <c r="AJ109" s="62">
        <v>2054.25</v>
      </c>
      <c r="AK109" s="62">
        <v>1731.826</v>
      </c>
      <c r="AL109" s="62">
        <v>1767.0619999999999</v>
      </c>
      <c r="AM109" s="63">
        <v>1173.3399999999999</v>
      </c>
      <c r="AN109" s="63">
        <v>1135.9090000000001</v>
      </c>
      <c r="AO109" s="62">
        <v>1135.9090000000001</v>
      </c>
      <c r="AP109" s="62">
        <v>1088.1859999999999</v>
      </c>
      <c r="AQ109" s="62">
        <v>1417.6669999999999</v>
      </c>
      <c r="AR109" s="62">
        <v>1298.394</v>
      </c>
      <c r="AS109" s="62">
        <v>1173.3399999999999</v>
      </c>
      <c r="AT109" s="63">
        <v>2344.895</v>
      </c>
      <c r="AU109" s="63">
        <v>2106.413</v>
      </c>
      <c r="AV109" s="62">
        <v>2106.413</v>
      </c>
      <c r="AW109" s="62">
        <v>2034.463</v>
      </c>
      <c r="AX109" s="62">
        <v>2387.25</v>
      </c>
      <c r="AY109" s="62">
        <v>2034.463</v>
      </c>
      <c r="AZ109" s="62">
        <v>2387.25</v>
      </c>
      <c r="BA109" s="63">
        <v>1224.451</v>
      </c>
      <c r="BB109" s="63">
        <v>500.78</v>
      </c>
      <c r="BC109" s="62">
        <v>500.78</v>
      </c>
      <c r="BD109" s="62">
        <v>415.05500000000001</v>
      </c>
      <c r="BE109" s="62">
        <v>415.05500000000001</v>
      </c>
      <c r="BF109" s="62">
        <v>415.05500000000001</v>
      </c>
      <c r="BG109" s="62">
        <v>241.36099999999999</v>
      </c>
      <c r="BH109" s="62">
        <v>10527.316999999999</v>
      </c>
      <c r="BI109" s="62">
        <v>10527.316999999999</v>
      </c>
      <c r="BJ109" s="62">
        <v>11353.409</v>
      </c>
      <c r="BK109" s="62">
        <v>14293.472</v>
      </c>
      <c r="BL109" s="62">
        <v>12684.442999999999</v>
      </c>
      <c r="BM109" s="62">
        <v>13832.489</v>
      </c>
      <c r="BN109" s="62">
        <v>14204.934999999999</v>
      </c>
      <c r="BO109" s="62">
        <v>14204.934999999999</v>
      </c>
      <c r="BP109" s="62">
        <v>14902.995999999999</v>
      </c>
      <c r="BQ109" s="62">
        <v>14802.682000000001</v>
      </c>
      <c r="BR109" s="62">
        <v>15921.744000000001</v>
      </c>
      <c r="BS109" s="62">
        <v>16951.401000000002</v>
      </c>
    </row>
    <row r="110" spans="2:77" s="1" customFormat="1" ht="15" x14ac:dyDescent="0.25">
      <c r="B110" s="89" t="s">
        <v>333</v>
      </c>
      <c r="C110" s="74">
        <v>43585.76158564815</v>
      </c>
      <c r="D110" s="58" t="s">
        <v>0</v>
      </c>
      <c r="E110" s="75" t="s">
        <v>26</v>
      </c>
      <c r="F110" s="75">
        <v>1385.11</v>
      </c>
      <c r="G110" s="59">
        <v>1852.25</v>
      </c>
      <c r="H110" s="59">
        <v>1053.028</v>
      </c>
      <c r="I110" s="60">
        <v>0.31535913574947672</v>
      </c>
      <c r="J110" s="66">
        <v>-0.25220137670400866</v>
      </c>
      <c r="K110" s="59" t="s">
        <v>26</v>
      </c>
      <c r="L110" s="75">
        <v>161.65199999999999</v>
      </c>
      <c r="M110" s="59">
        <v>130.708</v>
      </c>
      <c r="N110" s="59">
        <v>146.232</v>
      </c>
      <c r="O110" s="60">
        <v>0.1054488757590677</v>
      </c>
      <c r="P110" s="66">
        <v>0.23674143893258237</v>
      </c>
      <c r="Q110" s="59" t="s">
        <v>26</v>
      </c>
      <c r="R110" s="76">
        <v>83.399000000000001</v>
      </c>
      <c r="S110" s="59">
        <v>158.93600000000001</v>
      </c>
      <c r="T110" s="59">
        <v>84.397000000000006</v>
      </c>
      <c r="U110" s="60">
        <v>-1.1825064871974211E-2</v>
      </c>
      <c r="V110" s="90">
        <v>-0.47526677404741535</v>
      </c>
      <c r="W110" s="61"/>
      <c r="X110" s="61"/>
      <c r="Y110" s="61"/>
      <c r="Z110" s="61"/>
      <c r="AA110" s="62">
        <v>2857.6</v>
      </c>
      <c r="AB110" s="62">
        <v>1385.11</v>
      </c>
      <c r="AC110" s="62">
        <v>1053.028</v>
      </c>
      <c r="AD110" s="62">
        <v>1335.298</v>
      </c>
      <c r="AE110" s="62">
        <v>1453.3969999999999</v>
      </c>
      <c r="AF110" s="63">
        <v>147.43799999999999</v>
      </c>
      <c r="AG110" s="63">
        <v>145.99199999999999</v>
      </c>
      <c r="AH110" s="62">
        <v>145.99199999999999</v>
      </c>
      <c r="AI110" s="62">
        <v>222.70699999999999</v>
      </c>
      <c r="AJ110" s="62">
        <v>414.36700000000002</v>
      </c>
      <c r="AK110" s="62">
        <v>135.934</v>
      </c>
      <c r="AL110" s="62">
        <v>147.43799999999999</v>
      </c>
      <c r="AM110" s="63">
        <v>101.334</v>
      </c>
      <c r="AN110" s="63">
        <v>110.562</v>
      </c>
      <c r="AO110" s="62">
        <v>110.562</v>
      </c>
      <c r="AP110" s="62">
        <v>175.82900000000001</v>
      </c>
      <c r="AQ110" s="62">
        <v>365.59100000000001</v>
      </c>
      <c r="AR110" s="62">
        <v>82.43</v>
      </c>
      <c r="AS110" s="62">
        <v>101.334</v>
      </c>
      <c r="AT110" s="63">
        <v>161.65199999999999</v>
      </c>
      <c r="AU110" s="63">
        <v>146.232</v>
      </c>
      <c r="AV110" s="62">
        <v>146.232</v>
      </c>
      <c r="AW110" s="62">
        <v>208.4</v>
      </c>
      <c r="AX110" s="62">
        <v>408.84100000000001</v>
      </c>
      <c r="AY110" s="62">
        <v>208.4</v>
      </c>
      <c r="AZ110" s="62">
        <v>408.84100000000001</v>
      </c>
      <c r="BA110" s="63">
        <v>83.399000000000001</v>
      </c>
      <c r="BB110" s="63">
        <v>84.397000000000006</v>
      </c>
      <c r="BC110" s="62">
        <v>84.397000000000006</v>
      </c>
      <c r="BD110" s="62">
        <v>133.29900000000001</v>
      </c>
      <c r="BE110" s="62">
        <v>133.29900000000001</v>
      </c>
      <c r="BF110" s="62">
        <v>133.29900000000001</v>
      </c>
      <c r="BG110" s="62">
        <v>245.929</v>
      </c>
      <c r="BH110" s="62">
        <v>453.61200000000002</v>
      </c>
      <c r="BI110" s="62">
        <v>453.61200000000002</v>
      </c>
      <c r="BJ110" s="62">
        <v>345.53899999999999</v>
      </c>
      <c r="BK110" s="62">
        <v>671.00099999999998</v>
      </c>
      <c r="BL110" s="62">
        <v>532.85699999999997</v>
      </c>
      <c r="BM110" s="62">
        <v>736.06799999999998</v>
      </c>
      <c r="BN110" s="62">
        <v>1085.625</v>
      </c>
      <c r="BO110" s="62">
        <v>1085.625</v>
      </c>
      <c r="BP110" s="62">
        <v>1005.75</v>
      </c>
      <c r="BQ110" s="62">
        <v>1653.86</v>
      </c>
      <c r="BR110" s="62">
        <v>1811.575</v>
      </c>
      <c r="BS110" s="62">
        <v>1896.722</v>
      </c>
    </row>
    <row r="111" spans="2:77" s="1" customFormat="1" ht="15" x14ac:dyDescent="0.25">
      <c r="B111" s="89" t="s">
        <v>210</v>
      </c>
      <c r="C111" s="74">
        <v>43585.761828703704</v>
      </c>
      <c r="D111" s="58" t="s">
        <v>0</v>
      </c>
      <c r="E111" s="75" t="s">
        <v>26</v>
      </c>
      <c r="F111" s="75">
        <v>2.2737400000000001</v>
      </c>
      <c r="G111" s="59">
        <v>5.5885160000000003</v>
      </c>
      <c r="H111" s="59">
        <v>1.9400109999999999</v>
      </c>
      <c r="I111" s="60">
        <v>0.17202428233654343</v>
      </c>
      <c r="J111" s="66">
        <v>-0.59314064771399067</v>
      </c>
      <c r="K111" s="59" t="s">
        <v>26</v>
      </c>
      <c r="L111" s="75">
        <v>0.33831</v>
      </c>
      <c r="M111" s="59">
        <v>3.8500540000000001</v>
      </c>
      <c r="N111" s="59">
        <v>0.34008899999999997</v>
      </c>
      <c r="O111" s="60">
        <v>-5.2309836542786536E-3</v>
      </c>
      <c r="P111" s="66">
        <v>-0.91212850521057631</v>
      </c>
      <c r="Q111" s="59" t="s">
        <v>26</v>
      </c>
      <c r="R111" s="76">
        <v>1.267709</v>
      </c>
      <c r="S111" s="59">
        <v>1.6294249999999999</v>
      </c>
      <c r="T111" s="59">
        <v>0.80485300000000004</v>
      </c>
      <c r="U111" s="60">
        <v>0.57508141238213684</v>
      </c>
      <c r="V111" s="90">
        <v>-0.22198996578547647</v>
      </c>
      <c r="W111" s="61"/>
      <c r="X111" s="61"/>
      <c r="Y111" s="61"/>
      <c r="Z111" s="61"/>
      <c r="AA111" s="62">
        <v>68.75</v>
      </c>
      <c r="AB111" s="62">
        <v>2.2737400000000001</v>
      </c>
      <c r="AC111" s="62">
        <v>1.9400109999999999</v>
      </c>
      <c r="AD111" s="62">
        <v>1.9323379999999999</v>
      </c>
      <c r="AE111" s="62">
        <v>2.0668519999999999</v>
      </c>
      <c r="AF111" s="63">
        <v>1.7793650000000001</v>
      </c>
      <c r="AG111" s="63">
        <v>1.546222</v>
      </c>
      <c r="AH111" s="62">
        <v>1.546222</v>
      </c>
      <c r="AI111" s="62">
        <v>1.4139139999999999</v>
      </c>
      <c r="AJ111" s="62">
        <v>1.5767899999999999</v>
      </c>
      <c r="AK111" s="62">
        <v>5.0013519999999998</v>
      </c>
      <c r="AL111" s="62">
        <v>1.7793650000000001</v>
      </c>
      <c r="AM111" s="63">
        <v>-0.10280400000000001</v>
      </c>
      <c r="AN111" s="63">
        <v>-1.9526999999999999E-2</v>
      </c>
      <c r="AO111" s="62">
        <v>-1.9526999999999999E-2</v>
      </c>
      <c r="AP111" s="62">
        <v>-0.168826</v>
      </c>
      <c r="AQ111" s="62">
        <v>-0.108069</v>
      </c>
      <c r="AR111" s="62">
        <v>3.4357600000000001</v>
      </c>
      <c r="AS111" s="62">
        <v>-0.10280400000000001</v>
      </c>
      <c r="AT111" s="63">
        <v>0.33831</v>
      </c>
      <c r="AU111" s="63">
        <v>0.34008899999999997</v>
      </c>
      <c r="AV111" s="62">
        <v>0.34008899999999997</v>
      </c>
      <c r="AW111" s="62">
        <v>0.36296200000000001</v>
      </c>
      <c r="AX111" s="62">
        <v>0.28887299999999999</v>
      </c>
      <c r="AY111" s="62">
        <v>0.36296200000000001</v>
      </c>
      <c r="AZ111" s="62">
        <v>0.28887299999999999</v>
      </c>
      <c r="BA111" s="63">
        <v>1.267709</v>
      </c>
      <c r="BB111" s="63">
        <v>0.80485300000000004</v>
      </c>
      <c r="BC111" s="62">
        <v>0.80485300000000004</v>
      </c>
      <c r="BD111" s="62">
        <v>1.4556690000000001</v>
      </c>
      <c r="BE111" s="62">
        <v>1.4556690000000001</v>
      </c>
      <c r="BF111" s="62">
        <v>1.4556690000000001</v>
      </c>
      <c r="BG111" s="62">
        <v>3.354276</v>
      </c>
      <c r="BH111" s="62">
        <v>-13.505709</v>
      </c>
      <c r="BI111" s="62">
        <v>-13.505709</v>
      </c>
      <c r="BJ111" s="62">
        <v>-15.725842</v>
      </c>
      <c r="BK111" s="62">
        <v>-19.609556000000001</v>
      </c>
      <c r="BL111" s="62">
        <v>-18.020039000000001</v>
      </c>
      <c r="BM111" s="62">
        <v>-21.251009</v>
      </c>
      <c r="BN111" s="62">
        <v>21.583081</v>
      </c>
      <c r="BO111" s="62">
        <v>21.583081</v>
      </c>
      <c r="BP111" s="62">
        <v>22.903752999999998</v>
      </c>
      <c r="BQ111" s="62">
        <v>26.281663000000002</v>
      </c>
      <c r="BR111" s="62">
        <v>27.360800000000001</v>
      </c>
      <c r="BS111" s="62">
        <v>28.662485</v>
      </c>
    </row>
    <row r="112" spans="2:77" s="1" customFormat="1" ht="15" x14ac:dyDescent="0.25">
      <c r="B112" s="89" t="s">
        <v>254</v>
      </c>
      <c r="C112" s="74">
        <v>43585.763206018521</v>
      </c>
      <c r="D112" s="58" t="s">
        <v>0</v>
      </c>
      <c r="E112" s="75" t="s">
        <v>26</v>
      </c>
      <c r="F112" s="75">
        <v>164.94924599999999</v>
      </c>
      <c r="G112" s="59">
        <v>165.39254500000001</v>
      </c>
      <c r="H112" s="59">
        <v>161.238901</v>
      </c>
      <c r="I112" s="60">
        <v>2.3011475375908086E-2</v>
      </c>
      <c r="J112" s="66">
        <v>-2.6802840478694634E-3</v>
      </c>
      <c r="K112" s="59" t="s">
        <v>26</v>
      </c>
      <c r="L112" s="75">
        <v>12.116301</v>
      </c>
      <c r="M112" s="59">
        <v>10.892894</v>
      </c>
      <c r="N112" s="59">
        <v>14.726762000000001</v>
      </c>
      <c r="O112" s="60">
        <v>-0.17725967188170766</v>
      </c>
      <c r="P112" s="66">
        <v>0.11231239374953983</v>
      </c>
      <c r="Q112" s="59" t="s">
        <v>26</v>
      </c>
      <c r="R112" s="76">
        <v>2.07064</v>
      </c>
      <c r="S112" s="59">
        <v>20.266662</v>
      </c>
      <c r="T112" s="59">
        <v>19.525957999999999</v>
      </c>
      <c r="U112" s="60">
        <v>-0.89395449892906664</v>
      </c>
      <c r="V112" s="90">
        <v>-0.89783023963196307</v>
      </c>
      <c r="W112" s="61"/>
      <c r="X112" s="61"/>
      <c r="Y112" s="61"/>
      <c r="Z112" s="61"/>
      <c r="AA112" s="62">
        <v>234.00900000000004</v>
      </c>
      <c r="AB112" s="62">
        <v>164.94924599999999</v>
      </c>
      <c r="AC112" s="62">
        <v>161.238901</v>
      </c>
      <c r="AD112" s="62">
        <v>177.17019999999999</v>
      </c>
      <c r="AE112" s="62">
        <v>196.943996</v>
      </c>
      <c r="AF112" s="63">
        <v>22.551193999999999</v>
      </c>
      <c r="AG112" s="63">
        <v>25.440545</v>
      </c>
      <c r="AH112" s="62">
        <v>25.440545</v>
      </c>
      <c r="AI112" s="62">
        <v>22.863434999999999</v>
      </c>
      <c r="AJ112" s="62">
        <v>26.094232000000002</v>
      </c>
      <c r="AK112" s="62">
        <v>22.907304</v>
      </c>
      <c r="AL112" s="62">
        <v>22.551193999999999</v>
      </c>
      <c r="AM112" s="63">
        <v>7.9543049999999997</v>
      </c>
      <c r="AN112" s="63">
        <v>11.326926</v>
      </c>
      <c r="AO112" s="62">
        <v>11.326926</v>
      </c>
      <c r="AP112" s="62">
        <v>9.1964070000000007</v>
      </c>
      <c r="AQ112" s="62">
        <v>12.648597000000001</v>
      </c>
      <c r="AR112" s="62">
        <v>7.4015230000000001</v>
      </c>
      <c r="AS112" s="62">
        <v>7.9543049999999997</v>
      </c>
      <c r="AT112" s="63">
        <v>12.116301</v>
      </c>
      <c r="AU112" s="63">
        <v>14.726762000000001</v>
      </c>
      <c r="AV112" s="62">
        <v>14.726762000000001</v>
      </c>
      <c r="AW112" s="62">
        <v>12.669753</v>
      </c>
      <c r="AX112" s="62">
        <v>16.228819000000001</v>
      </c>
      <c r="AY112" s="62">
        <v>12.669753</v>
      </c>
      <c r="AZ112" s="62">
        <v>16.228819000000001</v>
      </c>
      <c r="BA112" s="63">
        <v>2.07064</v>
      </c>
      <c r="BB112" s="63">
        <v>19.525957999999999</v>
      </c>
      <c r="BC112" s="62">
        <v>19.525957999999999</v>
      </c>
      <c r="BD112" s="62">
        <v>9.0707269999999998</v>
      </c>
      <c r="BE112" s="62">
        <v>9.0707269999999998</v>
      </c>
      <c r="BF112" s="62">
        <v>9.0707269999999998</v>
      </c>
      <c r="BG112" s="62">
        <v>13.254042</v>
      </c>
      <c r="BH112" s="62">
        <v>-2.7000310000000001</v>
      </c>
      <c r="BI112" s="62">
        <v>-2.7000310000000001</v>
      </c>
      <c r="BJ112" s="62">
        <v>1.156263</v>
      </c>
      <c r="BK112" s="62">
        <v>-4.5957030000000003</v>
      </c>
      <c r="BL112" s="62">
        <v>1.6697690000000001</v>
      </c>
      <c r="BM112" s="62">
        <v>-6.6163400000000001</v>
      </c>
      <c r="BN112" s="62">
        <v>497.32765599999999</v>
      </c>
      <c r="BO112" s="62">
        <v>497.32765599999999</v>
      </c>
      <c r="BP112" s="62">
        <v>506.401296</v>
      </c>
      <c r="BQ112" s="62">
        <v>523.55545400000005</v>
      </c>
      <c r="BR112" s="62">
        <v>553.68055600000002</v>
      </c>
      <c r="BS112" s="62">
        <v>510.54923300000002</v>
      </c>
      <c r="BT112"/>
      <c r="BU112"/>
      <c r="BV112"/>
      <c r="BW112"/>
      <c r="BX112"/>
      <c r="BY112"/>
    </row>
    <row r="113" spans="2:77" s="1" customFormat="1" ht="15" x14ac:dyDescent="0.25">
      <c r="B113" s="89" t="s">
        <v>302</v>
      </c>
      <c r="C113" s="74">
        <v>43585.763877314814</v>
      </c>
      <c r="D113" s="58" t="s">
        <v>0</v>
      </c>
      <c r="E113" s="75" t="s">
        <v>26</v>
      </c>
      <c r="F113" s="75">
        <v>13.745568</v>
      </c>
      <c r="G113" s="59">
        <v>18.482403999999999</v>
      </c>
      <c r="H113" s="59">
        <v>21.070012999999999</v>
      </c>
      <c r="I113" s="60">
        <v>-0.34762413293242866</v>
      </c>
      <c r="J113" s="66">
        <v>-0.25628895461867396</v>
      </c>
      <c r="K113" s="59" t="s">
        <v>26</v>
      </c>
      <c r="L113" s="75">
        <v>7.3172560000000004</v>
      </c>
      <c r="M113" s="59">
        <v>11.951711</v>
      </c>
      <c r="N113" s="59">
        <v>12.809474</v>
      </c>
      <c r="O113" s="60">
        <v>-0.42876218024252988</v>
      </c>
      <c r="P113" s="66">
        <v>-0.38776498193438569</v>
      </c>
      <c r="Q113" s="59" t="s">
        <v>26</v>
      </c>
      <c r="R113" s="76">
        <v>5.3178609999999997</v>
      </c>
      <c r="S113" s="59">
        <v>11.513175</v>
      </c>
      <c r="T113" s="59">
        <v>10.504977999999999</v>
      </c>
      <c r="U113" s="60">
        <v>-0.49377704551118529</v>
      </c>
      <c r="V113" s="90">
        <v>-0.538106473670382</v>
      </c>
      <c r="W113" s="61"/>
      <c r="X113" s="61"/>
      <c r="Y113" s="61"/>
      <c r="Z113" s="61"/>
      <c r="AA113" s="62">
        <v>189.83999999999997</v>
      </c>
      <c r="AB113" s="62">
        <v>13.745568</v>
      </c>
      <c r="AC113" s="62">
        <v>21.070012999999999</v>
      </c>
      <c r="AD113" s="62">
        <v>21.999725999999999</v>
      </c>
      <c r="AE113" s="62">
        <v>20.597978999999999</v>
      </c>
      <c r="AF113" s="63">
        <v>5.8094299999999999</v>
      </c>
      <c r="AG113" s="63">
        <v>12.017747999999999</v>
      </c>
      <c r="AH113" s="62">
        <v>12.017747999999999</v>
      </c>
      <c r="AI113" s="62">
        <v>13.838789999999999</v>
      </c>
      <c r="AJ113" s="62">
        <v>13.912228000000001</v>
      </c>
      <c r="AK113" s="62">
        <v>10.448176</v>
      </c>
      <c r="AL113" s="62">
        <v>5.8094299999999999</v>
      </c>
      <c r="AM113" s="63">
        <v>5.5934980000000003</v>
      </c>
      <c r="AN113" s="63">
        <v>11.213583</v>
      </c>
      <c r="AO113" s="62">
        <v>11.213583</v>
      </c>
      <c r="AP113" s="62">
        <v>13.572915999999999</v>
      </c>
      <c r="AQ113" s="62">
        <v>13.681357</v>
      </c>
      <c r="AR113" s="62">
        <v>10.223872999999999</v>
      </c>
      <c r="AS113" s="62">
        <v>5.5934980000000003</v>
      </c>
      <c r="AT113" s="63">
        <v>7.3172560000000004</v>
      </c>
      <c r="AU113" s="63">
        <v>12.809474</v>
      </c>
      <c r="AV113" s="62">
        <v>12.809474</v>
      </c>
      <c r="AW113" s="62">
        <v>15.687932</v>
      </c>
      <c r="AX113" s="62">
        <v>15.43756</v>
      </c>
      <c r="AY113" s="62">
        <v>15.687932</v>
      </c>
      <c r="AZ113" s="62">
        <v>15.43756</v>
      </c>
      <c r="BA113" s="63">
        <v>5.3178609999999997</v>
      </c>
      <c r="BB113" s="63">
        <v>10.504977999999999</v>
      </c>
      <c r="BC113" s="62">
        <v>10.504977999999999</v>
      </c>
      <c r="BD113" s="62">
        <v>8.1476889999999997</v>
      </c>
      <c r="BE113" s="62">
        <v>8.1476889999999997</v>
      </c>
      <c r="BF113" s="62">
        <v>8.1476889999999997</v>
      </c>
      <c r="BG113" s="62">
        <v>7.8869400000000001</v>
      </c>
      <c r="BH113" s="62">
        <v>-47.328749000000002</v>
      </c>
      <c r="BI113" s="62">
        <v>-47.328749000000002</v>
      </c>
      <c r="BJ113" s="62">
        <v>-38.005184999999997</v>
      </c>
      <c r="BK113" s="62">
        <v>-42.505054999999999</v>
      </c>
      <c r="BL113" s="62">
        <v>-46.974240000000002</v>
      </c>
      <c r="BM113" s="62">
        <v>-47.531896000000003</v>
      </c>
      <c r="BN113" s="62">
        <v>76.707335999999998</v>
      </c>
      <c r="BO113" s="62">
        <v>76.707335999999998</v>
      </c>
      <c r="BP113" s="62">
        <v>57.165374999999997</v>
      </c>
      <c r="BQ113" s="62">
        <v>64.327805999999995</v>
      </c>
      <c r="BR113" s="62">
        <v>75.693692999999996</v>
      </c>
      <c r="BS113" s="62">
        <v>82.099869999999996</v>
      </c>
    </row>
    <row r="114" spans="2:77" s="1" customFormat="1" ht="15" x14ac:dyDescent="0.25">
      <c r="B114" s="89" t="s">
        <v>148</v>
      </c>
      <c r="C114" s="74">
        <v>43585.768761574072</v>
      </c>
      <c r="D114" s="58" t="s">
        <v>0</v>
      </c>
      <c r="E114" s="75" t="s">
        <v>26</v>
      </c>
      <c r="F114" s="75">
        <v>12.208622999999999</v>
      </c>
      <c r="G114" s="59">
        <v>29.276368000000002</v>
      </c>
      <c r="H114" s="59">
        <v>21.955651</v>
      </c>
      <c r="I114" s="60">
        <v>-0.44394165310789468</v>
      </c>
      <c r="J114" s="66">
        <v>-0.58298710413805432</v>
      </c>
      <c r="K114" s="59" t="s">
        <v>26</v>
      </c>
      <c r="L114" s="75">
        <v>1.4079170000000001</v>
      </c>
      <c r="M114" s="59">
        <v>7.396598</v>
      </c>
      <c r="N114" s="59">
        <v>5.3181829999999994</v>
      </c>
      <c r="O114" s="60">
        <v>-0.73526352891579694</v>
      </c>
      <c r="P114" s="66">
        <v>-0.80965343797243006</v>
      </c>
      <c r="Q114" s="59" t="s">
        <v>26</v>
      </c>
      <c r="R114" s="76">
        <v>-2.7572640000000002</v>
      </c>
      <c r="S114" s="59">
        <v>5.4167490000000003</v>
      </c>
      <c r="T114" s="59">
        <v>1.5199100000000001</v>
      </c>
      <c r="U114" s="60" t="s">
        <v>377</v>
      </c>
      <c r="V114" s="90" t="s">
        <v>377</v>
      </c>
      <c r="W114" s="61"/>
      <c r="X114" s="61"/>
      <c r="Y114" s="61"/>
      <c r="Z114" s="61"/>
      <c r="AA114" s="62">
        <v>332.63967274999999</v>
      </c>
      <c r="AB114" s="62">
        <v>12.208622999999999</v>
      </c>
      <c r="AC114" s="62">
        <v>21.955651</v>
      </c>
      <c r="AD114" s="62">
        <v>27.350428999999998</v>
      </c>
      <c r="AE114" s="62">
        <v>24.152683</v>
      </c>
      <c r="AF114" s="63">
        <v>3.64621</v>
      </c>
      <c r="AG114" s="63">
        <v>7.0877629999999998</v>
      </c>
      <c r="AH114" s="62">
        <v>7.0877629999999998</v>
      </c>
      <c r="AI114" s="62">
        <v>7.9274579999999997</v>
      </c>
      <c r="AJ114" s="62">
        <v>7.7420739999999997</v>
      </c>
      <c r="AK114" s="62">
        <v>7.9997150000000001</v>
      </c>
      <c r="AL114" s="62">
        <v>3.64621</v>
      </c>
      <c r="AM114" s="63">
        <v>0.390565</v>
      </c>
      <c r="AN114" s="63">
        <v>4.6023949999999996</v>
      </c>
      <c r="AO114" s="62">
        <v>4.6023949999999996</v>
      </c>
      <c r="AP114" s="62">
        <v>4.0419239999999999</v>
      </c>
      <c r="AQ114" s="62">
        <v>4.1479119999999998</v>
      </c>
      <c r="AR114" s="62">
        <v>6.6884940000000004</v>
      </c>
      <c r="AS114" s="62">
        <v>0.390565</v>
      </c>
      <c r="AT114" s="63">
        <v>1.4079170000000001</v>
      </c>
      <c r="AU114" s="63">
        <v>5.3181830000000003</v>
      </c>
      <c r="AV114" s="62">
        <v>5.3181830000000003</v>
      </c>
      <c r="AW114" s="62">
        <v>4.6131460000000004</v>
      </c>
      <c r="AX114" s="62">
        <v>4.8863329999999996</v>
      </c>
      <c r="AY114" s="62">
        <v>4.6131460000000004</v>
      </c>
      <c r="AZ114" s="62">
        <v>4.8863329999999996</v>
      </c>
      <c r="BA114" s="63">
        <v>-2.7572640000000002</v>
      </c>
      <c r="BB114" s="63">
        <v>1.5199100000000001</v>
      </c>
      <c r="BC114" s="62">
        <v>1.5199100000000001</v>
      </c>
      <c r="BD114" s="62">
        <v>0.134182</v>
      </c>
      <c r="BE114" s="62">
        <v>0.134182</v>
      </c>
      <c r="BF114" s="62">
        <v>0.134182</v>
      </c>
      <c r="BG114" s="62">
        <v>0.98572599999999999</v>
      </c>
      <c r="BH114" s="62">
        <v>55.762099999999997</v>
      </c>
      <c r="BI114" s="62">
        <v>55.762099999999997</v>
      </c>
      <c r="BJ114" s="62">
        <v>40.091810000000002</v>
      </c>
      <c r="BK114" s="62">
        <v>53.478149000000002</v>
      </c>
      <c r="BL114" s="62">
        <v>48.512967000000003</v>
      </c>
      <c r="BM114" s="62">
        <v>35.299363999999997</v>
      </c>
      <c r="BN114" s="62">
        <v>27.370170999999999</v>
      </c>
      <c r="BO114" s="62">
        <v>27.370170999999999</v>
      </c>
      <c r="BP114" s="62">
        <v>68.638186000000005</v>
      </c>
      <c r="BQ114" s="62">
        <v>69.569654999999997</v>
      </c>
      <c r="BR114" s="62">
        <v>77.653143999999998</v>
      </c>
      <c r="BS114" s="62">
        <v>75.011201</v>
      </c>
    </row>
    <row r="115" spans="2:77" s="1" customFormat="1" ht="15" x14ac:dyDescent="0.25">
      <c r="B115" s="89" t="s">
        <v>297</v>
      </c>
      <c r="C115" s="74">
        <v>43585.770937499998</v>
      </c>
      <c r="D115" s="58" t="s">
        <v>0</v>
      </c>
      <c r="E115" s="75" t="s">
        <v>26</v>
      </c>
      <c r="F115" s="75">
        <v>840.68200000000002</v>
      </c>
      <c r="G115" s="59">
        <v>859.90700000000004</v>
      </c>
      <c r="H115" s="59">
        <v>806.51099999999997</v>
      </c>
      <c r="I115" s="60">
        <v>4.236891995273484E-2</v>
      </c>
      <c r="J115" s="66">
        <v>-2.2357068845817119E-2</v>
      </c>
      <c r="K115" s="59" t="s">
        <v>26</v>
      </c>
      <c r="L115" s="75">
        <v>45.29</v>
      </c>
      <c r="M115" s="59">
        <v>38.120000000000005</v>
      </c>
      <c r="N115" s="59">
        <v>30.925000000000001</v>
      </c>
      <c r="O115" s="60">
        <v>0.46451091350040419</v>
      </c>
      <c r="P115" s="66">
        <v>0.18809024134312691</v>
      </c>
      <c r="Q115" s="59" t="s">
        <v>26</v>
      </c>
      <c r="R115" s="76">
        <v>-52.23</v>
      </c>
      <c r="S115" s="59">
        <v>-54.521000000000001</v>
      </c>
      <c r="T115" s="59">
        <v>-4.34</v>
      </c>
      <c r="U115" s="60" t="s">
        <v>377</v>
      </c>
      <c r="V115" s="90" t="s">
        <v>377</v>
      </c>
      <c r="W115" s="61"/>
      <c r="X115" s="61"/>
      <c r="Y115" s="61"/>
      <c r="Z115" s="61"/>
      <c r="AA115" s="62">
        <v>238.7</v>
      </c>
      <c r="AB115" s="62">
        <v>840.68200000000002</v>
      </c>
      <c r="AC115" s="62">
        <v>806.51099999999997</v>
      </c>
      <c r="AD115" s="62">
        <v>894.375</v>
      </c>
      <c r="AE115" s="62">
        <v>916.22699999999998</v>
      </c>
      <c r="AF115" s="63">
        <v>141.738</v>
      </c>
      <c r="AG115" s="63">
        <v>145.08600000000001</v>
      </c>
      <c r="AH115" s="62">
        <v>145.08600000000001</v>
      </c>
      <c r="AI115" s="62">
        <v>153.57300000000001</v>
      </c>
      <c r="AJ115" s="62">
        <v>179.17400000000001</v>
      </c>
      <c r="AK115" s="62">
        <v>169.51900000000001</v>
      </c>
      <c r="AL115" s="62">
        <v>141.738</v>
      </c>
      <c r="AM115" s="63">
        <v>11.507</v>
      </c>
      <c r="AN115" s="63">
        <v>22.873000000000001</v>
      </c>
      <c r="AO115" s="62">
        <v>22.873000000000001</v>
      </c>
      <c r="AP115" s="62">
        <v>21.262</v>
      </c>
      <c r="AQ115" s="62">
        <v>48.383000000000003</v>
      </c>
      <c r="AR115" s="62">
        <v>30.152000000000001</v>
      </c>
      <c r="AS115" s="62">
        <v>11.507</v>
      </c>
      <c r="AT115" s="63">
        <v>45.29</v>
      </c>
      <c r="AU115" s="63">
        <v>30.925000000000001</v>
      </c>
      <c r="AV115" s="62">
        <v>30.925000000000001</v>
      </c>
      <c r="AW115" s="62">
        <v>29.268000000000001</v>
      </c>
      <c r="AX115" s="62">
        <v>56.37</v>
      </c>
      <c r="AY115" s="62">
        <v>29.268000000000001</v>
      </c>
      <c r="AZ115" s="62">
        <v>56.37</v>
      </c>
      <c r="BA115" s="63">
        <v>-52.23</v>
      </c>
      <c r="BB115" s="63">
        <v>-4.34</v>
      </c>
      <c r="BC115" s="62">
        <v>-4.34</v>
      </c>
      <c r="BD115" s="62">
        <v>-5.7949999999999999</v>
      </c>
      <c r="BE115" s="62">
        <v>-5.7949999999999999</v>
      </c>
      <c r="BF115" s="62">
        <v>-5.7949999999999999</v>
      </c>
      <c r="BG115" s="62">
        <v>4.7E-2</v>
      </c>
      <c r="BH115" s="62">
        <v>187.76900000000001</v>
      </c>
      <c r="BI115" s="62">
        <v>187.76900000000001</v>
      </c>
      <c r="BJ115" s="62">
        <v>206.89400000000001</v>
      </c>
      <c r="BK115" s="62">
        <v>95.873000000000005</v>
      </c>
      <c r="BL115" s="62">
        <v>-18.486999999999998</v>
      </c>
      <c r="BM115" s="62">
        <v>50.011000000000003</v>
      </c>
      <c r="BN115" s="62">
        <v>-47.46</v>
      </c>
      <c r="BO115" s="62">
        <v>-47.46</v>
      </c>
      <c r="BP115" s="62">
        <v>-53.265999999999998</v>
      </c>
      <c r="BQ115" s="62">
        <v>-53.219000000000001</v>
      </c>
      <c r="BR115" s="62">
        <v>-103.078</v>
      </c>
      <c r="BS115" s="62">
        <v>-154.29</v>
      </c>
    </row>
    <row r="116" spans="2:77" s="1" customFormat="1" ht="15" x14ac:dyDescent="0.25">
      <c r="B116" s="89" t="s">
        <v>263</v>
      </c>
      <c r="C116" s="74">
        <v>43585.783194444448</v>
      </c>
      <c r="D116" s="58" t="s">
        <v>0</v>
      </c>
      <c r="E116" s="75" t="s">
        <v>26</v>
      </c>
      <c r="F116" s="75">
        <v>51.716337000000003</v>
      </c>
      <c r="G116" s="59">
        <v>44.153120000000001</v>
      </c>
      <c r="H116" s="59">
        <v>32.435519999999997</v>
      </c>
      <c r="I116" s="60">
        <v>0.5944352672625568</v>
      </c>
      <c r="J116" s="66">
        <v>0.17129518819961076</v>
      </c>
      <c r="K116" s="59" t="s">
        <v>26</v>
      </c>
      <c r="L116" s="75">
        <v>40.677168999999999</v>
      </c>
      <c r="M116" s="59">
        <v>34.238153000000004</v>
      </c>
      <c r="N116" s="59">
        <v>28.576252</v>
      </c>
      <c r="O116" s="60">
        <v>0.42346060638043093</v>
      </c>
      <c r="P116" s="66">
        <v>0.18806551860434739</v>
      </c>
      <c r="Q116" s="59" t="s">
        <v>26</v>
      </c>
      <c r="R116" s="76">
        <v>-23.478275</v>
      </c>
      <c r="S116" s="59">
        <v>405.53249799999998</v>
      </c>
      <c r="T116" s="59">
        <v>-13.176037000000001</v>
      </c>
      <c r="U116" s="60" t="s">
        <v>377</v>
      </c>
      <c r="V116" s="90" t="s">
        <v>377</v>
      </c>
      <c r="W116" s="61"/>
      <c r="X116" s="61"/>
      <c r="Y116" s="61"/>
      <c r="Z116" s="61"/>
      <c r="AA116" s="62">
        <v>182.04000074000001</v>
      </c>
      <c r="AB116" s="62">
        <v>51.716337000000003</v>
      </c>
      <c r="AC116" s="62">
        <v>32.435519999999997</v>
      </c>
      <c r="AD116" s="62">
        <v>37.396622000000001</v>
      </c>
      <c r="AE116" s="62">
        <v>48.645704000000002</v>
      </c>
      <c r="AF116" s="63">
        <v>40.086939999999998</v>
      </c>
      <c r="AG116" s="63">
        <v>28.303842</v>
      </c>
      <c r="AH116" s="62">
        <v>28.303842</v>
      </c>
      <c r="AI116" s="62">
        <v>33.853489000000003</v>
      </c>
      <c r="AJ116" s="62">
        <v>44.092592000000003</v>
      </c>
      <c r="AK116" s="62">
        <v>34.238013000000002</v>
      </c>
      <c r="AL116" s="62">
        <v>40.086939999999998</v>
      </c>
      <c r="AM116" s="63">
        <v>39.632260000000002</v>
      </c>
      <c r="AN116" s="63">
        <v>27.866350000000001</v>
      </c>
      <c r="AO116" s="62">
        <v>27.866350000000001</v>
      </c>
      <c r="AP116" s="62">
        <v>33.063459999999999</v>
      </c>
      <c r="AQ116" s="62">
        <v>43.571857000000001</v>
      </c>
      <c r="AR116" s="62">
        <v>33.411509000000002</v>
      </c>
      <c r="AS116" s="62">
        <v>39.632260000000002</v>
      </c>
      <c r="AT116" s="63">
        <v>40.677168999999999</v>
      </c>
      <c r="AU116" s="63">
        <v>28.576252</v>
      </c>
      <c r="AV116" s="62">
        <v>28.576252</v>
      </c>
      <c r="AW116" s="62">
        <v>33.941763000000002</v>
      </c>
      <c r="AX116" s="62">
        <v>44.580049000000002</v>
      </c>
      <c r="AY116" s="62">
        <v>33.941763000000002</v>
      </c>
      <c r="AZ116" s="62">
        <v>44.580049000000002</v>
      </c>
      <c r="BA116" s="63">
        <v>-23.478275</v>
      </c>
      <c r="BB116" s="63">
        <v>-13.176037000000001</v>
      </c>
      <c r="BC116" s="62">
        <v>-13.176037000000001</v>
      </c>
      <c r="BD116" s="62">
        <v>-35.330351999999998</v>
      </c>
      <c r="BE116" s="62">
        <v>-35.330351999999998</v>
      </c>
      <c r="BF116" s="62">
        <v>-35.330351999999998</v>
      </c>
      <c r="BG116" s="62">
        <v>-144.917428</v>
      </c>
      <c r="BH116" s="62">
        <v>846.20009000000005</v>
      </c>
      <c r="BI116" s="62">
        <v>846.20009000000005</v>
      </c>
      <c r="BJ116" s="62">
        <v>920.89875600000005</v>
      </c>
      <c r="BK116" s="62">
        <v>1071.1361609999999</v>
      </c>
      <c r="BL116" s="62">
        <v>993.41842699999995</v>
      </c>
      <c r="BM116" s="62">
        <v>1030.2155049999999</v>
      </c>
      <c r="BN116" s="62">
        <v>924.56834900000001</v>
      </c>
      <c r="BO116" s="62">
        <v>924.56834900000001</v>
      </c>
      <c r="BP116" s="62">
        <v>889.24231699999996</v>
      </c>
      <c r="BQ116" s="62">
        <v>744.32311100000004</v>
      </c>
      <c r="BR116" s="62">
        <v>1149.8576169999999</v>
      </c>
      <c r="BS116" s="62">
        <v>1126.3436810000001</v>
      </c>
    </row>
    <row r="117" spans="2:77" s="1" customFormat="1" ht="15" x14ac:dyDescent="0.25">
      <c r="B117" s="89" t="s">
        <v>244</v>
      </c>
      <c r="C117" s="74">
        <v>43585.790868055556</v>
      </c>
      <c r="D117" s="58" t="s">
        <v>0</v>
      </c>
      <c r="E117" s="75" t="s">
        <v>26</v>
      </c>
      <c r="F117" s="75">
        <v>9.9714329999999993</v>
      </c>
      <c r="G117" s="59">
        <v>5.1069290000000001</v>
      </c>
      <c r="H117" s="59">
        <v>63.794237000000003</v>
      </c>
      <c r="I117" s="60">
        <v>-0.84369382770421719</v>
      </c>
      <c r="J117" s="66">
        <v>0.95253018007495283</v>
      </c>
      <c r="K117" s="59" t="s">
        <v>26</v>
      </c>
      <c r="L117" s="75">
        <v>-3.4833989999999999</v>
      </c>
      <c r="M117" s="59">
        <v>1.5708710000000001</v>
      </c>
      <c r="N117" s="59">
        <v>-1.6327119999999999</v>
      </c>
      <c r="O117" s="60" t="s">
        <v>377</v>
      </c>
      <c r="P117" s="66" t="s">
        <v>377</v>
      </c>
      <c r="Q117" s="59" t="s">
        <v>26</v>
      </c>
      <c r="R117" s="76">
        <v>32.088208999999999</v>
      </c>
      <c r="S117" s="59">
        <v>-58.795290999999999</v>
      </c>
      <c r="T117" s="59">
        <v>3.4220350000000002</v>
      </c>
      <c r="U117" s="60">
        <v>8.3769376993514086</v>
      </c>
      <c r="V117" s="90" t="s">
        <v>377</v>
      </c>
      <c r="W117" s="61"/>
      <c r="X117" s="61"/>
      <c r="Y117" s="61"/>
      <c r="Z117" s="61"/>
      <c r="AA117" s="62">
        <v>190</v>
      </c>
      <c r="AB117" s="62">
        <v>9.9714329999999993</v>
      </c>
      <c r="AC117" s="62">
        <v>63.794237000000003</v>
      </c>
      <c r="AD117" s="62">
        <v>11.129543999999999</v>
      </c>
      <c r="AE117" s="62">
        <v>6.7435489999999998</v>
      </c>
      <c r="AF117" s="63">
        <v>1.094457</v>
      </c>
      <c r="AG117" s="63">
        <v>1.8742719999999999</v>
      </c>
      <c r="AH117" s="62">
        <v>1.8742719999999999</v>
      </c>
      <c r="AI117" s="62">
        <v>2.1888920000000001</v>
      </c>
      <c r="AJ117" s="62">
        <v>0.47662100000000002</v>
      </c>
      <c r="AK117" s="62">
        <v>1.7559210000000001</v>
      </c>
      <c r="AL117" s="62">
        <v>1.094457</v>
      </c>
      <c r="AM117" s="63">
        <v>-3.515749</v>
      </c>
      <c r="AN117" s="63">
        <v>-1.6415919999999999</v>
      </c>
      <c r="AO117" s="62">
        <v>-1.6415919999999999</v>
      </c>
      <c r="AP117" s="62">
        <v>-0.33705299999999999</v>
      </c>
      <c r="AQ117" s="62">
        <v>-4.1083429999999996</v>
      </c>
      <c r="AR117" s="62">
        <v>1.5584180000000001</v>
      </c>
      <c r="AS117" s="62">
        <v>-3.515749</v>
      </c>
      <c r="AT117" s="63">
        <v>-3.4833989999999999</v>
      </c>
      <c r="AU117" s="63">
        <v>-1.6327119999999999</v>
      </c>
      <c r="AV117" s="62">
        <v>-1.6327119999999999</v>
      </c>
      <c r="AW117" s="62">
        <v>-0.32791500000000001</v>
      </c>
      <c r="AX117" s="62">
        <v>-4.0988610000000003</v>
      </c>
      <c r="AY117" s="62">
        <v>-0.32791500000000001</v>
      </c>
      <c r="AZ117" s="62">
        <v>-4.0988610000000003</v>
      </c>
      <c r="BA117" s="63">
        <v>32.088208999999999</v>
      </c>
      <c r="BB117" s="63">
        <v>3.4220350000000002</v>
      </c>
      <c r="BC117" s="62">
        <v>3.4220350000000002</v>
      </c>
      <c r="BD117" s="62">
        <v>3.088981</v>
      </c>
      <c r="BE117" s="62">
        <v>3.088981</v>
      </c>
      <c r="BF117" s="62">
        <v>3.088981</v>
      </c>
      <c r="BG117" s="62">
        <v>-8.5043559999999996</v>
      </c>
      <c r="BH117" s="62">
        <v>179.532794</v>
      </c>
      <c r="BI117" s="62">
        <v>179.532794</v>
      </c>
      <c r="BJ117" s="62">
        <v>150.043702</v>
      </c>
      <c r="BK117" s="62">
        <v>111.68983299999999</v>
      </c>
      <c r="BL117" s="62">
        <v>120.29138399999999</v>
      </c>
      <c r="BM117" s="62">
        <v>118.258599</v>
      </c>
      <c r="BN117" s="62">
        <v>330.61121300000002</v>
      </c>
      <c r="BO117" s="62">
        <v>330.61121300000002</v>
      </c>
      <c r="BP117" s="62">
        <v>393.75948399999999</v>
      </c>
      <c r="BQ117" s="62">
        <v>474.55963000000003</v>
      </c>
      <c r="BR117" s="62">
        <v>416.72393</v>
      </c>
      <c r="BS117" s="62">
        <v>448.81213700000001</v>
      </c>
      <c r="BT117"/>
      <c r="BU117"/>
      <c r="BV117"/>
      <c r="BW117"/>
      <c r="BX117"/>
      <c r="BY117"/>
    </row>
    <row r="118" spans="2:77" s="1" customFormat="1" ht="15" x14ac:dyDescent="0.25">
      <c r="B118" s="89" t="s">
        <v>126</v>
      </c>
      <c r="C118" s="74">
        <v>43585.817881944444</v>
      </c>
      <c r="D118" s="58" t="s">
        <v>0</v>
      </c>
      <c r="E118" s="75" t="s">
        <v>26</v>
      </c>
      <c r="F118" s="75">
        <v>267.41124000000002</v>
      </c>
      <c r="G118" s="59">
        <v>197.60745499999999</v>
      </c>
      <c r="H118" s="59">
        <v>262.59283299999998</v>
      </c>
      <c r="I118" s="60">
        <v>1.8349346952664325E-2</v>
      </c>
      <c r="J118" s="66">
        <v>0.35324469413363002</v>
      </c>
      <c r="K118" s="59" t="s">
        <v>26</v>
      </c>
      <c r="L118" s="75">
        <v>48.267106999999996</v>
      </c>
      <c r="M118" s="59">
        <v>15.682644</v>
      </c>
      <c r="N118" s="59">
        <v>42.283632999999995</v>
      </c>
      <c r="O118" s="60">
        <v>0.14150803929265021</v>
      </c>
      <c r="P118" s="66">
        <v>2.0777403988766179</v>
      </c>
      <c r="Q118" s="59" t="s">
        <v>26</v>
      </c>
      <c r="R118" s="76">
        <v>5.1533160000000002</v>
      </c>
      <c r="S118" s="59">
        <v>3.2946770000000001</v>
      </c>
      <c r="T118" s="59">
        <v>12.324446999999999</v>
      </c>
      <c r="U118" s="60">
        <v>-0.58186229369966858</v>
      </c>
      <c r="V118" s="90">
        <v>0.56413390447682743</v>
      </c>
      <c r="W118" s="61"/>
      <c r="X118" s="61"/>
      <c r="Y118" s="61"/>
      <c r="Z118" s="61"/>
      <c r="AA118" s="62">
        <v>296</v>
      </c>
      <c r="AB118" s="62">
        <v>267.41124000000002</v>
      </c>
      <c r="AC118" s="62">
        <v>262.59283299999998</v>
      </c>
      <c r="AD118" s="62">
        <v>352.78912400000002</v>
      </c>
      <c r="AE118" s="62">
        <v>257.86212</v>
      </c>
      <c r="AF118" s="63">
        <v>87.608648000000002</v>
      </c>
      <c r="AG118" s="63">
        <v>83.906902000000002</v>
      </c>
      <c r="AH118" s="62">
        <v>83.906902000000002</v>
      </c>
      <c r="AI118" s="62">
        <v>108.20892000000001</v>
      </c>
      <c r="AJ118" s="62">
        <v>78.109834000000006</v>
      </c>
      <c r="AK118" s="62">
        <v>47.833249000000002</v>
      </c>
      <c r="AL118" s="62">
        <v>87.608648000000002</v>
      </c>
      <c r="AM118" s="63">
        <v>39.277937999999999</v>
      </c>
      <c r="AN118" s="63">
        <v>35.399921999999997</v>
      </c>
      <c r="AO118" s="62">
        <v>35.399921999999997</v>
      </c>
      <c r="AP118" s="62">
        <v>45.663424999999997</v>
      </c>
      <c r="AQ118" s="62">
        <v>29.778789</v>
      </c>
      <c r="AR118" s="62">
        <v>7.3898440000000001</v>
      </c>
      <c r="AS118" s="62">
        <v>39.277937999999999</v>
      </c>
      <c r="AT118" s="63">
        <v>48.267107000000003</v>
      </c>
      <c r="AU118" s="63">
        <v>42.283633000000002</v>
      </c>
      <c r="AV118" s="62">
        <v>42.283633000000002</v>
      </c>
      <c r="AW118" s="62">
        <v>53.484875000000002</v>
      </c>
      <c r="AX118" s="62">
        <v>36.447662000000001</v>
      </c>
      <c r="AY118" s="62">
        <v>53.484875000000002</v>
      </c>
      <c r="AZ118" s="62">
        <v>36.447662000000001</v>
      </c>
      <c r="BA118" s="63">
        <v>5.1533160000000002</v>
      </c>
      <c r="BB118" s="63">
        <v>12.324446999999999</v>
      </c>
      <c r="BC118" s="62">
        <v>12.324446999999999</v>
      </c>
      <c r="BD118" s="62">
        <v>-7.4288559999999997</v>
      </c>
      <c r="BE118" s="62">
        <v>-7.4288559999999997</v>
      </c>
      <c r="BF118" s="62">
        <v>-7.4288559999999997</v>
      </c>
      <c r="BG118" s="62">
        <v>-46.442816000000001</v>
      </c>
      <c r="BH118" s="62">
        <v>471.13213000000002</v>
      </c>
      <c r="BI118" s="62">
        <v>471.13213000000002</v>
      </c>
      <c r="BJ118" s="62">
        <v>469.43109800000002</v>
      </c>
      <c r="BK118" s="62">
        <v>549.70393100000001</v>
      </c>
      <c r="BL118" s="62">
        <v>552.82258200000001</v>
      </c>
      <c r="BM118" s="62">
        <v>573.071867</v>
      </c>
      <c r="BN118" s="62">
        <v>157.67961500000001</v>
      </c>
      <c r="BO118" s="62">
        <v>157.67961500000001</v>
      </c>
      <c r="BP118" s="62">
        <v>143.92526799999999</v>
      </c>
      <c r="BQ118" s="62">
        <v>84.329657999999995</v>
      </c>
      <c r="BR118" s="62">
        <v>129.96814599999999</v>
      </c>
      <c r="BS118" s="62">
        <v>129.16919899999999</v>
      </c>
      <c r="BT118"/>
      <c r="BU118"/>
      <c r="BV118"/>
      <c r="BW118"/>
      <c r="BX118"/>
      <c r="BY118"/>
    </row>
    <row r="119" spans="2:77" s="1" customFormat="1" ht="15" x14ac:dyDescent="0.25">
      <c r="B119" s="89" t="s">
        <v>27</v>
      </c>
      <c r="C119" s="74">
        <v>43585.823842592596</v>
      </c>
      <c r="D119" s="58" t="s">
        <v>0</v>
      </c>
      <c r="E119" s="75" t="s">
        <v>26</v>
      </c>
      <c r="F119" s="75">
        <v>8.4250969999999992</v>
      </c>
      <c r="G119" s="59">
        <v>10.640121000000001</v>
      </c>
      <c r="H119" s="59">
        <v>5.4166730000000003</v>
      </c>
      <c r="I119" s="60">
        <v>0.5554007044545608</v>
      </c>
      <c r="J119" s="66">
        <v>-0.20817657994678829</v>
      </c>
      <c r="K119" s="59" t="s">
        <v>26</v>
      </c>
      <c r="L119" s="75">
        <v>0.80832700000000002</v>
      </c>
      <c r="M119" s="59">
        <v>1.2303470000000001</v>
      </c>
      <c r="N119" s="59">
        <v>0.50388100000000002</v>
      </c>
      <c r="O119" s="60">
        <v>0.60420218265820691</v>
      </c>
      <c r="P119" s="66">
        <v>-0.34300892349881784</v>
      </c>
      <c r="Q119" s="59" t="s">
        <v>26</v>
      </c>
      <c r="R119" s="76">
        <v>0.87535600000000002</v>
      </c>
      <c r="S119" s="59">
        <v>4.1628920000000003</v>
      </c>
      <c r="T119" s="59">
        <v>0.57082699999999997</v>
      </c>
      <c r="U119" s="60">
        <v>0.53348737883807185</v>
      </c>
      <c r="V119" s="90">
        <v>-0.78972406682661955</v>
      </c>
      <c r="W119" s="61"/>
      <c r="X119" s="61"/>
      <c r="Y119" s="61"/>
      <c r="Z119" s="61"/>
      <c r="AA119" s="62">
        <v>35.488827000000001</v>
      </c>
      <c r="AB119" s="62">
        <v>8.4250969999999992</v>
      </c>
      <c r="AC119" s="62">
        <v>5.4166730000000003</v>
      </c>
      <c r="AD119" s="62">
        <v>6.4741939999999998</v>
      </c>
      <c r="AE119" s="62">
        <v>9.4413359999999997</v>
      </c>
      <c r="AF119" s="63">
        <v>1.989438</v>
      </c>
      <c r="AG119" s="63">
        <v>0.98648100000000005</v>
      </c>
      <c r="AH119" s="62">
        <v>0.98648100000000005</v>
      </c>
      <c r="AI119" s="62">
        <v>1.482818</v>
      </c>
      <c r="AJ119" s="62">
        <v>2.3162340000000001</v>
      </c>
      <c r="AK119" s="62">
        <v>2.4095140000000002</v>
      </c>
      <c r="AL119" s="62">
        <v>1.989438</v>
      </c>
      <c r="AM119" s="63">
        <v>0.70377999999999996</v>
      </c>
      <c r="AN119" s="63">
        <v>0.42044900000000002</v>
      </c>
      <c r="AO119" s="62">
        <v>0.42044900000000002</v>
      </c>
      <c r="AP119" s="62">
        <v>0.71753299999999998</v>
      </c>
      <c r="AQ119" s="62">
        <v>1.316479</v>
      </c>
      <c r="AR119" s="62">
        <v>1.1012960000000001</v>
      </c>
      <c r="AS119" s="62">
        <v>0.70377999999999996</v>
      </c>
      <c r="AT119" s="63">
        <v>0.80832700000000002</v>
      </c>
      <c r="AU119" s="63">
        <v>0.50388100000000002</v>
      </c>
      <c r="AV119" s="62">
        <v>0.50388100000000002</v>
      </c>
      <c r="AW119" s="62">
        <v>0.80518400000000001</v>
      </c>
      <c r="AX119" s="62">
        <v>1.415789</v>
      </c>
      <c r="AY119" s="62">
        <v>0.80518400000000001</v>
      </c>
      <c r="AZ119" s="62">
        <v>1.415789</v>
      </c>
      <c r="BA119" s="63">
        <v>0.87535600000000002</v>
      </c>
      <c r="BB119" s="63">
        <v>0.57082699999999997</v>
      </c>
      <c r="BC119" s="62">
        <v>0.57082699999999997</v>
      </c>
      <c r="BD119" s="62">
        <v>0.98783799999999999</v>
      </c>
      <c r="BE119" s="62">
        <v>0.98783799999999999</v>
      </c>
      <c r="BF119" s="62">
        <v>0.98783799999999999</v>
      </c>
      <c r="BG119" s="62">
        <v>2.4949539999999999</v>
      </c>
      <c r="BH119" s="62">
        <v>1.1165609999999999</v>
      </c>
      <c r="BI119" s="62">
        <v>1.1165609999999999</v>
      </c>
      <c r="BJ119" s="62">
        <v>0.99965000000000004</v>
      </c>
      <c r="BK119" s="62">
        <v>0.70211000000000001</v>
      </c>
      <c r="BL119" s="62">
        <v>-1.7423090000000001</v>
      </c>
      <c r="BM119" s="62">
        <v>-2.273873</v>
      </c>
      <c r="BN119" s="62">
        <v>23.756876999999999</v>
      </c>
      <c r="BO119" s="62">
        <v>23.756876999999999</v>
      </c>
      <c r="BP119" s="62">
        <v>24.285585000000001</v>
      </c>
      <c r="BQ119" s="62">
        <v>26.780539000000001</v>
      </c>
      <c r="BR119" s="62">
        <v>31.714258999999998</v>
      </c>
      <c r="BS119" s="62">
        <v>32.589615000000002</v>
      </c>
    </row>
    <row r="120" spans="2:77" s="1" customFormat="1" ht="15" x14ac:dyDescent="0.25">
      <c r="B120" s="89" t="s">
        <v>284</v>
      </c>
      <c r="C120" s="74">
        <v>43585.857754629629</v>
      </c>
      <c r="D120" s="58" t="s">
        <v>0</v>
      </c>
      <c r="E120" s="75" t="s">
        <v>26</v>
      </c>
      <c r="F120" s="75">
        <v>13.094923</v>
      </c>
      <c r="G120" s="59">
        <v>14.517828</v>
      </c>
      <c r="H120" s="59">
        <v>10.934142</v>
      </c>
      <c r="I120" s="60">
        <v>0.19761779204989294</v>
      </c>
      <c r="J120" s="66">
        <v>-9.8010873251839103E-2</v>
      </c>
      <c r="K120" s="59" t="s">
        <v>26</v>
      </c>
      <c r="L120" s="75">
        <v>3.9250470000000002</v>
      </c>
      <c r="M120" s="59">
        <v>2.1831589999999998</v>
      </c>
      <c r="N120" s="59">
        <v>3.08873</v>
      </c>
      <c r="O120" s="60">
        <v>0.27076403570399488</v>
      </c>
      <c r="P120" s="66">
        <v>0.79787500589741756</v>
      </c>
      <c r="Q120" s="59" t="s">
        <v>26</v>
      </c>
      <c r="R120" s="76">
        <v>1.1494150000000001</v>
      </c>
      <c r="S120" s="59">
        <v>3.5962139999999998</v>
      </c>
      <c r="T120" s="59">
        <v>4.786562</v>
      </c>
      <c r="U120" s="60">
        <v>-0.75986626727074669</v>
      </c>
      <c r="V120" s="90">
        <v>-0.68038192387883478</v>
      </c>
      <c r="W120" s="61"/>
      <c r="X120" s="61"/>
      <c r="Y120" s="61"/>
      <c r="Z120" s="61"/>
      <c r="AA120" s="62">
        <v>264.57243749999998</v>
      </c>
      <c r="AB120" s="62">
        <v>13.094923</v>
      </c>
      <c r="AC120" s="62">
        <v>10.934142</v>
      </c>
      <c r="AD120" s="62">
        <v>12.385116999999999</v>
      </c>
      <c r="AE120" s="62">
        <v>15.504384999999999</v>
      </c>
      <c r="AF120" s="63">
        <v>3.4072990000000001</v>
      </c>
      <c r="AG120" s="63">
        <v>3.4668739999999998</v>
      </c>
      <c r="AH120" s="62">
        <v>3.4668739999999998</v>
      </c>
      <c r="AI120" s="62">
        <v>4.6487220000000002</v>
      </c>
      <c r="AJ120" s="62">
        <v>7.7096999999999998</v>
      </c>
      <c r="AK120" s="62">
        <v>2.9386100000000002</v>
      </c>
      <c r="AL120" s="62">
        <v>3.4072990000000001</v>
      </c>
      <c r="AM120" s="63">
        <v>2.2413530000000002</v>
      </c>
      <c r="AN120" s="63">
        <v>2.7406239999999999</v>
      </c>
      <c r="AO120" s="62">
        <v>2.7406239999999999</v>
      </c>
      <c r="AP120" s="62">
        <v>3.8197009999999998</v>
      </c>
      <c r="AQ120" s="62">
        <v>6.7936170000000002</v>
      </c>
      <c r="AR120" s="62">
        <v>1.718491</v>
      </c>
      <c r="AS120" s="62">
        <v>2.2413530000000002</v>
      </c>
      <c r="AT120" s="63">
        <v>3.9250470000000002</v>
      </c>
      <c r="AU120" s="63">
        <v>3.08873</v>
      </c>
      <c r="AV120" s="62">
        <v>3.08873</v>
      </c>
      <c r="AW120" s="62">
        <v>4.1065180000000003</v>
      </c>
      <c r="AX120" s="62">
        <v>7.0791320000000004</v>
      </c>
      <c r="AY120" s="62">
        <v>4.1065180000000003</v>
      </c>
      <c r="AZ120" s="62">
        <v>7.0791320000000004</v>
      </c>
      <c r="BA120" s="63">
        <v>1.1494150000000001</v>
      </c>
      <c r="BB120" s="63">
        <v>4.786562</v>
      </c>
      <c r="BC120" s="62">
        <v>4.786562</v>
      </c>
      <c r="BD120" s="62">
        <v>-12.186387</v>
      </c>
      <c r="BE120" s="62">
        <v>-12.186387</v>
      </c>
      <c r="BF120" s="62">
        <v>-12.186387</v>
      </c>
      <c r="BG120" s="62">
        <v>12.193516000000001</v>
      </c>
      <c r="BH120" s="62">
        <v>-5.3329339999999998</v>
      </c>
      <c r="BI120" s="62">
        <v>-5.3329339999999998</v>
      </c>
      <c r="BJ120" s="62">
        <v>-3.6796000000000002</v>
      </c>
      <c r="BK120" s="62">
        <v>-8.6923809999999992</v>
      </c>
      <c r="BL120" s="62">
        <v>39.671622999999997</v>
      </c>
      <c r="BM120" s="62">
        <v>44.280436000000002</v>
      </c>
      <c r="BN120" s="62">
        <v>129.144419</v>
      </c>
      <c r="BO120" s="62">
        <v>129.144419</v>
      </c>
      <c r="BP120" s="62">
        <v>77.714500999999998</v>
      </c>
      <c r="BQ120" s="62">
        <v>90.148087000000004</v>
      </c>
      <c r="BR120" s="62">
        <v>93.672678000000005</v>
      </c>
      <c r="BS120" s="62">
        <v>94.673214000000002</v>
      </c>
    </row>
    <row r="121" spans="2:77" s="1" customFormat="1" ht="15" x14ac:dyDescent="0.25">
      <c r="B121" s="89" t="s">
        <v>318</v>
      </c>
      <c r="C121" s="74">
        <v>43585.857754629629</v>
      </c>
      <c r="D121" s="58" t="s">
        <v>0</v>
      </c>
      <c r="E121" s="75" t="s">
        <v>26</v>
      </c>
      <c r="F121" s="75" t="s">
        <v>26</v>
      </c>
      <c r="G121" s="59" t="s">
        <v>26</v>
      </c>
      <c r="H121" s="59" t="s">
        <v>26</v>
      </c>
      <c r="I121" s="60" t="s">
        <v>26</v>
      </c>
      <c r="J121" s="66" t="s">
        <v>26</v>
      </c>
      <c r="K121" s="59" t="s">
        <v>26</v>
      </c>
      <c r="L121" s="75">
        <v>-0.51590899999999995</v>
      </c>
      <c r="M121" s="59">
        <v>-0.42124899999999998</v>
      </c>
      <c r="N121" s="59">
        <v>-0.38124799999999998</v>
      </c>
      <c r="O121" s="60" t="s">
        <v>377</v>
      </c>
      <c r="P121" s="66" t="s">
        <v>377</v>
      </c>
      <c r="Q121" s="59" t="s">
        <v>26</v>
      </c>
      <c r="R121" s="76">
        <v>7.7593999999999996E-2</v>
      </c>
      <c r="S121" s="59">
        <v>-1.9077189999999999</v>
      </c>
      <c r="T121" s="59">
        <v>0.57015199999999999</v>
      </c>
      <c r="U121" s="60">
        <v>-0.86390646704738383</v>
      </c>
      <c r="V121" s="90" t="s">
        <v>377</v>
      </c>
      <c r="W121" s="61"/>
      <c r="X121" s="61"/>
      <c r="Y121" s="61"/>
      <c r="Z121" s="61"/>
      <c r="AA121" s="62">
        <v>13.388400000000001</v>
      </c>
      <c r="AB121" s="62">
        <v>0</v>
      </c>
      <c r="AC121" s="62">
        <v>0</v>
      </c>
      <c r="AD121" s="62">
        <v>0</v>
      </c>
      <c r="AE121" s="62">
        <v>0</v>
      </c>
      <c r="AF121" s="63">
        <v>0</v>
      </c>
      <c r="AG121" s="63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3">
        <v>-0.57055400000000001</v>
      </c>
      <c r="AN121" s="63">
        <v>-0.43894899999999998</v>
      </c>
      <c r="AO121" s="62">
        <v>-0.43894899999999998</v>
      </c>
      <c r="AP121" s="62">
        <v>-0.431149</v>
      </c>
      <c r="AQ121" s="62">
        <v>-0.38104500000000002</v>
      </c>
      <c r="AR121" s="62">
        <v>-0.46923100000000001</v>
      </c>
      <c r="AS121" s="62">
        <v>-0.57055400000000001</v>
      </c>
      <c r="AT121" s="63">
        <v>-0.51590899999999995</v>
      </c>
      <c r="AU121" s="63">
        <v>-0.38124799999999998</v>
      </c>
      <c r="AV121" s="62">
        <v>-0.38124799999999998</v>
      </c>
      <c r="AW121" s="62">
        <v>-0.38149499999999997</v>
      </c>
      <c r="AX121" s="62">
        <v>-0.33297700000000002</v>
      </c>
      <c r="AY121" s="62">
        <v>-0.38149499999999997</v>
      </c>
      <c r="AZ121" s="62">
        <v>-0.33297700000000002</v>
      </c>
      <c r="BA121" s="63">
        <v>7.7593999999999996E-2</v>
      </c>
      <c r="BB121" s="63">
        <v>0.57015199999999999</v>
      </c>
      <c r="BC121" s="62">
        <v>0.57015199999999999</v>
      </c>
      <c r="BD121" s="62">
        <v>5.4677999999999997E-2</v>
      </c>
      <c r="BE121" s="62">
        <v>5.4677999999999997E-2</v>
      </c>
      <c r="BF121" s="62">
        <v>5.4677999999999997E-2</v>
      </c>
      <c r="BG121" s="62">
        <v>2.4422799999999998</v>
      </c>
      <c r="BH121" s="62">
        <v>5.7191450000000001</v>
      </c>
      <c r="BI121" s="62">
        <v>5.7191450000000001</v>
      </c>
      <c r="BJ121" s="62">
        <v>1.025822</v>
      </c>
      <c r="BK121" s="62">
        <v>1.184885</v>
      </c>
      <c r="BL121" s="62">
        <v>-1.5234430000000001</v>
      </c>
      <c r="BM121" s="62">
        <v>-1.0630980000000001</v>
      </c>
      <c r="BN121" s="62">
        <v>25.786511000000001</v>
      </c>
      <c r="BO121" s="62">
        <v>25.786511000000001</v>
      </c>
      <c r="BP121" s="62">
        <v>25.837543</v>
      </c>
      <c r="BQ121" s="62">
        <v>28.275701000000002</v>
      </c>
      <c r="BR121" s="62">
        <v>26.240351</v>
      </c>
      <c r="BS121" s="62">
        <v>26.320264999999999</v>
      </c>
      <c r="BT121"/>
      <c r="BU121"/>
      <c r="BV121"/>
      <c r="BW121"/>
      <c r="BX121"/>
      <c r="BY121"/>
    </row>
    <row r="122" spans="2:77" s="1" customFormat="1" ht="15" x14ac:dyDescent="0.25">
      <c r="B122" s="89" t="s">
        <v>334</v>
      </c>
      <c r="C122" s="74">
        <v>43585.867060185185</v>
      </c>
      <c r="D122" s="58" t="s">
        <v>0</v>
      </c>
      <c r="E122" s="75" t="s">
        <v>26</v>
      </c>
      <c r="F122" s="75">
        <v>61.388641999999997</v>
      </c>
      <c r="G122" s="59">
        <v>57.842702000000003</v>
      </c>
      <c r="H122" s="59">
        <v>51.500781000000003</v>
      </c>
      <c r="I122" s="60">
        <v>0.19199438936663871</v>
      </c>
      <c r="J122" s="66">
        <v>6.1303152816063022E-2</v>
      </c>
      <c r="K122" s="59" t="s">
        <v>26</v>
      </c>
      <c r="L122" s="75">
        <v>7.119065</v>
      </c>
      <c r="M122" s="59">
        <v>8.5773700000000002</v>
      </c>
      <c r="N122" s="59">
        <v>2.6046199999999997</v>
      </c>
      <c r="O122" s="60">
        <v>1.7332451566831248</v>
      </c>
      <c r="P122" s="66">
        <v>-0.17001773270827769</v>
      </c>
      <c r="Q122" s="59" t="s">
        <v>26</v>
      </c>
      <c r="R122" s="76">
        <v>-4.9671659999999997</v>
      </c>
      <c r="S122" s="59">
        <v>11.643193</v>
      </c>
      <c r="T122" s="59">
        <v>-6.3332129999999998</v>
      </c>
      <c r="U122" s="60" t="s">
        <v>377</v>
      </c>
      <c r="V122" s="90" t="s">
        <v>377</v>
      </c>
      <c r="W122" s="61"/>
      <c r="X122" s="61"/>
      <c r="Y122" s="61"/>
      <c r="Z122" s="61"/>
      <c r="AA122" s="62">
        <v>44.1</v>
      </c>
      <c r="AB122" s="62">
        <v>61.388641999999997</v>
      </c>
      <c r="AC122" s="62">
        <v>51.500781000000003</v>
      </c>
      <c r="AD122" s="62">
        <v>58.550083999999998</v>
      </c>
      <c r="AE122" s="62">
        <v>62.285367999999998</v>
      </c>
      <c r="AF122" s="63">
        <v>13.889764</v>
      </c>
      <c r="AG122" s="63">
        <v>8.8276629999999994</v>
      </c>
      <c r="AH122" s="62">
        <v>8.8276629999999994</v>
      </c>
      <c r="AI122" s="62">
        <v>11.883474</v>
      </c>
      <c r="AJ122" s="62">
        <v>16.593733</v>
      </c>
      <c r="AK122" s="62">
        <v>15.869592000000001</v>
      </c>
      <c r="AL122" s="62">
        <v>13.889764</v>
      </c>
      <c r="AM122" s="63">
        <v>4.9435029999999998</v>
      </c>
      <c r="AN122" s="63">
        <v>0.81386800000000004</v>
      </c>
      <c r="AO122" s="62">
        <v>0.81386800000000004</v>
      </c>
      <c r="AP122" s="62">
        <v>3.4397540000000002</v>
      </c>
      <c r="AQ122" s="62">
        <v>7.8372679999999999</v>
      </c>
      <c r="AR122" s="62">
        <v>6.6595240000000002</v>
      </c>
      <c r="AS122" s="62">
        <v>4.9435029999999998</v>
      </c>
      <c r="AT122" s="63">
        <v>7.119065</v>
      </c>
      <c r="AU122" s="63">
        <v>2.6046200000000002</v>
      </c>
      <c r="AV122" s="62">
        <v>2.6046200000000002</v>
      </c>
      <c r="AW122" s="62">
        <v>5.3247270000000002</v>
      </c>
      <c r="AX122" s="62">
        <v>9.6813629999999993</v>
      </c>
      <c r="AY122" s="62">
        <v>5.3247270000000002</v>
      </c>
      <c r="AZ122" s="62">
        <v>9.6813629999999993</v>
      </c>
      <c r="BA122" s="63">
        <v>-4.9671659999999997</v>
      </c>
      <c r="BB122" s="63">
        <v>-6.3332129999999998</v>
      </c>
      <c r="BC122" s="62">
        <v>-6.3332129999999998</v>
      </c>
      <c r="BD122" s="62">
        <v>-7.6776929999999997</v>
      </c>
      <c r="BE122" s="62">
        <v>-7.6776929999999997</v>
      </c>
      <c r="BF122" s="62">
        <v>-7.6776929999999997</v>
      </c>
      <c r="BG122" s="62">
        <v>-16.969214999999998</v>
      </c>
      <c r="BH122" s="62">
        <v>91.874065000000002</v>
      </c>
      <c r="BI122" s="62">
        <v>91.874065000000002</v>
      </c>
      <c r="BJ122" s="62">
        <v>99.648149000000004</v>
      </c>
      <c r="BK122" s="62">
        <v>95.932715999999999</v>
      </c>
      <c r="BL122" s="62">
        <v>92.780662000000007</v>
      </c>
      <c r="BM122" s="62">
        <v>120.74736799999999</v>
      </c>
      <c r="BN122" s="62">
        <v>29.023689000000001</v>
      </c>
      <c r="BO122" s="62">
        <v>29.023689000000001</v>
      </c>
      <c r="BP122" s="62">
        <v>21.014208</v>
      </c>
      <c r="BQ122" s="62">
        <v>3.9471349999999998</v>
      </c>
      <c r="BR122" s="62">
        <v>27.665735999999999</v>
      </c>
      <c r="BS122" s="62">
        <v>22.223320000000001</v>
      </c>
      <c r="BT122"/>
      <c r="BU122"/>
      <c r="BV122"/>
      <c r="BW122"/>
      <c r="BX122"/>
      <c r="BY122"/>
    </row>
    <row r="123" spans="2:77" s="1" customFormat="1" ht="15" x14ac:dyDescent="0.25">
      <c r="B123" s="89" t="s">
        <v>31</v>
      </c>
      <c r="C123" s="74">
        <v>43585.879687499997</v>
      </c>
      <c r="D123" s="58" t="s">
        <v>0</v>
      </c>
      <c r="E123" s="75" t="s">
        <v>26</v>
      </c>
      <c r="F123" s="75">
        <v>26.718177000000001</v>
      </c>
      <c r="G123" s="59">
        <v>33.817898</v>
      </c>
      <c r="H123" s="59">
        <v>45.393836999999998</v>
      </c>
      <c r="I123" s="60">
        <v>-0.41141399877697049</v>
      </c>
      <c r="J123" s="66">
        <v>-0.20993974847283525</v>
      </c>
      <c r="K123" s="59" t="s">
        <v>26</v>
      </c>
      <c r="L123" s="75">
        <v>1.1053300000000004</v>
      </c>
      <c r="M123" s="59">
        <v>6.4491670000000001</v>
      </c>
      <c r="N123" s="59">
        <v>16.020273</v>
      </c>
      <c r="O123" s="60">
        <v>-0.93100429686809949</v>
      </c>
      <c r="P123" s="66">
        <v>-0.82860887305290742</v>
      </c>
      <c r="Q123" s="59" t="s">
        <v>26</v>
      </c>
      <c r="R123" s="76">
        <v>-14.461418999999999</v>
      </c>
      <c r="S123" s="59">
        <v>-7.0257930000000002</v>
      </c>
      <c r="T123" s="59">
        <v>-4.5936669999999999</v>
      </c>
      <c r="U123" s="60" t="s">
        <v>377</v>
      </c>
      <c r="V123" s="90" t="s">
        <v>377</v>
      </c>
      <c r="W123" s="61"/>
      <c r="X123" s="61"/>
      <c r="Y123" s="61"/>
      <c r="Z123" s="61"/>
      <c r="AA123" s="62">
        <v>390</v>
      </c>
      <c r="AB123" s="62">
        <v>26.718177000000001</v>
      </c>
      <c r="AC123" s="62">
        <v>45.393836999999998</v>
      </c>
      <c r="AD123" s="62">
        <v>52.460811999999997</v>
      </c>
      <c r="AE123" s="62">
        <v>43.526626999999998</v>
      </c>
      <c r="AF123" s="63">
        <v>-4.6247389999999999</v>
      </c>
      <c r="AG123" s="63">
        <v>10.629887999999999</v>
      </c>
      <c r="AH123" s="62">
        <v>10.629887999999999</v>
      </c>
      <c r="AI123" s="62">
        <v>13.412148999999999</v>
      </c>
      <c r="AJ123" s="62">
        <v>8.0054920000000003</v>
      </c>
      <c r="AK123" s="62">
        <v>0.46084799999999998</v>
      </c>
      <c r="AL123" s="62">
        <v>-4.6247389999999999</v>
      </c>
      <c r="AM123" s="63">
        <v>-6.4758709999999997</v>
      </c>
      <c r="AN123" s="63">
        <v>8.6998250000000006</v>
      </c>
      <c r="AO123" s="62">
        <v>8.6998250000000006</v>
      </c>
      <c r="AP123" s="62">
        <v>11.993596999999999</v>
      </c>
      <c r="AQ123" s="62">
        <v>6.5612000000000004</v>
      </c>
      <c r="AR123" s="62">
        <v>-0.86986399999999997</v>
      </c>
      <c r="AS123" s="62">
        <v>-6.4758709999999997</v>
      </c>
      <c r="AT123" s="63">
        <v>1.1053299999999999</v>
      </c>
      <c r="AU123" s="63">
        <v>16.020273</v>
      </c>
      <c r="AV123" s="62">
        <v>16.020273</v>
      </c>
      <c r="AW123" s="62">
        <v>19.318553000000001</v>
      </c>
      <c r="AX123" s="62">
        <v>13.882477</v>
      </c>
      <c r="AY123" s="62">
        <v>19.318553000000001</v>
      </c>
      <c r="AZ123" s="62">
        <v>13.882477</v>
      </c>
      <c r="BA123" s="63">
        <v>-14.461418999999999</v>
      </c>
      <c r="BB123" s="63">
        <v>-4.5936669999999999</v>
      </c>
      <c r="BC123" s="62">
        <v>-4.5936669999999999</v>
      </c>
      <c r="BD123" s="62">
        <v>18.291454000000002</v>
      </c>
      <c r="BE123" s="62">
        <v>18.291454000000002</v>
      </c>
      <c r="BF123" s="62">
        <v>18.291454000000002</v>
      </c>
      <c r="BG123" s="62">
        <v>-2.7490299999999999</v>
      </c>
      <c r="BH123" s="62">
        <v>425.78242</v>
      </c>
      <c r="BI123" s="62">
        <v>425.78242</v>
      </c>
      <c r="BJ123" s="62">
        <v>403.33994300000001</v>
      </c>
      <c r="BK123" s="62">
        <v>410.50483300000002</v>
      </c>
      <c r="BL123" s="62">
        <v>385.11053500000003</v>
      </c>
      <c r="BM123" s="62">
        <v>394.97406000000001</v>
      </c>
      <c r="BN123" s="62">
        <v>224.25761700000001</v>
      </c>
      <c r="BO123" s="62">
        <v>224.25761700000001</v>
      </c>
      <c r="BP123" s="62">
        <v>242.549071</v>
      </c>
      <c r="BQ123" s="62">
        <v>239.80004099999999</v>
      </c>
      <c r="BR123" s="62">
        <v>232.71408299999999</v>
      </c>
      <c r="BS123" s="62">
        <v>218.24176800000001</v>
      </c>
    </row>
    <row r="124" spans="2:77" s="1" customFormat="1" ht="15" x14ac:dyDescent="0.25">
      <c r="B124" s="89" t="s">
        <v>255</v>
      </c>
      <c r="C124" s="74">
        <v>43585.893506944441</v>
      </c>
      <c r="D124" s="58" t="s">
        <v>0</v>
      </c>
      <c r="E124" s="75" t="s">
        <v>26</v>
      </c>
      <c r="F124" s="75">
        <v>47.757249000000002</v>
      </c>
      <c r="G124" s="59">
        <v>43.943292999999997</v>
      </c>
      <c r="H124" s="59">
        <v>46.436298000000001</v>
      </c>
      <c r="I124" s="60">
        <v>2.8446518281883826E-2</v>
      </c>
      <c r="J124" s="66">
        <v>8.6792676188377715E-2</v>
      </c>
      <c r="K124" s="59" t="s">
        <v>26</v>
      </c>
      <c r="L124" s="75">
        <v>5.1335750000000004</v>
      </c>
      <c r="M124" s="59">
        <v>-2.8349119999999997</v>
      </c>
      <c r="N124" s="59">
        <v>2.5669240000000002</v>
      </c>
      <c r="O124" s="60">
        <v>0.99989364702655781</v>
      </c>
      <c r="P124" s="66" t="s">
        <v>377</v>
      </c>
      <c r="Q124" s="59" t="s">
        <v>26</v>
      </c>
      <c r="R124" s="76">
        <v>-8.9161540000000006</v>
      </c>
      <c r="S124" s="59">
        <v>-12.207891999999999</v>
      </c>
      <c r="T124" s="59">
        <v>-7.3627580000000004</v>
      </c>
      <c r="U124" s="60" t="s">
        <v>377</v>
      </c>
      <c r="V124" s="90" t="s">
        <v>377</v>
      </c>
      <c r="W124" s="61"/>
      <c r="X124" s="61"/>
      <c r="Y124" s="61"/>
      <c r="Z124" s="61"/>
      <c r="AA124" s="62">
        <v>53.715250133999994</v>
      </c>
      <c r="AB124" s="62">
        <v>47.757249000000002</v>
      </c>
      <c r="AC124" s="62">
        <v>46.436298000000001</v>
      </c>
      <c r="AD124" s="62">
        <v>64.872309000000001</v>
      </c>
      <c r="AE124" s="62">
        <v>78.933250000000001</v>
      </c>
      <c r="AF124" s="63">
        <v>21.465584</v>
      </c>
      <c r="AG124" s="63">
        <v>20.651778</v>
      </c>
      <c r="AH124" s="62">
        <v>20.651778</v>
      </c>
      <c r="AI124" s="62">
        <v>27.609665</v>
      </c>
      <c r="AJ124" s="62">
        <v>33.344335999999998</v>
      </c>
      <c r="AK124" s="62">
        <v>15.824175</v>
      </c>
      <c r="AL124" s="62">
        <v>21.465584</v>
      </c>
      <c r="AM124" s="63">
        <v>-3.1997999999999999E-2</v>
      </c>
      <c r="AN124" s="63">
        <v>-0.90321399999999996</v>
      </c>
      <c r="AO124" s="62">
        <v>-0.90321399999999996</v>
      </c>
      <c r="AP124" s="62">
        <v>1.7068110000000001</v>
      </c>
      <c r="AQ124" s="62">
        <v>8.5766449999999992</v>
      </c>
      <c r="AR124" s="62">
        <v>-6.4113829999999998</v>
      </c>
      <c r="AS124" s="62">
        <v>-3.1997999999999999E-2</v>
      </c>
      <c r="AT124" s="63">
        <v>5.1335750000000004</v>
      </c>
      <c r="AU124" s="63">
        <v>2.5669240000000002</v>
      </c>
      <c r="AV124" s="62">
        <v>2.5669240000000002</v>
      </c>
      <c r="AW124" s="62">
        <v>5.2481489999999997</v>
      </c>
      <c r="AX124" s="62">
        <v>12.33995</v>
      </c>
      <c r="AY124" s="62">
        <v>5.2481489999999997</v>
      </c>
      <c r="AZ124" s="62">
        <v>12.33995</v>
      </c>
      <c r="BA124" s="63">
        <v>-8.9161540000000006</v>
      </c>
      <c r="BB124" s="63">
        <v>-7.3627580000000004</v>
      </c>
      <c r="BC124" s="62">
        <v>-7.3627580000000004</v>
      </c>
      <c r="BD124" s="62">
        <v>-3.3507380000000002</v>
      </c>
      <c r="BE124" s="62">
        <v>-3.3507380000000002</v>
      </c>
      <c r="BF124" s="62">
        <v>-3.3507380000000002</v>
      </c>
      <c r="BG124" s="62">
        <v>0.844059</v>
      </c>
      <c r="BH124" s="62">
        <v>128.68983299999999</v>
      </c>
      <c r="BI124" s="62">
        <v>128.68983299999999</v>
      </c>
      <c r="BJ124" s="62">
        <v>133.53726399999999</v>
      </c>
      <c r="BK124" s="62">
        <v>133.32504700000001</v>
      </c>
      <c r="BL124" s="62">
        <v>138.87294199999999</v>
      </c>
      <c r="BM124" s="62">
        <v>174.34069400000001</v>
      </c>
      <c r="BN124" s="62">
        <v>56.449826999999999</v>
      </c>
      <c r="BO124" s="62">
        <v>56.449826999999999</v>
      </c>
      <c r="BP124" s="62">
        <v>53.112799000000003</v>
      </c>
      <c r="BQ124" s="62">
        <v>53.884805</v>
      </c>
      <c r="BR124" s="62">
        <v>64.497726999999998</v>
      </c>
      <c r="BS124" s="62">
        <v>55.029888</v>
      </c>
    </row>
    <row r="125" spans="2:77" s="1" customFormat="1" ht="15" x14ac:dyDescent="0.25">
      <c r="B125" s="89" t="s">
        <v>95</v>
      </c>
      <c r="C125" s="74">
        <v>43585.897743055553</v>
      </c>
      <c r="D125" s="58" t="s">
        <v>0</v>
      </c>
      <c r="E125" s="75" t="s">
        <v>26</v>
      </c>
      <c r="F125" s="75">
        <v>1376.494377</v>
      </c>
      <c r="G125" s="59">
        <v>1416.191507</v>
      </c>
      <c r="H125" s="59">
        <v>1148.392059</v>
      </c>
      <c r="I125" s="60">
        <v>0.19862756470000975</v>
      </c>
      <c r="J125" s="66">
        <v>-2.8030905286314467E-2</v>
      </c>
      <c r="K125" s="59" t="s">
        <v>26</v>
      </c>
      <c r="L125" s="75">
        <v>93.524692999999999</v>
      </c>
      <c r="M125" s="59">
        <v>64.766818000000001</v>
      </c>
      <c r="N125" s="59">
        <v>-12.288817000000002</v>
      </c>
      <c r="O125" s="60" t="s">
        <v>377</v>
      </c>
      <c r="P125" s="66">
        <v>0.44402173656269484</v>
      </c>
      <c r="Q125" s="59" t="s">
        <v>26</v>
      </c>
      <c r="R125" s="76">
        <v>-99.660619999999994</v>
      </c>
      <c r="S125" s="59">
        <v>-215.81421700000001</v>
      </c>
      <c r="T125" s="59">
        <v>-53.099913999999998</v>
      </c>
      <c r="U125" s="60" t="s">
        <v>377</v>
      </c>
      <c r="V125" s="90" t="s">
        <v>377</v>
      </c>
      <c r="W125" s="61"/>
      <c r="X125" s="61"/>
      <c r="Y125" s="61"/>
      <c r="Z125" s="61"/>
      <c r="AA125" s="62">
        <v>2086</v>
      </c>
      <c r="AB125" s="62">
        <v>1376.494377</v>
      </c>
      <c r="AC125" s="62">
        <v>1148.392059</v>
      </c>
      <c r="AD125" s="62">
        <v>1239.653151</v>
      </c>
      <c r="AE125" s="62">
        <v>1399.1231560000001</v>
      </c>
      <c r="AF125" s="63">
        <v>378.75058000000001</v>
      </c>
      <c r="AG125" s="63">
        <v>299.980321</v>
      </c>
      <c r="AH125" s="62">
        <v>299.980321</v>
      </c>
      <c r="AI125" s="62">
        <v>294.80686500000002</v>
      </c>
      <c r="AJ125" s="62">
        <v>350.72366499999998</v>
      </c>
      <c r="AK125" s="62">
        <v>371.50592599999999</v>
      </c>
      <c r="AL125" s="62">
        <v>378.75058000000001</v>
      </c>
      <c r="AM125" s="63">
        <v>11.497887</v>
      </c>
      <c r="AN125" s="63">
        <v>-47.826273</v>
      </c>
      <c r="AO125" s="62">
        <v>-47.826273</v>
      </c>
      <c r="AP125" s="62">
        <v>-33.026085999999999</v>
      </c>
      <c r="AQ125" s="62">
        <v>19.255414999999999</v>
      </c>
      <c r="AR125" s="62">
        <v>29.342518999999999</v>
      </c>
      <c r="AS125" s="62">
        <v>11.497887</v>
      </c>
      <c r="AT125" s="63">
        <v>93.524692999999999</v>
      </c>
      <c r="AU125" s="63">
        <v>-12.288817</v>
      </c>
      <c r="AV125" s="62">
        <v>-12.288817</v>
      </c>
      <c r="AW125" s="62">
        <v>2.3137650000000001</v>
      </c>
      <c r="AX125" s="62">
        <v>53.952100999999999</v>
      </c>
      <c r="AY125" s="62">
        <v>2.3137650000000001</v>
      </c>
      <c r="AZ125" s="62">
        <v>53.952100999999999</v>
      </c>
      <c r="BA125" s="63">
        <v>-99.660619999999994</v>
      </c>
      <c r="BB125" s="63">
        <v>-53.099913999999998</v>
      </c>
      <c r="BC125" s="62">
        <v>-53.099913999999998</v>
      </c>
      <c r="BD125" s="62">
        <v>318.507071</v>
      </c>
      <c r="BE125" s="62">
        <v>318.507071</v>
      </c>
      <c r="BF125" s="62">
        <v>318.507071</v>
      </c>
      <c r="BG125" s="62">
        <v>-61.089351999999998</v>
      </c>
      <c r="BH125" s="62">
        <v>1247.539816</v>
      </c>
      <c r="BI125" s="62">
        <v>1247.539816</v>
      </c>
      <c r="BJ125" s="62">
        <v>420.40344399999998</v>
      </c>
      <c r="BK125" s="62">
        <v>806.865635</v>
      </c>
      <c r="BL125" s="62">
        <v>460.18900400000001</v>
      </c>
      <c r="BM125" s="62">
        <v>1437.3588319999999</v>
      </c>
      <c r="BN125" s="62">
        <v>24.296699</v>
      </c>
      <c r="BO125" s="62">
        <v>24.296699</v>
      </c>
      <c r="BP125" s="62">
        <v>342.80377099999998</v>
      </c>
      <c r="BQ125" s="62">
        <v>281.71441900000002</v>
      </c>
      <c r="BR125" s="62">
        <v>53.249375000000001</v>
      </c>
      <c r="BS125" s="62">
        <v>-46.411245000000001</v>
      </c>
    </row>
    <row r="126" spans="2:77" s="1" customFormat="1" ht="15" x14ac:dyDescent="0.25">
      <c r="B126" s="89" t="s">
        <v>256</v>
      </c>
      <c r="C126" s="74">
        <v>43585.925358796296</v>
      </c>
      <c r="D126" s="58" t="s">
        <v>0</v>
      </c>
      <c r="E126" s="75" t="s">
        <v>26</v>
      </c>
      <c r="F126" s="75">
        <v>379.180858</v>
      </c>
      <c r="G126" s="59">
        <v>373.77745700000003</v>
      </c>
      <c r="H126" s="59">
        <v>364.13357999999999</v>
      </c>
      <c r="I126" s="60">
        <v>4.1323511003846569E-2</v>
      </c>
      <c r="J126" s="66">
        <v>1.4456198197099868E-2</v>
      </c>
      <c r="K126" s="59" t="s">
        <v>26</v>
      </c>
      <c r="L126" s="75">
        <v>21.341233000000003</v>
      </c>
      <c r="M126" s="59">
        <v>32.000176000000003</v>
      </c>
      <c r="N126" s="59">
        <v>33.650689999999997</v>
      </c>
      <c r="O126" s="60">
        <v>-0.36580102815128002</v>
      </c>
      <c r="P126" s="66">
        <v>-0.33309013675424781</v>
      </c>
      <c r="Q126" s="59" t="s">
        <v>26</v>
      </c>
      <c r="R126" s="76">
        <v>17.529409999999999</v>
      </c>
      <c r="S126" s="59">
        <v>39.729118999999997</v>
      </c>
      <c r="T126" s="59">
        <v>21.772006000000001</v>
      </c>
      <c r="U126" s="60">
        <v>-0.19486472675048883</v>
      </c>
      <c r="V126" s="90">
        <v>-0.55877677529169478</v>
      </c>
      <c r="W126" s="61"/>
      <c r="X126" s="61"/>
      <c r="Y126" s="61"/>
      <c r="Z126" s="61"/>
      <c r="AA126" s="62">
        <v>280.9440703125</v>
      </c>
      <c r="AB126" s="62">
        <v>379.180858</v>
      </c>
      <c r="AC126" s="62">
        <v>364.13357999999999</v>
      </c>
      <c r="AD126" s="62">
        <v>349.461769</v>
      </c>
      <c r="AE126" s="62">
        <v>400.45933400000001</v>
      </c>
      <c r="AF126" s="63">
        <v>53.329301000000001</v>
      </c>
      <c r="AG126" s="63">
        <v>66.389629999999997</v>
      </c>
      <c r="AH126" s="62">
        <v>66.389629999999997</v>
      </c>
      <c r="AI126" s="62">
        <v>54.807918000000001</v>
      </c>
      <c r="AJ126" s="62">
        <v>52.410739999999997</v>
      </c>
      <c r="AK126" s="62">
        <v>57.972453000000002</v>
      </c>
      <c r="AL126" s="62">
        <v>53.329301000000001</v>
      </c>
      <c r="AM126" s="63">
        <v>9.9719250000000006</v>
      </c>
      <c r="AN126" s="63">
        <v>25.338348</v>
      </c>
      <c r="AO126" s="62">
        <v>25.338348</v>
      </c>
      <c r="AP126" s="62">
        <v>17.066146</v>
      </c>
      <c r="AQ126" s="62">
        <v>10.573181999999999</v>
      </c>
      <c r="AR126" s="62">
        <v>23.295355000000001</v>
      </c>
      <c r="AS126" s="62">
        <v>9.9719250000000006</v>
      </c>
      <c r="AT126" s="63">
        <v>21.341232999999999</v>
      </c>
      <c r="AU126" s="63">
        <v>33.650689999999997</v>
      </c>
      <c r="AV126" s="62">
        <v>33.650689999999997</v>
      </c>
      <c r="AW126" s="62">
        <v>26.260735</v>
      </c>
      <c r="AX126" s="62">
        <v>19.144223</v>
      </c>
      <c r="AY126" s="62">
        <v>26.260735</v>
      </c>
      <c r="AZ126" s="62">
        <v>19.144223</v>
      </c>
      <c r="BA126" s="63">
        <v>17.529409999999999</v>
      </c>
      <c r="BB126" s="63">
        <v>21.772006000000001</v>
      </c>
      <c r="BC126" s="62">
        <v>21.772006000000001</v>
      </c>
      <c r="BD126" s="62">
        <v>2.9946619999999999</v>
      </c>
      <c r="BE126" s="62">
        <v>2.9946619999999999</v>
      </c>
      <c r="BF126" s="62">
        <v>2.9946619999999999</v>
      </c>
      <c r="BG126" s="62">
        <v>-15.279483000000001</v>
      </c>
      <c r="BH126" s="62">
        <v>152.04842400000001</v>
      </c>
      <c r="BI126" s="62">
        <v>152.04842400000001</v>
      </c>
      <c r="BJ126" s="62">
        <v>134.61183</v>
      </c>
      <c r="BK126" s="62">
        <v>177.226842</v>
      </c>
      <c r="BL126" s="62">
        <v>130.459352</v>
      </c>
      <c r="BM126" s="62">
        <v>150.52105800000001</v>
      </c>
      <c r="BN126" s="62">
        <v>694.08829100000003</v>
      </c>
      <c r="BO126" s="62">
        <v>694.08829100000003</v>
      </c>
      <c r="BP126" s="62">
        <v>685.79698499999995</v>
      </c>
      <c r="BQ126" s="62">
        <v>663.30832199999998</v>
      </c>
      <c r="BR126" s="62">
        <v>781.44022900000004</v>
      </c>
      <c r="BS126" s="62">
        <v>783.92459299999996</v>
      </c>
    </row>
    <row r="127" spans="2:77" s="1" customFormat="1" ht="15" x14ac:dyDescent="0.25">
      <c r="B127" s="89" t="s">
        <v>127</v>
      </c>
      <c r="C127" s="74">
        <v>43585.940694444442</v>
      </c>
      <c r="D127" s="58" t="s">
        <v>0</v>
      </c>
      <c r="E127" s="75" t="s">
        <v>26</v>
      </c>
      <c r="F127" s="75">
        <v>208.27199999999999</v>
      </c>
      <c r="G127" s="59">
        <v>181.708</v>
      </c>
      <c r="H127" s="59">
        <v>193.08799999999999</v>
      </c>
      <c r="I127" s="60">
        <v>7.8637719588995791E-2</v>
      </c>
      <c r="J127" s="66">
        <v>0.14619059149844804</v>
      </c>
      <c r="K127" s="59" t="s">
        <v>26</v>
      </c>
      <c r="L127" s="75">
        <v>39.405000000000001</v>
      </c>
      <c r="M127" s="59">
        <v>16.631</v>
      </c>
      <c r="N127" s="59">
        <v>30.567999999999998</v>
      </c>
      <c r="O127" s="60">
        <v>0.28909316932740126</v>
      </c>
      <c r="P127" s="66">
        <v>1.3693704527689254</v>
      </c>
      <c r="Q127" s="59" t="s">
        <v>26</v>
      </c>
      <c r="R127" s="76">
        <v>-8.5500000000000007</v>
      </c>
      <c r="S127" s="59">
        <v>-50.933</v>
      </c>
      <c r="T127" s="59">
        <v>51.57</v>
      </c>
      <c r="U127" s="60" t="s">
        <v>377</v>
      </c>
      <c r="V127" s="90" t="s">
        <v>377</v>
      </c>
      <c r="W127" s="61"/>
      <c r="X127" s="61"/>
      <c r="Y127" s="61"/>
      <c r="Z127" s="61"/>
      <c r="AA127" s="62">
        <v>1829.6442</v>
      </c>
      <c r="AB127" s="62">
        <v>208.27199999999999</v>
      </c>
      <c r="AC127" s="62">
        <v>193.08799999999999</v>
      </c>
      <c r="AD127" s="62">
        <v>166.727</v>
      </c>
      <c r="AE127" s="62">
        <v>150.571</v>
      </c>
      <c r="AF127" s="63">
        <v>76.019000000000005</v>
      </c>
      <c r="AG127" s="63">
        <v>74.822000000000003</v>
      </c>
      <c r="AH127" s="62">
        <v>74.822000000000003</v>
      </c>
      <c r="AI127" s="62">
        <v>60.59</v>
      </c>
      <c r="AJ127" s="62">
        <v>43.381999999999998</v>
      </c>
      <c r="AK127" s="62">
        <v>65.608000000000004</v>
      </c>
      <c r="AL127" s="62">
        <v>76.019000000000005</v>
      </c>
      <c r="AM127" s="63">
        <v>34.052999999999997</v>
      </c>
      <c r="AN127" s="63">
        <v>27.460999999999999</v>
      </c>
      <c r="AO127" s="62">
        <v>27.460999999999999</v>
      </c>
      <c r="AP127" s="62">
        <v>10.141999999999999</v>
      </c>
      <c r="AQ127" s="62">
        <v>1.31</v>
      </c>
      <c r="AR127" s="62">
        <v>14.132</v>
      </c>
      <c r="AS127" s="62">
        <v>34.052999999999997</v>
      </c>
      <c r="AT127" s="63">
        <v>39.405000000000001</v>
      </c>
      <c r="AU127" s="63">
        <v>30.568000000000001</v>
      </c>
      <c r="AV127" s="62">
        <v>30.568000000000001</v>
      </c>
      <c r="AW127" s="62">
        <v>12.212</v>
      </c>
      <c r="AX127" s="62">
        <v>3.9769999999999999</v>
      </c>
      <c r="AY127" s="62">
        <v>12.212</v>
      </c>
      <c r="AZ127" s="62">
        <v>3.9769999999999999</v>
      </c>
      <c r="BA127" s="63">
        <v>-8.5500000000000007</v>
      </c>
      <c r="BB127" s="63">
        <v>51.57</v>
      </c>
      <c r="BC127" s="62">
        <v>51.57</v>
      </c>
      <c r="BD127" s="62">
        <v>122.105</v>
      </c>
      <c r="BE127" s="62">
        <v>122.105</v>
      </c>
      <c r="BF127" s="62">
        <v>122.105</v>
      </c>
      <c r="BG127" s="62">
        <v>117.39100000000001</v>
      </c>
      <c r="BH127" s="62">
        <v>-525.58199999999999</v>
      </c>
      <c r="BI127" s="62">
        <v>-525.58199999999999</v>
      </c>
      <c r="BJ127" s="62">
        <v>-530.55899999999997</v>
      </c>
      <c r="BK127" s="62">
        <v>-651.86599999999999</v>
      </c>
      <c r="BL127" s="62">
        <v>-537.06700000000001</v>
      </c>
      <c r="BM127" s="62">
        <v>-546.19799999999998</v>
      </c>
      <c r="BN127" s="62">
        <v>3532.2049999999999</v>
      </c>
      <c r="BO127" s="62">
        <v>3532.2049999999999</v>
      </c>
      <c r="BP127" s="62">
        <v>3518.1640000000002</v>
      </c>
      <c r="BQ127" s="62">
        <v>3635.5410000000002</v>
      </c>
      <c r="BR127" s="62">
        <v>3997.8069999999998</v>
      </c>
      <c r="BS127" s="62">
        <v>3989.3159999999998</v>
      </c>
    </row>
    <row r="128" spans="2:77" s="1" customFormat="1" ht="15" x14ac:dyDescent="0.25">
      <c r="B128" s="89" t="s">
        <v>128</v>
      </c>
      <c r="C128" s="74">
        <v>43585.943240740744</v>
      </c>
      <c r="D128" s="58" t="s">
        <v>0</v>
      </c>
      <c r="E128" s="75" t="s">
        <v>26</v>
      </c>
      <c r="F128" s="75" t="s">
        <v>26</v>
      </c>
      <c r="G128" s="59" t="s">
        <v>26</v>
      </c>
      <c r="H128" s="59">
        <v>27.032805</v>
      </c>
      <c r="I128" s="60" t="s">
        <v>26</v>
      </c>
      <c r="J128" s="66" t="s">
        <v>26</v>
      </c>
      <c r="K128" s="59" t="s">
        <v>26</v>
      </c>
      <c r="L128" s="75">
        <v>-1.2185280000000001</v>
      </c>
      <c r="M128" s="59">
        <v>-1.172974</v>
      </c>
      <c r="N128" s="59">
        <v>-0.30855500000000002</v>
      </c>
      <c r="O128" s="60" t="s">
        <v>377</v>
      </c>
      <c r="P128" s="66" t="s">
        <v>377</v>
      </c>
      <c r="Q128" s="59" t="s">
        <v>26</v>
      </c>
      <c r="R128" s="76">
        <v>-13.269360000000001</v>
      </c>
      <c r="S128" s="59">
        <v>-14.046771</v>
      </c>
      <c r="T128" s="59">
        <v>14.938514</v>
      </c>
      <c r="U128" s="60" t="s">
        <v>377</v>
      </c>
      <c r="V128" s="90" t="s">
        <v>377</v>
      </c>
      <c r="W128" s="61"/>
      <c r="X128" s="61"/>
      <c r="Y128" s="61"/>
      <c r="Z128" s="61"/>
      <c r="AA128" s="62">
        <v>722.4</v>
      </c>
      <c r="AB128" s="62">
        <v>0</v>
      </c>
      <c r="AC128" s="62">
        <v>27.032805</v>
      </c>
      <c r="AD128" s="62">
        <v>0</v>
      </c>
      <c r="AE128" s="62">
        <v>0</v>
      </c>
      <c r="AF128" s="63">
        <v>0</v>
      </c>
      <c r="AG128" s="63">
        <v>1.3808039999999999</v>
      </c>
      <c r="AH128" s="62">
        <v>1.3808039999999999</v>
      </c>
      <c r="AI128" s="62">
        <v>0</v>
      </c>
      <c r="AJ128" s="62">
        <v>0</v>
      </c>
      <c r="AK128" s="62">
        <v>0</v>
      </c>
      <c r="AL128" s="62">
        <v>0</v>
      </c>
      <c r="AM128" s="63">
        <v>-1.222477</v>
      </c>
      <c r="AN128" s="63">
        <v>-0.317083</v>
      </c>
      <c r="AO128" s="62">
        <v>-0.317083</v>
      </c>
      <c r="AP128" s="62">
        <v>-1.436026</v>
      </c>
      <c r="AQ128" s="62">
        <v>-1.144979</v>
      </c>
      <c r="AR128" s="62">
        <v>-1.245895</v>
      </c>
      <c r="AS128" s="62">
        <v>-1.222477</v>
      </c>
      <c r="AT128" s="63">
        <v>-1.2185280000000001</v>
      </c>
      <c r="AU128" s="63">
        <v>-0.30855500000000002</v>
      </c>
      <c r="AV128" s="62">
        <v>-0.30855500000000002</v>
      </c>
      <c r="AW128" s="62">
        <v>-1.4815659999999999</v>
      </c>
      <c r="AX128" s="62">
        <v>-1.1441790000000001</v>
      </c>
      <c r="AY128" s="62">
        <v>-1.4815659999999999</v>
      </c>
      <c r="AZ128" s="62">
        <v>-1.1441790000000001</v>
      </c>
      <c r="BA128" s="63">
        <v>-13.269360000000001</v>
      </c>
      <c r="BB128" s="63">
        <v>14.938514</v>
      </c>
      <c r="BC128" s="62">
        <v>14.938514</v>
      </c>
      <c r="BD128" s="62">
        <v>58.185830000000003</v>
      </c>
      <c r="BE128" s="62">
        <v>58.185830000000003</v>
      </c>
      <c r="BF128" s="62">
        <v>58.185830000000003</v>
      </c>
      <c r="BG128" s="62">
        <v>42.253056999999998</v>
      </c>
      <c r="BH128" s="62">
        <v>-89.331857999999997</v>
      </c>
      <c r="BI128" s="62">
        <v>-89.331857999999997</v>
      </c>
      <c r="BJ128" s="62">
        <v>-35.032062000000003</v>
      </c>
      <c r="BK128" s="62">
        <v>-43.533338999999998</v>
      </c>
      <c r="BL128" s="62">
        <v>-44.729543</v>
      </c>
      <c r="BM128" s="62">
        <v>-24.946235000000001</v>
      </c>
      <c r="BN128" s="62">
        <v>1846.8874269999999</v>
      </c>
      <c r="BO128" s="62">
        <v>1846.8874269999999</v>
      </c>
      <c r="BP128" s="62">
        <v>1844.493864</v>
      </c>
      <c r="BQ128" s="62">
        <v>1886.7469209999999</v>
      </c>
      <c r="BR128" s="62">
        <v>2111.6747879999998</v>
      </c>
      <c r="BS128" s="62">
        <v>2098.4226939999999</v>
      </c>
    </row>
    <row r="129" spans="2:77" s="1" customFormat="1" ht="15" x14ac:dyDescent="0.25">
      <c r="B129" s="89" t="s">
        <v>144</v>
      </c>
      <c r="C129" s="74">
        <v>43585.955983796295</v>
      </c>
      <c r="D129" s="58" t="s">
        <v>0</v>
      </c>
      <c r="E129" s="75" t="s">
        <v>26</v>
      </c>
      <c r="F129" s="75">
        <v>3.1751659999999999</v>
      </c>
      <c r="G129" s="59">
        <v>35.008929000000002</v>
      </c>
      <c r="H129" s="59">
        <v>4.6933680000000004</v>
      </c>
      <c r="I129" s="60">
        <v>-0.32347815044547978</v>
      </c>
      <c r="J129" s="66">
        <v>-0.90930410924595839</v>
      </c>
      <c r="K129" s="59" t="s">
        <v>26</v>
      </c>
      <c r="L129" s="75">
        <v>-1.4408810000000001</v>
      </c>
      <c r="M129" s="59">
        <v>7.1211979999999997</v>
      </c>
      <c r="N129" s="59">
        <v>-0.78452199999999994</v>
      </c>
      <c r="O129" s="60" t="s">
        <v>377</v>
      </c>
      <c r="P129" s="66" t="s">
        <v>377</v>
      </c>
      <c r="Q129" s="59" t="s">
        <v>26</v>
      </c>
      <c r="R129" s="76">
        <v>2.3959760000000001</v>
      </c>
      <c r="S129" s="59">
        <v>8.4582280000000001</v>
      </c>
      <c r="T129" s="59">
        <v>-1.2059800000000001</v>
      </c>
      <c r="U129" s="60" t="s">
        <v>377</v>
      </c>
      <c r="V129" s="90">
        <v>-0.71672837383905941</v>
      </c>
      <c r="W129" s="61"/>
      <c r="X129" s="61"/>
      <c r="Y129" s="61"/>
      <c r="Z129" s="61"/>
      <c r="AA129" s="62">
        <v>84.0625</v>
      </c>
      <c r="AB129" s="62">
        <v>3.1751659999999999</v>
      </c>
      <c r="AC129" s="62">
        <v>4.6933680000000004</v>
      </c>
      <c r="AD129" s="62">
        <v>21.648261000000002</v>
      </c>
      <c r="AE129" s="62">
        <v>4.7584619999999997</v>
      </c>
      <c r="AF129" s="63">
        <v>0.87378</v>
      </c>
      <c r="AG129" s="63">
        <v>1.655035</v>
      </c>
      <c r="AH129" s="62">
        <v>1.655035</v>
      </c>
      <c r="AI129" s="62">
        <v>4.3992120000000003</v>
      </c>
      <c r="AJ129" s="62">
        <v>-0.53866899999999995</v>
      </c>
      <c r="AK129" s="62">
        <v>9.2321880000000007</v>
      </c>
      <c r="AL129" s="62">
        <v>0.87378</v>
      </c>
      <c r="AM129" s="63">
        <v>-1.502982</v>
      </c>
      <c r="AN129" s="63">
        <v>-0.86892499999999995</v>
      </c>
      <c r="AO129" s="62">
        <v>-0.86892499999999995</v>
      </c>
      <c r="AP129" s="62">
        <v>3.327547</v>
      </c>
      <c r="AQ129" s="62">
        <v>-2.2322099999999998</v>
      </c>
      <c r="AR129" s="62">
        <v>7.0550009999999999</v>
      </c>
      <c r="AS129" s="62">
        <v>-1.502982</v>
      </c>
      <c r="AT129" s="63">
        <v>-1.4408810000000001</v>
      </c>
      <c r="AU129" s="63">
        <v>-0.78452200000000005</v>
      </c>
      <c r="AV129" s="62">
        <v>-0.78452200000000005</v>
      </c>
      <c r="AW129" s="62">
        <v>3.7964340000000001</v>
      </c>
      <c r="AX129" s="62">
        <v>-3.003336</v>
      </c>
      <c r="AY129" s="62">
        <v>3.7964340000000001</v>
      </c>
      <c r="AZ129" s="62">
        <v>-3.003336</v>
      </c>
      <c r="BA129" s="63">
        <v>2.3959760000000001</v>
      </c>
      <c r="BB129" s="63">
        <v>-1.2059800000000001</v>
      </c>
      <c r="BC129" s="62">
        <v>-1.2059800000000001</v>
      </c>
      <c r="BD129" s="62">
        <v>9.8388000000000003E-2</v>
      </c>
      <c r="BE129" s="62">
        <v>9.8388000000000003E-2</v>
      </c>
      <c r="BF129" s="62">
        <v>9.8388000000000003E-2</v>
      </c>
      <c r="BG129" s="62">
        <v>-2.9884810000000002</v>
      </c>
      <c r="BH129" s="62">
        <v>4.6642479999999997</v>
      </c>
      <c r="BI129" s="62">
        <v>4.6642479999999997</v>
      </c>
      <c r="BJ129" s="62">
        <v>12.265983</v>
      </c>
      <c r="BK129" s="62">
        <v>13.675414999999999</v>
      </c>
      <c r="BL129" s="62">
        <v>12.760414000000001</v>
      </c>
      <c r="BM129" s="62">
        <v>12.907883</v>
      </c>
      <c r="BN129" s="62">
        <v>58.554105999999997</v>
      </c>
      <c r="BO129" s="62">
        <v>58.554105999999997</v>
      </c>
      <c r="BP129" s="62">
        <v>58.587665999999999</v>
      </c>
      <c r="BQ129" s="62">
        <v>55.598011999999997</v>
      </c>
      <c r="BR129" s="62">
        <v>62.674827999999998</v>
      </c>
      <c r="BS129" s="62">
        <v>65.145742999999996</v>
      </c>
    </row>
    <row r="130" spans="2:77" s="1" customFormat="1" ht="15" x14ac:dyDescent="0.25">
      <c r="B130" s="89" t="s">
        <v>96</v>
      </c>
      <c r="C130" s="74">
        <v>43587</v>
      </c>
      <c r="D130" s="58" t="s">
        <v>0</v>
      </c>
      <c r="E130" s="75">
        <v>2218.6420365617878</v>
      </c>
      <c r="F130" s="75">
        <v>2228.9659999999999</v>
      </c>
      <c r="G130" s="59">
        <v>1884.7840000000001</v>
      </c>
      <c r="H130" s="59">
        <v>1833.29</v>
      </c>
      <c r="I130" s="60">
        <v>0.2158283741252065</v>
      </c>
      <c r="J130" s="66">
        <v>0.18261084559291652</v>
      </c>
      <c r="K130" s="59">
        <v>305.66051608104601</v>
      </c>
      <c r="L130" s="75">
        <v>320.548</v>
      </c>
      <c r="M130" s="59">
        <v>126.312</v>
      </c>
      <c r="N130" s="59">
        <v>277.29700000000003</v>
      </c>
      <c r="O130" s="60">
        <v>0.15597355903597943</v>
      </c>
      <c r="P130" s="66">
        <v>1.5377477991006399</v>
      </c>
      <c r="Q130" s="59">
        <v>-14.062107548991511</v>
      </c>
      <c r="R130" s="76">
        <v>-2.5950000000000002</v>
      </c>
      <c r="S130" s="59">
        <v>148.24199999999999</v>
      </c>
      <c r="T130" s="59">
        <v>-49.204000000000001</v>
      </c>
      <c r="U130" s="60" t="s">
        <v>377</v>
      </c>
      <c r="V130" s="90" t="s">
        <v>377</v>
      </c>
      <c r="W130" s="61"/>
      <c r="X130" s="61"/>
      <c r="Y130" s="61"/>
      <c r="Z130" s="61"/>
      <c r="AA130" s="62">
        <v>7107.1196490800003</v>
      </c>
      <c r="AB130" s="62">
        <v>2228.9659999999999</v>
      </c>
      <c r="AC130" s="62">
        <v>1833.29</v>
      </c>
      <c r="AD130" s="62">
        <v>3190.4160000000002</v>
      </c>
      <c r="AE130" s="62">
        <v>3714.895</v>
      </c>
      <c r="AF130" s="63">
        <v>698.27200000000005</v>
      </c>
      <c r="AG130" s="63">
        <v>581.77800000000002</v>
      </c>
      <c r="AH130" s="62">
        <v>581.77800000000002</v>
      </c>
      <c r="AI130" s="62">
        <v>1156.972</v>
      </c>
      <c r="AJ130" s="62">
        <v>1299.165</v>
      </c>
      <c r="AK130" s="62">
        <v>456.61900000000003</v>
      </c>
      <c r="AL130" s="62">
        <v>698.27200000000005</v>
      </c>
      <c r="AM130" s="63">
        <v>157.018</v>
      </c>
      <c r="AN130" s="63">
        <v>140.18199999999999</v>
      </c>
      <c r="AO130" s="62">
        <v>140.18199999999999</v>
      </c>
      <c r="AP130" s="62">
        <v>484.91699999999997</v>
      </c>
      <c r="AQ130" s="62">
        <v>626.69299999999998</v>
      </c>
      <c r="AR130" s="62">
        <v>-33.954999999999998</v>
      </c>
      <c r="AS130" s="62">
        <v>157.018</v>
      </c>
      <c r="AT130" s="63">
        <v>320.548</v>
      </c>
      <c r="AU130" s="63">
        <v>277.29700000000003</v>
      </c>
      <c r="AV130" s="62">
        <v>277.29700000000003</v>
      </c>
      <c r="AW130" s="62">
        <v>617.53099999999995</v>
      </c>
      <c r="AX130" s="62">
        <v>793.173</v>
      </c>
      <c r="AY130" s="62">
        <v>617.53099999999995</v>
      </c>
      <c r="AZ130" s="62">
        <v>793.173</v>
      </c>
      <c r="BA130" s="63">
        <v>-2.5950000000000002</v>
      </c>
      <c r="BB130" s="63">
        <v>-49.204000000000001</v>
      </c>
      <c r="BC130" s="62">
        <v>-49.204000000000001</v>
      </c>
      <c r="BD130" s="62">
        <v>187.28800000000001</v>
      </c>
      <c r="BE130" s="62">
        <v>187.28800000000001</v>
      </c>
      <c r="BF130" s="62">
        <v>187.28800000000001</v>
      </c>
      <c r="BG130" s="62">
        <v>37.238999999999997</v>
      </c>
      <c r="BH130" s="62">
        <v>2279.6410000000001</v>
      </c>
      <c r="BI130" s="62">
        <v>2279.6410000000001</v>
      </c>
      <c r="BJ130" s="62">
        <v>2982.48</v>
      </c>
      <c r="BK130" s="62">
        <v>3026.0160000000001</v>
      </c>
      <c r="BL130" s="62">
        <v>2793.3879999999999</v>
      </c>
      <c r="BM130" s="62">
        <v>3174.7869999999998</v>
      </c>
      <c r="BN130" s="62">
        <v>4907.5339999999997</v>
      </c>
      <c r="BO130" s="62">
        <v>4907.5339999999997</v>
      </c>
      <c r="BP130" s="62">
        <v>5399.4340000000002</v>
      </c>
      <c r="BQ130" s="62">
        <v>6683.3289999999997</v>
      </c>
      <c r="BR130" s="62">
        <v>5598.5439999999999</v>
      </c>
      <c r="BS130" s="62">
        <v>5903.95</v>
      </c>
      <c r="BT130"/>
      <c r="BU130"/>
      <c r="BV130"/>
      <c r="BW130"/>
      <c r="BX130"/>
      <c r="BY130"/>
    </row>
    <row r="131" spans="2:77" s="1" customFormat="1" ht="15" x14ac:dyDescent="0.25">
      <c r="B131" s="89" t="s">
        <v>336</v>
      </c>
      <c r="C131" s="74">
        <v>43587</v>
      </c>
      <c r="D131" s="58" t="s">
        <v>1</v>
      </c>
      <c r="E131" s="75" t="s">
        <v>26</v>
      </c>
      <c r="F131" s="75" t="s">
        <v>26</v>
      </c>
      <c r="G131" s="59" t="s">
        <v>26</v>
      </c>
      <c r="H131" s="59" t="s">
        <v>26</v>
      </c>
      <c r="I131" s="60" t="s">
        <v>26</v>
      </c>
      <c r="J131" s="66" t="s">
        <v>26</v>
      </c>
      <c r="K131" s="59" t="s">
        <v>26</v>
      </c>
      <c r="L131" s="75" t="s">
        <v>26</v>
      </c>
      <c r="M131" s="59" t="s">
        <v>26</v>
      </c>
      <c r="N131" s="59" t="s">
        <v>26</v>
      </c>
      <c r="O131" s="60" t="s">
        <v>26</v>
      </c>
      <c r="P131" s="66" t="s">
        <v>26</v>
      </c>
      <c r="Q131" s="59">
        <v>1126.7272402397953</v>
      </c>
      <c r="R131" s="76">
        <v>1241.4100000000001</v>
      </c>
      <c r="S131" s="59">
        <v>1081.172</v>
      </c>
      <c r="T131" s="59">
        <v>1244.048</v>
      </c>
      <c r="U131" s="60">
        <v>-2.12049695831662E-3</v>
      </c>
      <c r="V131" s="90">
        <v>0.14820768573362986</v>
      </c>
      <c r="W131" s="61"/>
      <c r="X131" s="61"/>
      <c r="Y131" s="61"/>
      <c r="Z131" s="61"/>
      <c r="AA131" s="62">
        <v>16640.69102948</v>
      </c>
      <c r="AB131" s="62">
        <v>3356.422</v>
      </c>
      <c r="AC131" s="62">
        <v>2767.6309999999999</v>
      </c>
      <c r="AD131" s="62">
        <v>3107.9850000000001</v>
      </c>
      <c r="AE131" s="62">
        <v>4143.3059999999996</v>
      </c>
      <c r="AF131" s="63">
        <v>0</v>
      </c>
      <c r="AG131" s="63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3">
        <v>0</v>
      </c>
      <c r="AN131" s="63">
        <v>0</v>
      </c>
      <c r="AO131" s="62">
        <v>0</v>
      </c>
      <c r="AP131" s="62">
        <v>5295.5590000000002</v>
      </c>
      <c r="AQ131" s="62">
        <v>6276.0079999999998</v>
      </c>
      <c r="AR131" s="62">
        <v>5978.5540000000001</v>
      </c>
      <c r="AS131" s="62">
        <v>6177.9030000000002</v>
      </c>
      <c r="AT131" s="63">
        <v>0</v>
      </c>
      <c r="AU131" s="63">
        <v>0</v>
      </c>
      <c r="AV131" s="62">
        <v>65.212000000000003</v>
      </c>
      <c r="AW131" s="62">
        <v>65.98</v>
      </c>
      <c r="AX131" s="62">
        <v>67.364999999999995</v>
      </c>
      <c r="AY131" s="62">
        <v>65.98</v>
      </c>
      <c r="AZ131" s="62">
        <v>67.364999999999995</v>
      </c>
      <c r="BA131" s="63">
        <v>1241.4100000000001</v>
      </c>
      <c r="BB131" s="63">
        <v>1244.048</v>
      </c>
      <c r="BC131" s="62">
        <v>0</v>
      </c>
      <c r="BD131" s="62">
        <v>92.466999999999999</v>
      </c>
      <c r="BE131" s="62">
        <v>92.466999999999999</v>
      </c>
      <c r="BF131" s="62">
        <v>92.466999999999999</v>
      </c>
      <c r="BG131" s="62">
        <v>118.021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31595.598999999998</v>
      </c>
      <c r="BO131" s="62">
        <v>31595.598999999998</v>
      </c>
      <c r="BP131" s="62">
        <v>37801.35</v>
      </c>
      <c r="BQ131" s="62">
        <v>40302.177000000003</v>
      </c>
      <c r="BR131" s="62">
        <v>39003.499000000003</v>
      </c>
      <c r="BS131" s="62">
        <v>39069.883999999998</v>
      </c>
    </row>
    <row r="132" spans="2:77" s="1" customFormat="1" ht="15" x14ac:dyDescent="0.25">
      <c r="B132" s="89" t="s">
        <v>112</v>
      </c>
      <c r="C132" s="74">
        <v>43587</v>
      </c>
      <c r="D132" s="58" t="s">
        <v>1</v>
      </c>
      <c r="E132" s="75" t="s">
        <v>26</v>
      </c>
      <c r="F132" s="75" t="s">
        <v>26</v>
      </c>
      <c r="G132" s="59" t="s">
        <v>26</v>
      </c>
      <c r="H132" s="59" t="s">
        <v>26</v>
      </c>
      <c r="I132" s="60" t="s">
        <v>26</v>
      </c>
      <c r="J132" s="66" t="s">
        <v>26</v>
      </c>
      <c r="K132" s="59" t="s">
        <v>26</v>
      </c>
      <c r="L132" s="75" t="s">
        <v>26</v>
      </c>
      <c r="M132" s="59" t="s">
        <v>26</v>
      </c>
      <c r="N132" s="59" t="s">
        <v>26</v>
      </c>
      <c r="O132" s="60" t="s">
        <v>26</v>
      </c>
      <c r="P132" s="66" t="s">
        <v>26</v>
      </c>
      <c r="Q132" s="59" t="s">
        <v>26</v>
      </c>
      <c r="R132" s="76">
        <v>492.25400000000002</v>
      </c>
      <c r="S132" s="59">
        <v>478.75400000000002</v>
      </c>
      <c r="T132" s="59">
        <v>603.61900000000003</v>
      </c>
      <c r="U132" s="60">
        <v>-0.18449551786805918</v>
      </c>
      <c r="V132" s="90">
        <v>2.8198197821845961E-2</v>
      </c>
      <c r="W132" s="61"/>
      <c r="X132" s="61"/>
      <c r="Y132" s="61"/>
      <c r="Z132" s="61"/>
      <c r="AA132" s="62">
        <v>53555.014999999992</v>
      </c>
      <c r="AB132" s="62">
        <v>1230.452</v>
      </c>
      <c r="AC132" s="62">
        <v>1204.8499999999999</v>
      </c>
      <c r="AD132" s="62">
        <v>1323.374</v>
      </c>
      <c r="AE132" s="62">
        <v>1129.5440000000001</v>
      </c>
      <c r="AF132" s="63">
        <v>0</v>
      </c>
      <c r="AG132" s="63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3">
        <v>0</v>
      </c>
      <c r="AN132" s="63">
        <v>0</v>
      </c>
      <c r="AO132" s="62">
        <v>0</v>
      </c>
      <c r="AP132" s="62">
        <v>9217.4869999999992</v>
      </c>
      <c r="AQ132" s="62">
        <v>11591.644</v>
      </c>
      <c r="AR132" s="62">
        <v>11390.518</v>
      </c>
      <c r="AS132" s="62">
        <v>12097.717000000001</v>
      </c>
      <c r="AT132" s="63">
        <v>0</v>
      </c>
      <c r="AU132" s="63">
        <v>0</v>
      </c>
      <c r="AV132" s="62">
        <v>54.991999999999997</v>
      </c>
      <c r="AW132" s="62">
        <v>54.956000000000003</v>
      </c>
      <c r="AX132" s="62">
        <v>54.314999999999998</v>
      </c>
      <c r="AY132" s="62">
        <v>54.956000000000003</v>
      </c>
      <c r="AZ132" s="62">
        <v>54.314999999999998</v>
      </c>
      <c r="BA132" s="63">
        <v>492.25400000000002</v>
      </c>
      <c r="BB132" s="63">
        <v>603.61900000000003</v>
      </c>
      <c r="BC132" s="62">
        <v>0</v>
      </c>
      <c r="BD132" s="62">
        <v>626.75800000000004</v>
      </c>
      <c r="BE132" s="62">
        <v>626.75800000000004</v>
      </c>
      <c r="BF132" s="62">
        <v>626.75800000000004</v>
      </c>
      <c r="BG132" s="62">
        <v>1280.124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13731.073</v>
      </c>
      <c r="BO132" s="62">
        <v>13731.073</v>
      </c>
      <c r="BP132" s="62">
        <v>14285.545</v>
      </c>
      <c r="BQ132" s="62">
        <v>15077.922</v>
      </c>
      <c r="BR132" s="62">
        <v>15444.65</v>
      </c>
      <c r="BS132" s="62">
        <v>15943.749</v>
      </c>
    </row>
    <row r="133" spans="2:77" s="1" customFormat="1" ht="15" x14ac:dyDescent="0.25">
      <c r="B133" s="89" t="s">
        <v>325</v>
      </c>
      <c r="C133" s="74">
        <v>43587</v>
      </c>
      <c r="D133" s="58" t="s">
        <v>0</v>
      </c>
      <c r="E133" s="75" t="s">
        <v>26</v>
      </c>
      <c r="F133" s="75">
        <v>57.290999999999997</v>
      </c>
      <c r="G133" s="59">
        <v>59.856000000000002</v>
      </c>
      <c r="H133" s="59">
        <v>42.216999999999999</v>
      </c>
      <c r="I133" s="60">
        <v>0.35705995215197661</v>
      </c>
      <c r="J133" s="66">
        <v>-4.2852846832397873E-2</v>
      </c>
      <c r="K133" s="59" t="s">
        <v>26</v>
      </c>
      <c r="L133" s="75">
        <v>51.683999999999997</v>
      </c>
      <c r="M133" s="59">
        <v>54.276000000000003</v>
      </c>
      <c r="N133" s="59">
        <v>37.442</v>
      </c>
      <c r="O133" s="60">
        <v>0.38037497996901859</v>
      </c>
      <c r="P133" s="66">
        <v>-4.7755914216228268E-2</v>
      </c>
      <c r="Q133" s="59" t="s">
        <v>26</v>
      </c>
      <c r="R133" s="76">
        <v>-2.6930000000000001</v>
      </c>
      <c r="S133" s="59">
        <v>3.5510000000000002</v>
      </c>
      <c r="T133" s="59">
        <v>12.57</v>
      </c>
      <c r="U133" s="60" t="s">
        <v>377</v>
      </c>
      <c r="V133" s="90" t="s">
        <v>377</v>
      </c>
      <c r="W133" s="61"/>
      <c r="X133" s="61"/>
      <c r="Y133" s="61"/>
      <c r="Z133" s="61"/>
      <c r="AA133" s="62">
        <v>179.2</v>
      </c>
      <c r="AB133" s="62">
        <v>57.290999999999997</v>
      </c>
      <c r="AC133" s="62">
        <v>42.216999999999999</v>
      </c>
      <c r="AD133" s="62">
        <v>41.506999999999998</v>
      </c>
      <c r="AE133" s="62">
        <v>60.848999999999997</v>
      </c>
      <c r="AF133" s="63">
        <v>57.290999999999997</v>
      </c>
      <c r="AG133" s="63">
        <v>42.216999999999999</v>
      </c>
      <c r="AH133" s="62">
        <v>42.216999999999999</v>
      </c>
      <c r="AI133" s="62">
        <v>41.506</v>
      </c>
      <c r="AJ133" s="62">
        <v>60.848999999999997</v>
      </c>
      <c r="AK133" s="62">
        <v>59.856000000000002</v>
      </c>
      <c r="AL133" s="62">
        <v>57.290999999999997</v>
      </c>
      <c r="AM133" s="63">
        <v>51.372999999999998</v>
      </c>
      <c r="AN133" s="63">
        <v>37.106999999999999</v>
      </c>
      <c r="AO133" s="62">
        <v>37.106999999999999</v>
      </c>
      <c r="AP133" s="62">
        <v>35.767000000000003</v>
      </c>
      <c r="AQ133" s="62">
        <v>55.384</v>
      </c>
      <c r="AR133" s="62">
        <v>54.012</v>
      </c>
      <c r="AS133" s="62">
        <v>51.372999999999998</v>
      </c>
      <c r="AT133" s="63">
        <v>51.683999999999997</v>
      </c>
      <c r="AU133" s="63">
        <v>37.442</v>
      </c>
      <c r="AV133" s="62">
        <v>37.442</v>
      </c>
      <c r="AW133" s="62">
        <v>36.043999999999997</v>
      </c>
      <c r="AX133" s="62">
        <v>55.646000000000001</v>
      </c>
      <c r="AY133" s="62">
        <v>36.043999999999997</v>
      </c>
      <c r="AZ133" s="62">
        <v>55.646000000000001</v>
      </c>
      <c r="BA133" s="63">
        <v>-2.6930000000000001</v>
      </c>
      <c r="BB133" s="63">
        <v>12.57</v>
      </c>
      <c r="BC133" s="62">
        <v>12.57</v>
      </c>
      <c r="BD133" s="62">
        <v>12.507999999999999</v>
      </c>
      <c r="BE133" s="62">
        <v>12.507999999999999</v>
      </c>
      <c r="BF133" s="62">
        <v>12.507999999999999</v>
      </c>
      <c r="BG133" s="62">
        <v>11.407999999999999</v>
      </c>
      <c r="BH133" s="62">
        <v>42.198999999999998</v>
      </c>
      <c r="BI133" s="62">
        <v>42.198999999999998</v>
      </c>
      <c r="BJ133" s="62">
        <v>132.76599999999999</v>
      </c>
      <c r="BK133" s="62">
        <v>34.057000000000002</v>
      </c>
      <c r="BL133" s="62">
        <v>-4.9400000000000004</v>
      </c>
      <c r="BM133" s="62">
        <v>-159.13900000000001</v>
      </c>
      <c r="BN133" s="62">
        <v>217.642</v>
      </c>
      <c r="BO133" s="62">
        <v>217.642</v>
      </c>
      <c r="BP133" s="62">
        <v>230.02600000000001</v>
      </c>
      <c r="BQ133" s="62">
        <v>241.38300000000001</v>
      </c>
      <c r="BR133" s="62">
        <v>247.12899999999999</v>
      </c>
      <c r="BS133" s="62">
        <v>244.50299999999999</v>
      </c>
    </row>
    <row r="134" spans="2:77" s="1" customFormat="1" ht="15" x14ac:dyDescent="0.25">
      <c r="B134" s="89" t="s">
        <v>117</v>
      </c>
      <c r="C134" s="74">
        <v>43588.25</v>
      </c>
      <c r="D134" s="58" t="s">
        <v>0</v>
      </c>
      <c r="E134" s="75" t="s">
        <v>26</v>
      </c>
      <c r="F134" s="75">
        <v>26.909434999999998</v>
      </c>
      <c r="G134" s="59">
        <v>29.913457999999999</v>
      </c>
      <c r="H134" s="59">
        <v>25.870349000000001</v>
      </c>
      <c r="I134" s="60">
        <v>4.0165132677568272E-2</v>
      </c>
      <c r="J134" s="66">
        <v>-0.10042379587141015</v>
      </c>
      <c r="K134" s="59" t="s">
        <v>26</v>
      </c>
      <c r="L134" s="75">
        <v>2.66513</v>
      </c>
      <c r="M134" s="59">
        <v>3.7319550000000001</v>
      </c>
      <c r="N134" s="59">
        <v>3.4290339999999997</v>
      </c>
      <c r="O134" s="60">
        <v>-0.22277527723551294</v>
      </c>
      <c r="P134" s="66">
        <v>-0.28586223574507197</v>
      </c>
      <c r="Q134" s="59" t="s">
        <v>26</v>
      </c>
      <c r="R134" s="76">
        <v>1.086786</v>
      </c>
      <c r="S134" s="59">
        <v>2.9314960000000001</v>
      </c>
      <c r="T134" s="59">
        <v>1.157362</v>
      </c>
      <c r="U134" s="60">
        <v>-6.0980056369571489E-2</v>
      </c>
      <c r="V134" s="90">
        <v>-0.62927256254144637</v>
      </c>
      <c r="W134" s="61"/>
      <c r="X134" s="61"/>
      <c r="Y134" s="61"/>
      <c r="Z134" s="61"/>
      <c r="AA134" s="62">
        <v>51.7</v>
      </c>
      <c r="AB134" s="62">
        <v>26.909434999999998</v>
      </c>
      <c r="AC134" s="62">
        <v>25.870349000000001</v>
      </c>
      <c r="AD134" s="62">
        <v>28.887685999999999</v>
      </c>
      <c r="AE134" s="62">
        <v>30.945122000000001</v>
      </c>
      <c r="AF134" s="63">
        <v>6.3205590000000003</v>
      </c>
      <c r="AG134" s="63">
        <v>7.1982549999999996</v>
      </c>
      <c r="AH134" s="62">
        <v>7.1982549999999996</v>
      </c>
      <c r="AI134" s="62">
        <v>7.6382680000000001</v>
      </c>
      <c r="AJ134" s="62">
        <v>9.9912519999999994</v>
      </c>
      <c r="AK134" s="62">
        <v>8.3878090000000007</v>
      </c>
      <c r="AL134" s="62">
        <v>6.3205590000000003</v>
      </c>
      <c r="AM134" s="63">
        <v>1.4141859999999999</v>
      </c>
      <c r="AN134" s="63">
        <v>2.286813</v>
      </c>
      <c r="AO134" s="62">
        <v>2.286813</v>
      </c>
      <c r="AP134" s="62">
        <v>2.8700679999999998</v>
      </c>
      <c r="AQ134" s="62">
        <v>4.6178340000000002</v>
      </c>
      <c r="AR134" s="62">
        <v>2.5369920000000001</v>
      </c>
      <c r="AS134" s="62">
        <v>1.4141859999999999</v>
      </c>
      <c r="AT134" s="63">
        <v>2.66513</v>
      </c>
      <c r="AU134" s="63">
        <v>3.4290340000000001</v>
      </c>
      <c r="AV134" s="62">
        <v>3.4290340000000001</v>
      </c>
      <c r="AW134" s="62">
        <v>4.0056929999999999</v>
      </c>
      <c r="AX134" s="62">
        <v>5.7683460000000002</v>
      </c>
      <c r="AY134" s="62">
        <v>4.0056929999999999</v>
      </c>
      <c r="AZ134" s="62">
        <v>5.7683460000000002</v>
      </c>
      <c r="BA134" s="63">
        <v>1.086786</v>
      </c>
      <c r="BB134" s="63">
        <v>1.157362</v>
      </c>
      <c r="BC134" s="62">
        <v>1.157362</v>
      </c>
      <c r="BD134" s="62">
        <v>1.9189419999999999</v>
      </c>
      <c r="BE134" s="62">
        <v>1.9189419999999999</v>
      </c>
      <c r="BF134" s="62">
        <v>1.9189419999999999</v>
      </c>
      <c r="BG134" s="62">
        <v>1.5633630000000001</v>
      </c>
      <c r="BH134" s="62">
        <v>23.931638</v>
      </c>
      <c r="BI134" s="62">
        <v>23.931638</v>
      </c>
      <c r="BJ134" s="62">
        <v>27.139752000000001</v>
      </c>
      <c r="BK134" s="62">
        <v>30.838460000000001</v>
      </c>
      <c r="BL134" s="62">
        <v>20.014299000000001</v>
      </c>
      <c r="BM134" s="62">
        <v>22.224622</v>
      </c>
      <c r="BN134" s="62">
        <v>25.211652000000001</v>
      </c>
      <c r="BO134" s="62">
        <v>25.211652000000001</v>
      </c>
      <c r="BP134" s="62">
        <v>27.100843999999999</v>
      </c>
      <c r="BQ134" s="62">
        <v>28.624797000000001</v>
      </c>
      <c r="BR134" s="62">
        <v>29.590129999999998</v>
      </c>
      <c r="BS134" s="62">
        <v>26.751646999999998</v>
      </c>
    </row>
    <row r="135" spans="2:77" s="1" customFormat="1" ht="15" x14ac:dyDescent="0.25">
      <c r="B135" s="89" t="s">
        <v>37</v>
      </c>
      <c r="C135" s="74">
        <v>43588.757685185185</v>
      </c>
      <c r="D135" s="58" t="s">
        <v>0</v>
      </c>
      <c r="E135" s="75" t="s">
        <v>26</v>
      </c>
      <c r="F135" s="75">
        <v>102.302813</v>
      </c>
      <c r="G135" s="59">
        <v>126.237167</v>
      </c>
      <c r="H135" s="59">
        <v>67.313749999999999</v>
      </c>
      <c r="I135" s="60">
        <v>0.51979072626320777</v>
      </c>
      <c r="J135" s="66">
        <v>-0.18959831378345171</v>
      </c>
      <c r="K135" s="59" t="s">
        <v>26</v>
      </c>
      <c r="L135" s="75">
        <v>5.6763770000000005</v>
      </c>
      <c r="M135" s="59">
        <v>14.092646999999999</v>
      </c>
      <c r="N135" s="59">
        <v>-1.5188870000000001</v>
      </c>
      <c r="O135" s="60" t="s">
        <v>377</v>
      </c>
      <c r="P135" s="66">
        <v>-0.59721002023253678</v>
      </c>
      <c r="Q135" s="59" t="s">
        <v>26</v>
      </c>
      <c r="R135" s="76">
        <v>2.1702710000000001</v>
      </c>
      <c r="S135" s="59">
        <v>9.7190019999999997</v>
      </c>
      <c r="T135" s="59">
        <v>-2.4809809999999999</v>
      </c>
      <c r="U135" s="60" t="s">
        <v>377</v>
      </c>
      <c r="V135" s="90">
        <v>-0.77669816304184314</v>
      </c>
      <c r="W135" s="61"/>
      <c r="X135" s="61"/>
      <c r="Y135" s="61"/>
      <c r="Z135" s="61"/>
      <c r="AA135" s="62">
        <v>210.92399999999998</v>
      </c>
      <c r="AB135" s="62">
        <v>102.302813</v>
      </c>
      <c r="AC135" s="62">
        <v>67.313749999999999</v>
      </c>
      <c r="AD135" s="62">
        <v>81.533821000000003</v>
      </c>
      <c r="AE135" s="62">
        <v>97.910529999999994</v>
      </c>
      <c r="AF135" s="63">
        <v>18.074954999999999</v>
      </c>
      <c r="AG135" s="63">
        <v>8.4005120000000009</v>
      </c>
      <c r="AH135" s="62">
        <v>8.4005120000000009</v>
      </c>
      <c r="AI135" s="62">
        <v>12.955816</v>
      </c>
      <c r="AJ135" s="62">
        <v>35.217146999999997</v>
      </c>
      <c r="AK135" s="62">
        <v>25.068705999999999</v>
      </c>
      <c r="AL135" s="62">
        <v>18.074954999999999</v>
      </c>
      <c r="AM135" s="63">
        <v>3.3487019999999998</v>
      </c>
      <c r="AN135" s="63">
        <v>-3.2600440000000002</v>
      </c>
      <c r="AO135" s="62">
        <v>-3.2600440000000002</v>
      </c>
      <c r="AP135" s="62">
        <v>-0.13688600000000001</v>
      </c>
      <c r="AQ135" s="62">
        <v>21.464133</v>
      </c>
      <c r="AR135" s="62">
        <v>11.657168</v>
      </c>
      <c r="AS135" s="62">
        <v>3.3487019999999998</v>
      </c>
      <c r="AT135" s="63">
        <v>5.6763769999999996</v>
      </c>
      <c r="AU135" s="63">
        <v>-1.5188870000000001</v>
      </c>
      <c r="AV135" s="62">
        <v>-1.5188870000000001</v>
      </c>
      <c r="AW135" s="62">
        <v>3.003069</v>
      </c>
      <c r="AX135" s="62">
        <v>23.322997999999998</v>
      </c>
      <c r="AY135" s="62">
        <v>3.003069</v>
      </c>
      <c r="AZ135" s="62">
        <v>23.322997999999998</v>
      </c>
      <c r="BA135" s="63">
        <v>2.1702710000000001</v>
      </c>
      <c r="BB135" s="63">
        <v>-2.4809809999999999</v>
      </c>
      <c r="BC135" s="62">
        <v>-2.4809809999999999</v>
      </c>
      <c r="BD135" s="62">
        <v>-1.854546</v>
      </c>
      <c r="BE135" s="62">
        <v>-1.854546</v>
      </c>
      <c r="BF135" s="62">
        <v>-1.854546</v>
      </c>
      <c r="BG135" s="62">
        <v>9.7202909999999996</v>
      </c>
      <c r="BH135" s="62">
        <v>26.027947999999999</v>
      </c>
      <c r="BI135" s="62">
        <v>26.027947999999999</v>
      </c>
      <c r="BJ135" s="62">
        <v>35.129626999999999</v>
      </c>
      <c r="BK135" s="62">
        <v>35.796101999999998</v>
      </c>
      <c r="BL135" s="62">
        <v>28.876609999999999</v>
      </c>
      <c r="BM135" s="62">
        <v>35.888872999999997</v>
      </c>
      <c r="BN135" s="62">
        <v>425.17231800000002</v>
      </c>
      <c r="BO135" s="62">
        <v>425.17231800000002</v>
      </c>
      <c r="BP135" s="62">
        <v>422.86091599999997</v>
      </c>
      <c r="BQ135" s="62">
        <v>432.53674699999999</v>
      </c>
      <c r="BR135" s="62">
        <v>453.28823</v>
      </c>
      <c r="BS135" s="62">
        <v>455.15593999999999</v>
      </c>
    </row>
    <row r="136" spans="2:77" s="1" customFormat="1" ht="15" x14ac:dyDescent="0.25">
      <c r="B136" s="89" t="s">
        <v>206</v>
      </c>
      <c r="C136" s="74">
        <v>43588.761689814812</v>
      </c>
      <c r="D136" s="58" t="s">
        <v>0</v>
      </c>
      <c r="E136" s="75" t="s">
        <v>26</v>
      </c>
      <c r="F136" s="75">
        <v>9.4734099999999994</v>
      </c>
      <c r="G136" s="59">
        <v>18.279685000000001</v>
      </c>
      <c r="H136" s="59">
        <v>3.9001350000000001</v>
      </c>
      <c r="I136" s="60">
        <v>1.4289954065692596</v>
      </c>
      <c r="J136" s="66">
        <v>-0.48175201049689864</v>
      </c>
      <c r="K136" s="59" t="s">
        <v>26</v>
      </c>
      <c r="L136" s="75">
        <v>0.13761000000000012</v>
      </c>
      <c r="M136" s="59">
        <v>7.2776560000000003</v>
      </c>
      <c r="N136" s="59">
        <v>-2.0515080000000001</v>
      </c>
      <c r="O136" s="60" t="s">
        <v>377</v>
      </c>
      <c r="P136" s="66">
        <v>-0.98109143933156495</v>
      </c>
      <c r="Q136" s="59" t="s">
        <v>26</v>
      </c>
      <c r="R136" s="76">
        <v>1.23214</v>
      </c>
      <c r="S136" s="59">
        <v>0.20586599999999999</v>
      </c>
      <c r="T136" s="59">
        <v>-1.8200529999999999</v>
      </c>
      <c r="U136" s="60" t="s">
        <v>377</v>
      </c>
      <c r="V136" s="90">
        <v>4.985155392342592</v>
      </c>
      <c r="W136" s="61"/>
      <c r="X136" s="61"/>
      <c r="Y136" s="61"/>
      <c r="Z136" s="61"/>
      <c r="AA136" s="62">
        <v>114.86152965000001</v>
      </c>
      <c r="AB136" s="62">
        <v>9.4734099999999994</v>
      </c>
      <c r="AC136" s="62">
        <v>3.9001350000000001</v>
      </c>
      <c r="AD136" s="62">
        <v>8.0906280000000006</v>
      </c>
      <c r="AE136" s="62">
        <v>3.3492199999999999</v>
      </c>
      <c r="AF136" s="63">
        <v>6.0144830000000002</v>
      </c>
      <c r="AG136" s="63">
        <v>2.7314440000000002</v>
      </c>
      <c r="AH136" s="62">
        <v>2.7314440000000002</v>
      </c>
      <c r="AI136" s="62">
        <v>7.2815890000000003</v>
      </c>
      <c r="AJ136" s="62">
        <v>2.0835270000000001</v>
      </c>
      <c r="AK136" s="62">
        <v>16.040209999999998</v>
      </c>
      <c r="AL136" s="62">
        <v>6.0144830000000002</v>
      </c>
      <c r="AM136" s="63">
        <v>-0.96195799999999998</v>
      </c>
      <c r="AN136" s="63">
        <v>-3.104441</v>
      </c>
      <c r="AO136" s="62">
        <v>-3.104441</v>
      </c>
      <c r="AP136" s="62">
        <v>1.3367629999999999</v>
      </c>
      <c r="AQ136" s="62">
        <v>-5.5116779999999999</v>
      </c>
      <c r="AR136" s="62">
        <v>6.137607</v>
      </c>
      <c r="AS136" s="62">
        <v>-0.96195799999999998</v>
      </c>
      <c r="AT136" s="63">
        <v>0.13761000000000001</v>
      </c>
      <c r="AU136" s="63">
        <v>-2.0515080000000001</v>
      </c>
      <c r="AV136" s="62">
        <v>-2.0515080000000001</v>
      </c>
      <c r="AW136" s="62">
        <v>1.9714240000000001</v>
      </c>
      <c r="AX136" s="62">
        <v>-4.60893</v>
      </c>
      <c r="AY136" s="62">
        <v>1.9714240000000001</v>
      </c>
      <c r="AZ136" s="62">
        <v>-4.60893</v>
      </c>
      <c r="BA136" s="63">
        <v>1.23214</v>
      </c>
      <c r="BB136" s="63">
        <v>-1.8200529999999999</v>
      </c>
      <c r="BC136" s="62">
        <v>-1.8200529999999999</v>
      </c>
      <c r="BD136" s="62">
        <v>3.7219920000000002</v>
      </c>
      <c r="BE136" s="62">
        <v>3.7219920000000002</v>
      </c>
      <c r="BF136" s="62">
        <v>3.7219920000000002</v>
      </c>
      <c r="BG136" s="62">
        <v>2.4220030000000001</v>
      </c>
      <c r="BH136" s="62">
        <v>-3.2049820000000002</v>
      </c>
      <c r="BI136" s="62">
        <v>-3.2049820000000002</v>
      </c>
      <c r="BJ136" s="62">
        <v>1.3544339999999999</v>
      </c>
      <c r="BK136" s="62">
        <v>1.356527</v>
      </c>
      <c r="BL136" s="62">
        <v>-2.4041670000000002</v>
      </c>
      <c r="BM136" s="62">
        <v>4.4856020000000001</v>
      </c>
      <c r="BN136" s="62">
        <v>36.393411999999998</v>
      </c>
      <c r="BO136" s="62">
        <v>36.393411999999998</v>
      </c>
      <c r="BP136" s="62">
        <v>39.274470000000001</v>
      </c>
      <c r="BQ136" s="62">
        <v>40.326338</v>
      </c>
      <c r="BR136" s="62">
        <v>41.668657000000003</v>
      </c>
      <c r="BS136" s="62">
        <v>42.515864000000001</v>
      </c>
    </row>
    <row r="137" spans="2:77" s="1" customFormat="1" ht="15" x14ac:dyDescent="0.25">
      <c r="B137" s="89" t="s">
        <v>99</v>
      </c>
      <c r="C137" s="74">
        <v>43588.804594907408</v>
      </c>
      <c r="D137" s="58" t="s">
        <v>0</v>
      </c>
      <c r="E137" s="75" t="s">
        <v>26</v>
      </c>
      <c r="F137" s="75">
        <v>74.659373000000002</v>
      </c>
      <c r="G137" s="59">
        <v>68.569418999999996</v>
      </c>
      <c r="H137" s="59">
        <v>78.244579999999999</v>
      </c>
      <c r="I137" s="60">
        <v>-4.5820515619100943E-2</v>
      </c>
      <c r="J137" s="66">
        <v>8.8814431984614028E-2</v>
      </c>
      <c r="K137" s="59" t="s">
        <v>26</v>
      </c>
      <c r="L137" s="75">
        <v>1.952053</v>
      </c>
      <c r="M137" s="59">
        <v>1.5058039999999999</v>
      </c>
      <c r="N137" s="59">
        <v>11.405804</v>
      </c>
      <c r="O137" s="60">
        <v>-0.82885441482248856</v>
      </c>
      <c r="P137" s="66">
        <v>0.29635264616112056</v>
      </c>
      <c r="Q137" s="59" t="s">
        <v>26</v>
      </c>
      <c r="R137" s="76">
        <v>-3.2000679999999999</v>
      </c>
      <c r="S137" s="59">
        <v>9.2387440000000005</v>
      </c>
      <c r="T137" s="59">
        <v>6.5711950000000003</v>
      </c>
      <c r="U137" s="60" t="s">
        <v>377</v>
      </c>
      <c r="V137" s="90" t="s">
        <v>377</v>
      </c>
      <c r="W137" s="61"/>
      <c r="X137" s="61"/>
      <c r="Y137" s="61"/>
      <c r="Z137" s="61"/>
      <c r="AA137" s="62">
        <v>75.900000000000006</v>
      </c>
      <c r="AB137" s="62">
        <v>74.659373000000002</v>
      </c>
      <c r="AC137" s="62">
        <v>78.244579999999999</v>
      </c>
      <c r="AD137" s="62">
        <v>86.083780000000004</v>
      </c>
      <c r="AE137" s="62">
        <v>79.002483999999995</v>
      </c>
      <c r="AF137" s="63">
        <v>8.5515299999999996</v>
      </c>
      <c r="AG137" s="63">
        <v>15.759479000000001</v>
      </c>
      <c r="AH137" s="62">
        <v>15.759479000000001</v>
      </c>
      <c r="AI137" s="62">
        <v>18.805657</v>
      </c>
      <c r="AJ137" s="62">
        <v>21.511678</v>
      </c>
      <c r="AK137" s="62">
        <v>8.6231670000000005</v>
      </c>
      <c r="AL137" s="62">
        <v>8.5515299999999996</v>
      </c>
      <c r="AM137" s="63">
        <v>-0.36099999999999999</v>
      </c>
      <c r="AN137" s="63">
        <v>10.082862</v>
      </c>
      <c r="AO137" s="62">
        <v>10.082862</v>
      </c>
      <c r="AP137" s="62">
        <v>11.912781000000001</v>
      </c>
      <c r="AQ137" s="62">
        <v>14.608276</v>
      </c>
      <c r="AR137" s="62">
        <v>-0.55860100000000001</v>
      </c>
      <c r="AS137" s="62">
        <v>-0.36099999999999999</v>
      </c>
      <c r="AT137" s="63">
        <v>1.952053</v>
      </c>
      <c r="AU137" s="63">
        <v>11.405804</v>
      </c>
      <c r="AV137" s="62">
        <v>11.405804</v>
      </c>
      <c r="AW137" s="62">
        <v>13.395011</v>
      </c>
      <c r="AX137" s="62">
        <v>16.274697</v>
      </c>
      <c r="AY137" s="62">
        <v>13.395011</v>
      </c>
      <c r="AZ137" s="62">
        <v>16.274697</v>
      </c>
      <c r="BA137" s="63">
        <v>-3.2000679999999999</v>
      </c>
      <c r="BB137" s="63">
        <v>6.5711950000000003</v>
      </c>
      <c r="BC137" s="62">
        <v>6.5711950000000003</v>
      </c>
      <c r="BD137" s="62">
        <v>6.6292840000000002</v>
      </c>
      <c r="BE137" s="62">
        <v>6.6292840000000002</v>
      </c>
      <c r="BF137" s="62">
        <v>6.6292840000000002</v>
      </c>
      <c r="BG137" s="62">
        <v>-4.066592</v>
      </c>
      <c r="BH137" s="62">
        <v>17.947182999999999</v>
      </c>
      <c r="BI137" s="62">
        <v>17.947182999999999</v>
      </c>
      <c r="BJ137" s="62">
        <v>14.936972000000001</v>
      </c>
      <c r="BK137" s="62">
        <v>34.435817</v>
      </c>
      <c r="BL137" s="62">
        <v>64.895408000000003</v>
      </c>
      <c r="BM137" s="62">
        <v>80.448060999999996</v>
      </c>
      <c r="BN137" s="62">
        <v>43.907865000000001</v>
      </c>
      <c r="BO137" s="62">
        <v>43.907865000000001</v>
      </c>
      <c r="BP137" s="62">
        <v>50.537148999999999</v>
      </c>
      <c r="BQ137" s="62">
        <v>46.470556999999999</v>
      </c>
      <c r="BR137" s="62">
        <v>54.935200000000002</v>
      </c>
      <c r="BS137" s="62">
        <v>41.725751000000002</v>
      </c>
    </row>
    <row r="138" spans="2:77" s="1" customFormat="1" ht="15" x14ac:dyDescent="0.25">
      <c r="B138" s="89" t="s">
        <v>189</v>
      </c>
      <c r="C138" s="74">
        <v>43590.582106481481</v>
      </c>
      <c r="D138" s="58" t="s">
        <v>0</v>
      </c>
      <c r="E138" s="75" t="s">
        <v>26</v>
      </c>
      <c r="F138" s="75">
        <v>26.776921999999999</v>
      </c>
      <c r="G138" s="59">
        <v>35.673805000000002</v>
      </c>
      <c r="H138" s="59">
        <v>17.076792999999999</v>
      </c>
      <c r="I138" s="60">
        <v>0.56802989882233756</v>
      </c>
      <c r="J138" s="66">
        <v>-0.24939540371429403</v>
      </c>
      <c r="K138" s="59" t="s">
        <v>26</v>
      </c>
      <c r="L138" s="75">
        <v>6.256234000000001</v>
      </c>
      <c r="M138" s="59">
        <v>10.840984000000001</v>
      </c>
      <c r="N138" s="59">
        <v>0.87665800000000005</v>
      </c>
      <c r="O138" s="60">
        <v>6.1364591437025622</v>
      </c>
      <c r="P138" s="66">
        <v>-0.42290902744621706</v>
      </c>
      <c r="Q138" s="59" t="s">
        <v>26</v>
      </c>
      <c r="R138" s="76">
        <v>3.8910360000000002</v>
      </c>
      <c r="S138" s="59">
        <v>6.0038429999999998</v>
      </c>
      <c r="T138" s="59">
        <v>1.056386</v>
      </c>
      <c r="U138" s="60">
        <v>2.6833468069436739</v>
      </c>
      <c r="V138" s="90">
        <v>-0.35190910222002802</v>
      </c>
      <c r="W138" s="61"/>
      <c r="X138" s="61"/>
      <c r="Y138" s="61"/>
      <c r="Z138" s="61"/>
      <c r="AA138" s="62">
        <v>139.04</v>
      </c>
      <c r="AB138" s="62">
        <v>26.776921999999999</v>
      </c>
      <c r="AC138" s="62">
        <v>17.076792999999999</v>
      </c>
      <c r="AD138" s="62">
        <v>22.761445999999999</v>
      </c>
      <c r="AE138" s="62">
        <v>22.156071000000001</v>
      </c>
      <c r="AF138" s="63">
        <v>7.7059119999999997</v>
      </c>
      <c r="AG138" s="63">
        <v>2.7844769999999999</v>
      </c>
      <c r="AH138" s="62">
        <v>2.7844769999999999</v>
      </c>
      <c r="AI138" s="62">
        <v>7.3425820000000002</v>
      </c>
      <c r="AJ138" s="62">
        <v>7.2510399999999997</v>
      </c>
      <c r="AK138" s="62">
        <v>13.228095</v>
      </c>
      <c r="AL138" s="62">
        <v>7.7059119999999997</v>
      </c>
      <c r="AM138" s="63">
        <v>4.0699430000000003</v>
      </c>
      <c r="AN138" s="63">
        <v>0.79688300000000001</v>
      </c>
      <c r="AO138" s="62">
        <v>0.79688300000000001</v>
      </c>
      <c r="AP138" s="62">
        <v>5.2297159999999998</v>
      </c>
      <c r="AQ138" s="62">
        <v>3.0570219999999999</v>
      </c>
      <c r="AR138" s="62">
        <v>9.0549940000000007</v>
      </c>
      <c r="AS138" s="62">
        <v>4.0699430000000003</v>
      </c>
      <c r="AT138" s="63">
        <v>6.2562340000000001</v>
      </c>
      <c r="AU138" s="63">
        <v>0.87665800000000005</v>
      </c>
      <c r="AV138" s="62">
        <v>0.87665800000000005</v>
      </c>
      <c r="AW138" s="62">
        <v>7.5921969999999996</v>
      </c>
      <c r="AX138" s="62">
        <v>4.8197520000000003</v>
      </c>
      <c r="AY138" s="62">
        <v>7.5921969999999996</v>
      </c>
      <c r="AZ138" s="62">
        <v>4.8197520000000003</v>
      </c>
      <c r="BA138" s="63">
        <v>3.8910360000000002</v>
      </c>
      <c r="BB138" s="63">
        <v>1.056386</v>
      </c>
      <c r="BC138" s="62">
        <v>1.056386</v>
      </c>
      <c r="BD138" s="62">
        <v>4.014049</v>
      </c>
      <c r="BE138" s="62">
        <v>4.014049</v>
      </c>
      <c r="BF138" s="62">
        <v>4.014049</v>
      </c>
      <c r="BG138" s="62">
        <v>2.5065300000000001</v>
      </c>
      <c r="BH138" s="62">
        <v>-3.1167340000000001</v>
      </c>
      <c r="BI138" s="62">
        <v>-3.1167340000000001</v>
      </c>
      <c r="BJ138" s="62">
        <v>2.3584480000000001</v>
      </c>
      <c r="BK138" s="62">
        <v>1.358905</v>
      </c>
      <c r="BL138" s="62">
        <v>1.409321</v>
      </c>
      <c r="BM138" s="62">
        <v>-0.79303100000000004</v>
      </c>
      <c r="BN138" s="62">
        <v>19.133308</v>
      </c>
      <c r="BO138" s="62">
        <v>19.133308</v>
      </c>
      <c r="BP138" s="62">
        <v>56.737853000000001</v>
      </c>
      <c r="BQ138" s="62">
        <v>64.245976999999996</v>
      </c>
      <c r="BR138" s="62">
        <v>70.021221999999995</v>
      </c>
      <c r="BS138" s="62">
        <v>74.370305000000002</v>
      </c>
    </row>
    <row r="139" spans="2:77" s="1" customFormat="1" ht="15" x14ac:dyDescent="0.25">
      <c r="B139" s="89" t="s">
        <v>204</v>
      </c>
      <c r="C139" s="74">
        <v>43591</v>
      </c>
      <c r="D139" s="58" t="s">
        <v>0</v>
      </c>
      <c r="E139" s="75">
        <v>1241.4791605200001</v>
      </c>
      <c r="F139" s="75">
        <v>1265.1405110000001</v>
      </c>
      <c r="G139" s="59">
        <v>1170.9392089999999</v>
      </c>
      <c r="H139" s="59">
        <v>712.91370600000005</v>
      </c>
      <c r="I139" s="60">
        <v>0.77460539803396622</v>
      </c>
      <c r="J139" s="66">
        <v>8.0449353199513629E-2</v>
      </c>
      <c r="K139" s="59">
        <v>190.84542379999999</v>
      </c>
      <c r="L139" s="75">
        <v>197.63391099999998</v>
      </c>
      <c r="M139" s="59">
        <v>128.14891700000001</v>
      </c>
      <c r="N139" s="59">
        <v>119.80740299999999</v>
      </c>
      <c r="O139" s="60">
        <v>0.64959681998949592</v>
      </c>
      <c r="P139" s="66">
        <v>0.5422206884510774</v>
      </c>
      <c r="Q139" s="59">
        <v>98.338830000000002</v>
      </c>
      <c r="R139" s="76">
        <v>93.032139999999998</v>
      </c>
      <c r="S139" s="59">
        <v>34.461620000000003</v>
      </c>
      <c r="T139" s="59">
        <v>61.041637999999999</v>
      </c>
      <c r="U139" s="60">
        <v>0.52407672939576089</v>
      </c>
      <c r="V139" s="90">
        <v>1.6995869607987086</v>
      </c>
      <c r="W139" s="61"/>
      <c r="X139" s="61"/>
      <c r="Y139" s="61"/>
      <c r="Z139" s="61"/>
      <c r="AA139" s="62">
        <v>2361.5829826400004</v>
      </c>
      <c r="AB139" s="62">
        <v>1265.1405110000001</v>
      </c>
      <c r="AC139" s="62">
        <v>712.91370600000005</v>
      </c>
      <c r="AD139" s="62">
        <v>825.38626699999998</v>
      </c>
      <c r="AE139" s="62">
        <v>1237.4850060000001</v>
      </c>
      <c r="AF139" s="63">
        <v>256.88523099999998</v>
      </c>
      <c r="AG139" s="63">
        <v>150.25676899999999</v>
      </c>
      <c r="AH139" s="62">
        <v>150.25676899999999</v>
      </c>
      <c r="AI139" s="62">
        <v>177.72945300000001</v>
      </c>
      <c r="AJ139" s="62">
        <v>278.27827200000002</v>
      </c>
      <c r="AK139" s="62">
        <v>187.41886600000001</v>
      </c>
      <c r="AL139" s="62">
        <v>256.88523099999998</v>
      </c>
      <c r="AM139" s="63">
        <v>154.27153999999999</v>
      </c>
      <c r="AN139" s="63">
        <v>90.423828</v>
      </c>
      <c r="AO139" s="62">
        <v>90.423828</v>
      </c>
      <c r="AP139" s="62">
        <v>110.99738600000001</v>
      </c>
      <c r="AQ139" s="62">
        <v>192.78709499999999</v>
      </c>
      <c r="AR139" s="62">
        <v>87.681898000000004</v>
      </c>
      <c r="AS139" s="62">
        <v>154.27153999999999</v>
      </c>
      <c r="AT139" s="63">
        <v>197.63391100000001</v>
      </c>
      <c r="AU139" s="63">
        <v>119.80740299999999</v>
      </c>
      <c r="AV139" s="62">
        <v>119.80740299999999</v>
      </c>
      <c r="AW139" s="62">
        <v>143.16379499999999</v>
      </c>
      <c r="AX139" s="62">
        <v>230.36567700000001</v>
      </c>
      <c r="AY139" s="62">
        <v>143.16379499999999</v>
      </c>
      <c r="AZ139" s="62">
        <v>230.36567700000001</v>
      </c>
      <c r="BA139" s="63">
        <v>93.032139999999998</v>
      </c>
      <c r="BB139" s="63">
        <v>61.041637999999999</v>
      </c>
      <c r="BC139" s="62">
        <v>61.041637999999999</v>
      </c>
      <c r="BD139" s="62">
        <v>74.706460000000007</v>
      </c>
      <c r="BE139" s="62">
        <v>74.706460000000007</v>
      </c>
      <c r="BF139" s="62">
        <v>74.706460000000007</v>
      </c>
      <c r="BG139" s="62">
        <v>122.247991</v>
      </c>
      <c r="BH139" s="62">
        <v>709.64279299999998</v>
      </c>
      <c r="BI139" s="62">
        <v>709.64279299999998</v>
      </c>
      <c r="BJ139" s="62">
        <v>904.16407900000002</v>
      </c>
      <c r="BK139" s="62">
        <v>1673.996695</v>
      </c>
      <c r="BL139" s="62">
        <v>1388.392055</v>
      </c>
      <c r="BM139" s="62">
        <v>1379.9194769999999</v>
      </c>
      <c r="BN139" s="62">
        <v>1322.8385490000001</v>
      </c>
      <c r="BO139" s="62">
        <v>1322.8385490000001</v>
      </c>
      <c r="BP139" s="62">
        <v>1527.3547920000001</v>
      </c>
      <c r="BQ139" s="62">
        <v>1769.78043</v>
      </c>
      <c r="BR139" s="62">
        <v>1834.8945389999999</v>
      </c>
      <c r="BS139" s="62">
        <v>1949.8155899999999</v>
      </c>
    </row>
    <row r="140" spans="2:77" s="1" customFormat="1" ht="15" x14ac:dyDescent="0.25">
      <c r="B140" s="89" t="s">
        <v>136</v>
      </c>
      <c r="C140" s="74">
        <v>43591</v>
      </c>
      <c r="D140" s="58" t="s">
        <v>0</v>
      </c>
      <c r="E140" s="75">
        <v>5488.0308720000003</v>
      </c>
      <c r="F140" s="75">
        <v>4483.6360000000004</v>
      </c>
      <c r="G140" s="59">
        <v>5848.1880000000001</v>
      </c>
      <c r="H140" s="59">
        <v>4060.5239999999999</v>
      </c>
      <c r="I140" s="60">
        <v>0.10420132968060303</v>
      </c>
      <c r="J140" s="66">
        <v>-0.23332902430633207</v>
      </c>
      <c r="K140" s="59">
        <v>1026.7023999999999</v>
      </c>
      <c r="L140" s="75">
        <v>872.48899999999992</v>
      </c>
      <c r="M140" s="59">
        <v>1981.0129999999999</v>
      </c>
      <c r="N140" s="59">
        <v>671.31299999999999</v>
      </c>
      <c r="O140" s="60">
        <v>0.29967541221457039</v>
      </c>
      <c r="P140" s="66">
        <v>-0.55957431879548492</v>
      </c>
      <c r="Q140" s="59">
        <v>281.8</v>
      </c>
      <c r="R140" s="76">
        <v>297.41899999999998</v>
      </c>
      <c r="S140" s="59">
        <v>-16.568999999999999</v>
      </c>
      <c r="T140" s="59">
        <v>242.86199999999999</v>
      </c>
      <c r="U140" s="60">
        <v>0.22464197774868033</v>
      </c>
      <c r="V140" s="90" t="s">
        <v>377</v>
      </c>
      <c r="W140" s="61"/>
      <c r="X140" s="61"/>
      <c r="Y140" s="61"/>
      <c r="Z140" s="61"/>
      <c r="AA140" s="62">
        <v>6224.2334567223988</v>
      </c>
      <c r="AB140" s="62">
        <v>4483.6360000000004</v>
      </c>
      <c r="AC140" s="62">
        <v>4060.5239999999999</v>
      </c>
      <c r="AD140" s="62">
        <v>3766.5039999999999</v>
      </c>
      <c r="AE140" s="62">
        <v>4671.5709999999999</v>
      </c>
      <c r="AF140" s="63">
        <v>1300.4380000000001</v>
      </c>
      <c r="AG140" s="63">
        <v>1024.787</v>
      </c>
      <c r="AH140" s="62">
        <v>1024.787</v>
      </c>
      <c r="AI140" s="62">
        <v>1248.848</v>
      </c>
      <c r="AJ140" s="62">
        <v>1221.9390000000001</v>
      </c>
      <c r="AK140" s="62">
        <v>2470.9479999999999</v>
      </c>
      <c r="AL140" s="62">
        <v>1300.4380000000001</v>
      </c>
      <c r="AM140" s="63">
        <v>788.63599999999997</v>
      </c>
      <c r="AN140" s="63">
        <v>609.87900000000002</v>
      </c>
      <c r="AO140" s="62">
        <v>609.87900000000002</v>
      </c>
      <c r="AP140" s="62">
        <v>826.48400000000004</v>
      </c>
      <c r="AQ140" s="62">
        <v>772.35599999999999</v>
      </c>
      <c r="AR140" s="62">
        <v>1908.9459999999999</v>
      </c>
      <c r="AS140" s="62">
        <v>788.63599999999997</v>
      </c>
      <c r="AT140" s="63">
        <v>872.48900000000003</v>
      </c>
      <c r="AU140" s="63">
        <v>671.31299999999999</v>
      </c>
      <c r="AV140" s="62">
        <v>671.31299999999999</v>
      </c>
      <c r="AW140" s="62">
        <v>888.55100000000004</v>
      </c>
      <c r="AX140" s="62">
        <v>834.97</v>
      </c>
      <c r="AY140" s="62">
        <v>888.55100000000004</v>
      </c>
      <c r="AZ140" s="62">
        <v>834.97</v>
      </c>
      <c r="BA140" s="63">
        <v>297.41899999999998</v>
      </c>
      <c r="BB140" s="63">
        <v>242.86199999999999</v>
      </c>
      <c r="BC140" s="62">
        <v>242.86199999999999</v>
      </c>
      <c r="BD140" s="62">
        <v>256.11</v>
      </c>
      <c r="BE140" s="62">
        <v>256.11</v>
      </c>
      <c r="BF140" s="62">
        <v>256.11</v>
      </c>
      <c r="BG140" s="62">
        <v>265.29399999999998</v>
      </c>
      <c r="BH140" s="62">
        <v>7956.65</v>
      </c>
      <c r="BI140" s="62">
        <v>7956.65</v>
      </c>
      <c r="BJ140" s="62">
        <v>8489.5869999999995</v>
      </c>
      <c r="BK140" s="62">
        <v>9153.4459999999999</v>
      </c>
      <c r="BL140" s="62">
        <v>8636.5040000000008</v>
      </c>
      <c r="BM140" s="62">
        <v>9217.9529999999995</v>
      </c>
      <c r="BN140" s="62">
        <v>5772.5119999999997</v>
      </c>
      <c r="BO140" s="62">
        <v>5772.5119999999997</v>
      </c>
      <c r="BP140" s="62">
        <v>6050.2049999999999</v>
      </c>
      <c r="BQ140" s="62">
        <v>6349.384</v>
      </c>
      <c r="BR140" s="62">
        <v>6298.915</v>
      </c>
      <c r="BS140" s="62">
        <v>6129.9120000000003</v>
      </c>
    </row>
    <row r="141" spans="2:77" s="1" customFormat="1" ht="15" x14ac:dyDescent="0.25">
      <c r="B141" s="89" t="s">
        <v>273</v>
      </c>
      <c r="C141" s="74">
        <v>43591.308587962965</v>
      </c>
      <c r="D141" s="58" t="s">
        <v>0</v>
      </c>
      <c r="E141" s="75" t="s">
        <v>26</v>
      </c>
      <c r="F141" s="75">
        <v>626.30200000000002</v>
      </c>
      <c r="G141" s="59">
        <v>574.66600000000005</v>
      </c>
      <c r="H141" s="59">
        <v>419.73700000000002</v>
      </c>
      <c r="I141" s="60">
        <v>0.49212959543714274</v>
      </c>
      <c r="J141" s="66">
        <v>8.9853932545165272E-2</v>
      </c>
      <c r="K141" s="59" t="s">
        <v>26</v>
      </c>
      <c r="L141" s="75">
        <v>22.844999999999999</v>
      </c>
      <c r="M141" s="59">
        <v>53.494999999999997</v>
      </c>
      <c r="N141" s="59">
        <v>60.272999999999996</v>
      </c>
      <c r="O141" s="60">
        <v>-0.62097456572594689</v>
      </c>
      <c r="P141" s="66">
        <v>-0.57295074306009908</v>
      </c>
      <c r="Q141" s="59" t="s">
        <v>26</v>
      </c>
      <c r="R141" s="76">
        <v>216.24299999999999</v>
      </c>
      <c r="S141" s="59">
        <v>185.06800000000001</v>
      </c>
      <c r="T141" s="59">
        <v>45.125</v>
      </c>
      <c r="U141" s="60">
        <v>3.7920886426592793</v>
      </c>
      <c r="V141" s="90">
        <v>0.16845159617005634</v>
      </c>
      <c r="W141" s="61"/>
      <c r="X141" s="61"/>
      <c r="Y141" s="61"/>
      <c r="Z141" s="61"/>
      <c r="AA141" s="62">
        <v>4639.7</v>
      </c>
      <c r="AB141" s="62">
        <v>626.30200000000002</v>
      </c>
      <c r="AC141" s="62">
        <v>419.73700000000002</v>
      </c>
      <c r="AD141" s="62">
        <v>534.024</v>
      </c>
      <c r="AE141" s="62">
        <v>650.52700000000004</v>
      </c>
      <c r="AF141" s="63">
        <v>51.125</v>
      </c>
      <c r="AG141" s="63">
        <v>76.936000000000007</v>
      </c>
      <c r="AH141" s="62">
        <v>76.936000000000007</v>
      </c>
      <c r="AI141" s="62">
        <v>132.57599999999999</v>
      </c>
      <c r="AJ141" s="62">
        <v>183.62799999999999</v>
      </c>
      <c r="AK141" s="62">
        <v>81.388999999999996</v>
      </c>
      <c r="AL141" s="62">
        <v>51.125</v>
      </c>
      <c r="AM141" s="63">
        <v>20.178000000000001</v>
      </c>
      <c r="AN141" s="63">
        <v>57.098999999999997</v>
      </c>
      <c r="AO141" s="62">
        <v>57.098999999999997</v>
      </c>
      <c r="AP141" s="62">
        <v>112.372</v>
      </c>
      <c r="AQ141" s="62">
        <v>155.06399999999999</v>
      </c>
      <c r="AR141" s="62">
        <v>50.125999999999998</v>
      </c>
      <c r="AS141" s="62">
        <v>20.178000000000001</v>
      </c>
      <c r="AT141" s="63">
        <v>22.844999999999999</v>
      </c>
      <c r="AU141" s="63">
        <v>60.273000000000003</v>
      </c>
      <c r="AV141" s="62">
        <v>60.273000000000003</v>
      </c>
      <c r="AW141" s="62">
        <v>116.339</v>
      </c>
      <c r="AX141" s="62">
        <v>155.82</v>
      </c>
      <c r="AY141" s="62">
        <v>116.339</v>
      </c>
      <c r="AZ141" s="62">
        <v>155.82</v>
      </c>
      <c r="BA141" s="63">
        <v>216.24299999999999</v>
      </c>
      <c r="BB141" s="63">
        <v>45.125</v>
      </c>
      <c r="BC141" s="62">
        <v>45.125</v>
      </c>
      <c r="BD141" s="62">
        <v>224.79900000000001</v>
      </c>
      <c r="BE141" s="62">
        <v>224.79900000000001</v>
      </c>
      <c r="BF141" s="62">
        <v>224.79900000000001</v>
      </c>
      <c r="BG141" s="62">
        <v>143.88399999999999</v>
      </c>
      <c r="BH141" s="62">
        <v>1108.2380000000001</v>
      </c>
      <c r="BI141" s="62">
        <v>1108.2380000000001</v>
      </c>
      <c r="BJ141" s="62">
        <v>1499.028</v>
      </c>
      <c r="BK141" s="62">
        <v>2227.4279999999999</v>
      </c>
      <c r="BL141" s="62">
        <v>1985.018</v>
      </c>
      <c r="BM141" s="62">
        <v>2117.3359999999998</v>
      </c>
      <c r="BN141" s="62">
        <v>1182.9490000000001</v>
      </c>
      <c r="BO141" s="62">
        <v>1182.9490000000001</v>
      </c>
      <c r="BP141" s="62">
        <v>1406.278</v>
      </c>
      <c r="BQ141" s="62">
        <v>1546.1590000000001</v>
      </c>
      <c r="BR141" s="62">
        <v>1735.23</v>
      </c>
      <c r="BS141" s="62">
        <v>1951.473</v>
      </c>
    </row>
    <row r="142" spans="2:77" s="1" customFormat="1" ht="15" x14ac:dyDescent="0.25">
      <c r="B142" s="89" t="s">
        <v>40</v>
      </c>
      <c r="C142" s="74">
        <v>43591.583333333299</v>
      </c>
      <c r="D142" s="58" t="s">
        <v>0</v>
      </c>
      <c r="E142" s="75" t="s">
        <v>26</v>
      </c>
      <c r="F142" s="75">
        <v>925.42499999999995</v>
      </c>
      <c r="G142" s="59">
        <v>831.48900000000003</v>
      </c>
      <c r="H142" s="59">
        <v>788.98900000000003</v>
      </c>
      <c r="I142" s="60">
        <v>0.17292509781505183</v>
      </c>
      <c r="J142" s="66">
        <v>0.11297323235785428</v>
      </c>
      <c r="K142" s="59" t="s">
        <v>26</v>
      </c>
      <c r="L142" s="75">
        <v>138.94499999999999</v>
      </c>
      <c r="M142" s="59">
        <v>75.00200000000001</v>
      </c>
      <c r="N142" s="59">
        <v>114.541</v>
      </c>
      <c r="O142" s="60">
        <v>0.21305907928165468</v>
      </c>
      <c r="P142" s="66">
        <v>0.85255059865070226</v>
      </c>
      <c r="Q142" s="59" t="s">
        <v>26</v>
      </c>
      <c r="R142" s="76">
        <v>64.245999999999995</v>
      </c>
      <c r="S142" s="59">
        <v>190.501</v>
      </c>
      <c r="T142" s="59">
        <v>51.88</v>
      </c>
      <c r="U142" s="60">
        <v>0.23835774865073223</v>
      </c>
      <c r="V142" s="90">
        <v>-0.66275242649644883</v>
      </c>
      <c r="W142" s="61"/>
      <c r="X142" s="61"/>
      <c r="Y142" s="61"/>
      <c r="Z142" s="61"/>
      <c r="AA142" s="62">
        <v>1502.1999999999998</v>
      </c>
      <c r="AB142" s="62">
        <v>925.42499999999995</v>
      </c>
      <c r="AC142" s="62">
        <v>788.98900000000003</v>
      </c>
      <c r="AD142" s="62">
        <v>902.71299999999997</v>
      </c>
      <c r="AE142" s="62">
        <v>1014.357</v>
      </c>
      <c r="AF142" s="63">
        <v>149.11000000000001</v>
      </c>
      <c r="AG142" s="63">
        <v>122.11199999999999</v>
      </c>
      <c r="AH142" s="62">
        <v>122.11199999999999</v>
      </c>
      <c r="AI142" s="62">
        <v>186.679</v>
      </c>
      <c r="AJ142" s="62">
        <v>222.511</v>
      </c>
      <c r="AK142" s="62">
        <v>89.88</v>
      </c>
      <c r="AL142" s="62">
        <v>149.11000000000001</v>
      </c>
      <c r="AM142" s="63">
        <v>111.22</v>
      </c>
      <c r="AN142" s="63">
        <v>92.436999999999998</v>
      </c>
      <c r="AO142" s="62">
        <v>92.436999999999998</v>
      </c>
      <c r="AP142" s="62">
        <v>146.42099999999999</v>
      </c>
      <c r="AQ142" s="62">
        <v>172.845</v>
      </c>
      <c r="AR142" s="62">
        <v>50.194000000000003</v>
      </c>
      <c r="AS142" s="62">
        <v>111.22</v>
      </c>
      <c r="AT142" s="63">
        <v>138.94499999999999</v>
      </c>
      <c r="AU142" s="63">
        <v>114.541</v>
      </c>
      <c r="AV142" s="62">
        <v>114.541</v>
      </c>
      <c r="AW142" s="62">
        <v>169.255</v>
      </c>
      <c r="AX142" s="62">
        <v>192.928</v>
      </c>
      <c r="AY142" s="62">
        <v>169.255</v>
      </c>
      <c r="AZ142" s="62">
        <v>192.928</v>
      </c>
      <c r="BA142" s="63">
        <v>64.245999999999995</v>
      </c>
      <c r="BB142" s="63">
        <v>51.88</v>
      </c>
      <c r="BC142" s="62">
        <v>51.88</v>
      </c>
      <c r="BD142" s="62">
        <v>48.170999999999999</v>
      </c>
      <c r="BE142" s="62">
        <v>48.170999999999999</v>
      </c>
      <c r="BF142" s="62">
        <v>48.170999999999999</v>
      </c>
      <c r="BG142" s="62">
        <v>-66.256</v>
      </c>
      <c r="BH142" s="62">
        <v>637.50400000000002</v>
      </c>
      <c r="BI142" s="62">
        <v>637.50400000000002</v>
      </c>
      <c r="BJ142" s="62">
        <v>894.72799999999995</v>
      </c>
      <c r="BK142" s="62">
        <v>1416.5139999999999</v>
      </c>
      <c r="BL142" s="62">
        <v>1063.02</v>
      </c>
      <c r="BM142" s="62">
        <v>971.524</v>
      </c>
      <c r="BN142" s="62">
        <v>1440.134</v>
      </c>
      <c r="BO142" s="62">
        <v>1440.134</v>
      </c>
      <c r="BP142" s="62">
        <v>1296.8889999999999</v>
      </c>
      <c r="BQ142" s="62">
        <v>1300.3679999999999</v>
      </c>
      <c r="BR142" s="62">
        <v>1447.482</v>
      </c>
      <c r="BS142" s="62">
        <v>1508.645</v>
      </c>
      <c r="BT142"/>
      <c r="BU142"/>
      <c r="BV142"/>
      <c r="BW142"/>
      <c r="BX142"/>
      <c r="BY142"/>
    </row>
    <row r="143" spans="2:77" s="1" customFormat="1" ht="15" x14ac:dyDescent="0.25">
      <c r="B143" s="89" t="s">
        <v>38</v>
      </c>
      <c r="C143" s="74">
        <v>43591.769965277781</v>
      </c>
      <c r="D143" s="58" t="s">
        <v>0</v>
      </c>
      <c r="E143" s="75" t="s">
        <v>26</v>
      </c>
      <c r="F143" s="75">
        <v>100.89731500000001</v>
      </c>
      <c r="G143" s="59">
        <v>103.06454600000001</v>
      </c>
      <c r="H143" s="59">
        <v>85.794241</v>
      </c>
      <c r="I143" s="60">
        <v>0.17603831940188153</v>
      </c>
      <c r="J143" s="66">
        <v>-2.1027900321804127E-2</v>
      </c>
      <c r="K143" s="59" t="s">
        <v>26</v>
      </c>
      <c r="L143" s="75">
        <v>73.330522999999999</v>
      </c>
      <c r="M143" s="59">
        <v>74.235568000000001</v>
      </c>
      <c r="N143" s="59">
        <v>61.384559000000003</v>
      </c>
      <c r="O143" s="60">
        <v>0.19460861484726144</v>
      </c>
      <c r="P143" s="66">
        <v>-1.219152792095568E-2</v>
      </c>
      <c r="Q143" s="59" t="s">
        <v>26</v>
      </c>
      <c r="R143" s="76">
        <v>-25.937429999999999</v>
      </c>
      <c r="S143" s="59">
        <v>-19.617730000000002</v>
      </c>
      <c r="T143" s="59">
        <v>-18.650669000000001</v>
      </c>
      <c r="U143" s="60" t="s">
        <v>377</v>
      </c>
      <c r="V143" s="90" t="s">
        <v>377</v>
      </c>
      <c r="W143" s="61"/>
      <c r="X143" s="61"/>
      <c r="Y143" s="61"/>
      <c r="Z143" s="61"/>
      <c r="AA143" s="62">
        <v>1002.1140104999999</v>
      </c>
      <c r="AB143" s="62">
        <v>100.89731500000001</v>
      </c>
      <c r="AC143" s="62">
        <v>85.794241</v>
      </c>
      <c r="AD143" s="62">
        <v>88.761004999999997</v>
      </c>
      <c r="AE143" s="62">
        <v>96.981908000000004</v>
      </c>
      <c r="AF143" s="63">
        <v>80.578474999999997</v>
      </c>
      <c r="AG143" s="63">
        <v>68.220398000000003</v>
      </c>
      <c r="AH143" s="62">
        <v>68.220398000000003</v>
      </c>
      <c r="AI143" s="62">
        <v>68.713042000000002</v>
      </c>
      <c r="AJ143" s="62">
        <v>78.255262000000002</v>
      </c>
      <c r="AK143" s="62">
        <v>81.567134999999993</v>
      </c>
      <c r="AL143" s="62">
        <v>80.578474999999997</v>
      </c>
      <c r="AM143" s="63">
        <v>72.394779999999997</v>
      </c>
      <c r="AN143" s="63">
        <v>60.318227</v>
      </c>
      <c r="AO143" s="62">
        <v>60.318227</v>
      </c>
      <c r="AP143" s="62">
        <v>59.986142000000001</v>
      </c>
      <c r="AQ143" s="62">
        <v>70.883622000000003</v>
      </c>
      <c r="AR143" s="62">
        <v>73.271015000000006</v>
      </c>
      <c r="AS143" s="62">
        <v>72.394779999999997</v>
      </c>
      <c r="AT143" s="63">
        <v>73.330522999999999</v>
      </c>
      <c r="AU143" s="63">
        <v>61.384559000000003</v>
      </c>
      <c r="AV143" s="62">
        <v>61.384559000000003</v>
      </c>
      <c r="AW143" s="62">
        <v>61.029722999999997</v>
      </c>
      <c r="AX143" s="62">
        <v>71.927771000000007</v>
      </c>
      <c r="AY143" s="62">
        <v>61.029722999999997</v>
      </c>
      <c r="AZ143" s="62">
        <v>71.927771000000007</v>
      </c>
      <c r="BA143" s="63">
        <v>-25.937429999999999</v>
      </c>
      <c r="BB143" s="63">
        <v>-18.650669000000001</v>
      </c>
      <c r="BC143" s="62">
        <v>-18.650669000000001</v>
      </c>
      <c r="BD143" s="62">
        <v>484.692363</v>
      </c>
      <c r="BE143" s="62">
        <v>484.692363</v>
      </c>
      <c r="BF143" s="62">
        <v>484.692363</v>
      </c>
      <c r="BG143" s="62">
        <v>583.45864300000005</v>
      </c>
      <c r="BH143" s="62">
        <v>1639.817311</v>
      </c>
      <c r="BI143" s="62">
        <v>1639.817311</v>
      </c>
      <c r="BJ143" s="62">
        <v>1614.8795439999999</v>
      </c>
      <c r="BK143" s="62">
        <v>2035.3451580000001</v>
      </c>
      <c r="BL143" s="62">
        <v>1799.114102</v>
      </c>
      <c r="BM143" s="62">
        <v>1868.320397</v>
      </c>
      <c r="BN143" s="62">
        <v>2480.7061610000001</v>
      </c>
      <c r="BO143" s="62">
        <v>2480.7061610000001</v>
      </c>
      <c r="BP143" s="62">
        <v>3069.8125960000002</v>
      </c>
      <c r="BQ143" s="62">
        <v>3658.083756</v>
      </c>
      <c r="BR143" s="62">
        <v>3630.805417</v>
      </c>
      <c r="BS143" s="62">
        <v>3608.1501410000001</v>
      </c>
    </row>
    <row r="144" spans="2:77" s="1" customFormat="1" ht="15" x14ac:dyDescent="0.25">
      <c r="B144" s="89" t="s">
        <v>32</v>
      </c>
      <c r="C144" s="74">
        <v>43591.77715277778</v>
      </c>
      <c r="D144" s="58" t="s">
        <v>0</v>
      </c>
      <c r="E144" s="75" t="s">
        <v>378</v>
      </c>
      <c r="F144" s="75">
        <v>466.24206800000002</v>
      </c>
      <c r="G144" s="59">
        <v>623.47432700000002</v>
      </c>
      <c r="H144" s="59">
        <v>497.114351</v>
      </c>
      <c r="I144" s="60">
        <v>-6.2102980808936614E-2</v>
      </c>
      <c r="J144" s="66">
        <v>-0.25218722277878169</v>
      </c>
      <c r="K144" s="59" t="s">
        <v>378</v>
      </c>
      <c r="L144" s="75">
        <v>158.76697300000001</v>
      </c>
      <c r="M144" s="59">
        <v>61.027288999999996</v>
      </c>
      <c r="N144" s="59">
        <v>80.398515000000003</v>
      </c>
      <c r="O144" s="60">
        <v>0.97475006845586631</v>
      </c>
      <c r="P144" s="66">
        <v>1.6015734207036463</v>
      </c>
      <c r="Q144" s="59" t="s">
        <v>378</v>
      </c>
      <c r="R144" s="76">
        <v>-259.39799799999997</v>
      </c>
      <c r="S144" s="59">
        <v>91.299762999999999</v>
      </c>
      <c r="T144" s="59">
        <v>-144.308944</v>
      </c>
      <c r="U144" s="60" t="s">
        <v>377</v>
      </c>
      <c r="V144" s="90" t="s">
        <v>377</v>
      </c>
      <c r="W144" s="61"/>
      <c r="X144" s="61"/>
      <c r="Y144" s="61"/>
      <c r="Z144" s="61"/>
      <c r="AA144" s="62">
        <v>386.45692000000003</v>
      </c>
      <c r="AB144" s="62">
        <v>466.24206800000002</v>
      </c>
      <c r="AC144" s="62">
        <v>497.114351</v>
      </c>
      <c r="AD144" s="62">
        <v>435.84864499999998</v>
      </c>
      <c r="AE144" s="62">
        <v>659.280665</v>
      </c>
      <c r="AF144" s="63">
        <v>108.12939</v>
      </c>
      <c r="AG144" s="63">
        <v>31.077483000000001</v>
      </c>
      <c r="AH144" s="62">
        <v>31.077483000000001</v>
      </c>
      <c r="AI144" s="62">
        <v>18.925674999999998</v>
      </c>
      <c r="AJ144" s="62">
        <v>-7.9269379999999998</v>
      </c>
      <c r="AK144" s="62">
        <v>16.940517</v>
      </c>
      <c r="AL144" s="62">
        <v>108.12939</v>
      </c>
      <c r="AM144" s="63">
        <v>93.621942000000004</v>
      </c>
      <c r="AN144" s="63">
        <v>17.872432</v>
      </c>
      <c r="AO144" s="62">
        <v>17.872432</v>
      </c>
      <c r="AP144" s="62">
        <v>5.5404499999999999</v>
      </c>
      <c r="AQ144" s="62">
        <v>-21.040333</v>
      </c>
      <c r="AR144" s="62">
        <v>-3.6807120000000002</v>
      </c>
      <c r="AS144" s="62">
        <v>93.621942000000004</v>
      </c>
      <c r="AT144" s="63">
        <v>158.76697300000001</v>
      </c>
      <c r="AU144" s="63">
        <v>80.398515000000003</v>
      </c>
      <c r="AV144" s="62">
        <v>80.398515000000003</v>
      </c>
      <c r="AW144" s="62">
        <v>68.047374000000005</v>
      </c>
      <c r="AX144" s="62">
        <v>47.964655999999998</v>
      </c>
      <c r="AY144" s="62">
        <v>68.047374000000005</v>
      </c>
      <c r="AZ144" s="62">
        <v>47.964655999999998</v>
      </c>
      <c r="BA144" s="63">
        <v>-259.39799799999997</v>
      </c>
      <c r="BB144" s="63">
        <v>-144.308944</v>
      </c>
      <c r="BC144" s="62">
        <v>-144.308944</v>
      </c>
      <c r="BD144" s="62">
        <v>-447.52258699999999</v>
      </c>
      <c r="BE144" s="62">
        <v>-447.52258699999999</v>
      </c>
      <c r="BF144" s="62">
        <v>-447.52258699999999</v>
      </c>
      <c r="BG144" s="62">
        <v>-1055.8647820000001</v>
      </c>
      <c r="BH144" s="62">
        <v>3312.6473569999998</v>
      </c>
      <c r="BI144" s="62">
        <v>3312.6473569999998</v>
      </c>
      <c r="BJ144" s="62">
        <v>3858.0500959999999</v>
      </c>
      <c r="BK144" s="62">
        <v>4981.2504369999997</v>
      </c>
      <c r="BL144" s="62">
        <v>4492.5676020000001</v>
      </c>
      <c r="BM144" s="62">
        <v>4702.8589940000002</v>
      </c>
      <c r="BN144" s="62">
        <v>1658.165033</v>
      </c>
      <c r="BO144" s="62">
        <v>1658.165033</v>
      </c>
      <c r="BP144" s="62">
        <v>1211.896618</v>
      </c>
      <c r="BQ144" s="62">
        <v>223.60475400000001</v>
      </c>
      <c r="BR144" s="62">
        <v>460.56499300000002</v>
      </c>
      <c r="BS144" s="62">
        <v>213.546109</v>
      </c>
    </row>
    <row r="145" spans="2:77" s="1" customFormat="1" ht="15" x14ac:dyDescent="0.25">
      <c r="B145" s="89" t="s">
        <v>343</v>
      </c>
      <c r="C145" s="74">
        <v>43591.782557870371</v>
      </c>
      <c r="D145" s="58" t="s">
        <v>0</v>
      </c>
      <c r="E145" s="75" t="s">
        <v>26</v>
      </c>
      <c r="F145" s="75">
        <v>102.586277</v>
      </c>
      <c r="G145" s="59">
        <v>102.723921</v>
      </c>
      <c r="H145" s="59">
        <v>73.357867999999996</v>
      </c>
      <c r="I145" s="60">
        <v>0.39843591146896462</v>
      </c>
      <c r="J145" s="66">
        <v>-1.3399410639709508E-3</v>
      </c>
      <c r="K145" s="59" t="s">
        <v>26</v>
      </c>
      <c r="L145" s="75">
        <v>6.9692869999999996</v>
      </c>
      <c r="M145" s="59">
        <v>8.8741389999999996</v>
      </c>
      <c r="N145" s="59">
        <v>12.716727000000001</v>
      </c>
      <c r="O145" s="60">
        <v>-0.45195906147863363</v>
      </c>
      <c r="P145" s="66">
        <v>-0.21465203553832102</v>
      </c>
      <c r="Q145" s="59" t="s">
        <v>26</v>
      </c>
      <c r="R145" s="76">
        <v>0.80760600000000005</v>
      </c>
      <c r="S145" s="59">
        <v>9.0601369999999992</v>
      </c>
      <c r="T145" s="59">
        <v>5.7064069999999996</v>
      </c>
      <c r="U145" s="60">
        <v>-0.85847381723736138</v>
      </c>
      <c r="V145" s="90">
        <v>-0.91086161279901179</v>
      </c>
      <c r="W145" s="61"/>
      <c r="X145" s="61"/>
      <c r="Y145" s="61"/>
      <c r="Z145" s="61"/>
      <c r="AA145" s="62">
        <v>105.5592</v>
      </c>
      <c r="AB145" s="62">
        <v>102.586277</v>
      </c>
      <c r="AC145" s="62">
        <v>73.357867999999996</v>
      </c>
      <c r="AD145" s="62">
        <v>96.239508000000001</v>
      </c>
      <c r="AE145" s="62">
        <v>95.476602</v>
      </c>
      <c r="AF145" s="63">
        <v>18.679855</v>
      </c>
      <c r="AG145" s="63">
        <v>21.546657</v>
      </c>
      <c r="AH145" s="62">
        <v>21.546657</v>
      </c>
      <c r="AI145" s="62">
        <v>30.250820000000001</v>
      </c>
      <c r="AJ145" s="62">
        <v>28.352021000000001</v>
      </c>
      <c r="AK145" s="62">
        <v>16.1294</v>
      </c>
      <c r="AL145" s="62">
        <v>18.679855</v>
      </c>
      <c r="AM145" s="63">
        <v>3.9166189999999999</v>
      </c>
      <c r="AN145" s="63">
        <v>9.8341650000000005</v>
      </c>
      <c r="AO145" s="62">
        <v>9.8341650000000005</v>
      </c>
      <c r="AP145" s="62">
        <v>16.953208</v>
      </c>
      <c r="AQ145" s="62">
        <v>13.022029</v>
      </c>
      <c r="AR145" s="62">
        <v>6.687411</v>
      </c>
      <c r="AS145" s="62">
        <v>3.9166189999999999</v>
      </c>
      <c r="AT145" s="63">
        <v>6.9692869999999996</v>
      </c>
      <c r="AU145" s="63">
        <v>12.716727000000001</v>
      </c>
      <c r="AV145" s="62">
        <v>12.716727000000001</v>
      </c>
      <c r="AW145" s="62">
        <v>20.001715999999998</v>
      </c>
      <c r="AX145" s="62">
        <v>16.314005999999999</v>
      </c>
      <c r="AY145" s="62">
        <v>20.001715999999998</v>
      </c>
      <c r="AZ145" s="62">
        <v>16.314005999999999</v>
      </c>
      <c r="BA145" s="63">
        <v>0.80760600000000005</v>
      </c>
      <c r="BB145" s="63">
        <v>5.7064069999999996</v>
      </c>
      <c r="BC145" s="62">
        <v>5.7064069999999996</v>
      </c>
      <c r="BD145" s="62">
        <v>8.8876139999999992</v>
      </c>
      <c r="BE145" s="62">
        <v>8.8876139999999992</v>
      </c>
      <c r="BF145" s="62">
        <v>8.8876139999999992</v>
      </c>
      <c r="BG145" s="62">
        <v>4.4392750000000003</v>
      </c>
      <c r="BH145" s="62">
        <v>85.526639000000003</v>
      </c>
      <c r="BI145" s="62">
        <v>85.526639000000003</v>
      </c>
      <c r="BJ145" s="62">
        <v>86.151882999999998</v>
      </c>
      <c r="BK145" s="62">
        <v>93.429310999999998</v>
      </c>
      <c r="BL145" s="62">
        <v>86.223506999999998</v>
      </c>
      <c r="BM145" s="62">
        <v>78.744255999999993</v>
      </c>
      <c r="BN145" s="62">
        <v>68.849232000000001</v>
      </c>
      <c r="BO145" s="62">
        <v>68.849232000000001</v>
      </c>
      <c r="BP145" s="62">
        <v>74.545944000000006</v>
      </c>
      <c r="BQ145" s="62">
        <v>76.417162000000005</v>
      </c>
      <c r="BR145" s="62">
        <v>90.397745999999998</v>
      </c>
      <c r="BS145" s="62">
        <v>85.479136999999994</v>
      </c>
      <c r="BT145"/>
      <c r="BU145"/>
      <c r="BV145"/>
      <c r="BW145"/>
      <c r="BX145"/>
      <c r="BY145"/>
    </row>
    <row r="146" spans="2:77" s="1" customFormat="1" ht="15" x14ac:dyDescent="0.25">
      <c r="B146" s="89" t="s">
        <v>39</v>
      </c>
      <c r="C146" s="74">
        <v>43591.783564814818</v>
      </c>
      <c r="D146" s="58" t="s">
        <v>0</v>
      </c>
      <c r="E146" s="75" t="s">
        <v>26</v>
      </c>
      <c r="F146" s="75">
        <v>28.277509999999999</v>
      </c>
      <c r="G146" s="59">
        <v>28.350104000000002</v>
      </c>
      <c r="H146" s="59">
        <v>29.850546000000001</v>
      </c>
      <c r="I146" s="60">
        <v>-5.26970595445726E-2</v>
      </c>
      <c r="J146" s="66">
        <v>-2.5606255271586331E-3</v>
      </c>
      <c r="K146" s="59" t="s">
        <v>26</v>
      </c>
      <c r="L146" s="75">
        <v>20.139529999999997</v>
      </c>
      <c r="M146" s="59">
        <v>20.410197999999998</v>
      </c>
      <c r="N146" s="59">
        <v>20.002151999999999</v>
      </c>
      <c r="O146" s="60">
        <v>6.8681609858778359E-3</v>
      </c>
      <c r="P146" s="66">
        <v>-1.3261409810919056E-2</v>
      </c>
      <c r="Q146" s="59" t="s">
        <v>26</v>
      </c>
      <c r="R146" s="76">
        <v>21.519780000000001</v>
      </c>
      <c r="S146" s="59">
        <v>22.21932</v>
      </c>
      <c r="T146" s="59">
        <v>20.522741</v>
      </c>
      <c r="U146" s="60">
        <v>4.8582155765645618E-2</v>
      </c>
      <c r="V146" s="90">
        <v>-3.1483411733572386E-2</v>
      </c>
      <c r="W146" s="61"/>
      <c r="X146" s="61"/>
      <c r="Y146" s="61"/>
      <c r="Z146" s="61"/>
      <c r="AA146" s="62">
        <v>691.99248</v>
      </c>
      <c r="AB146" s="62">
        <v>28.277509999999999</v>
      </c>
      <c r="AC146" s="62">
        <v>29.850546000000001</v>
      </c>
      <c r="AD146" s="62">
        <v>29.796264000000001</v>
      </c>
      <c r="AE146" s="62">
        <v>28.632096000000001</v>
      </c>
      <c r="AF146" s="63">
        <v>19.733035999999998</v>
      </c>
      <c r="AG146" s="63">
        <v>19.998812000000001</v>
      </c>
      <c r="AH146" s="62">
        <v>19.998812000000001</v>
      </c>
      <c r="AI146" s="62">
        <v>21.771142000000001</v>
      </c>
      <c r="AJ146" s="62">
        <v>20.737808999999999</v>
      </c>
      <c r="AK146" s="62">
        <v>20.212271999999999</v>
      </c>
      <c r="AL146" s="62">
        <v>19.733035999999998</v>
      </c>
      <c r="AM146" s="63">
        <v>17.880026999999998</v>
      </c>
      <c r="AN146" s="63">
        <v>18.119509999999998</v>
      </c>
      <c r="AO146" s="62">
        <v>18.119509999999998</v>
      </c>
      <c r="AP146" s="62">
        <v>20.221654000000001</v>
      </c>
      <c r="AQ146" s="62">
        <v>19.370987</v>
      </c>
      <c r="AR146" s="62">
        <v>18.571902999999999</v>
      </c>
      <c r="AS146" s="62">
        <v>17.880026999999998</v>
      </c>
      <c r="AT146" s="63">
        <v>20.139530000000001</v>
      </c>
      <c r="AU146" s="63">
        <v>20.002151999999999</v>
      </c>
      <c r="AV146" s="62">
        <v>20.002151999999999</v>
      </c>
      <c r="AW146" s="62">
        <v>22.135632999999999</v>
      </c>
      <c r="AX146" s="62">
        <v>21.228231000000001</v>
      </c>
      <c r="AY146" s="62">
        <v>22.135632999999999</v>
      </c>
      <c r="AZ146" s="62">
        <v>21.228231000000001</v>
      </c>
      <c r="BA146" s="63">
        <v>21.519780000000001</v>
      </c>
      <c r="BB146" s="63">
        <v>20.522741</v>
      </c>
      <c r="BC146" s="62">
        <v>20.522741</v>
      </c>
      <c r="BD146" s="62">
        <v>22.244643</v>
      </c>
      <c r="BE146" s="62">
        <v>22.244643</v>
      </c>
      <c r="BF146" s="62">
        <v>22.244643</v>
      </c>
      <c r="BG146" s="62">
        <v>23.662952000000001</v>
      </c>
      <c r="BH146" s="62">
        <v>-39.986179999999997</v>
      </c>
      <c r="BI146" s="62">
        <v>-39.986179999999997</v>
      </c>
      <c r="BJ146" s="62">
        <v>-36.308712999999997</v>
      </c>
      <c r="BK146" s="62">
        <v>-60.516353000000002</v>
      </c>
      <c r="BL146" s="62">
        <v>-41.333713000000003</v>
      </c>
      <c r="BM146" s="62">
        <v>-61.296396999999999</v>
      </c>
      <c r="BN146" s="62">
        <v>190.997085</v>
      </c>
      <c r="BO146" s="62">
        <v>190.997085</v>
      </c>
      <c r="BP146" s="62">
        <v>213.167866</v>
      </c>
      <c r="BQ146" s="62">
        <v>236.761258</v>
      </c>
      <c r="BR146" s="62">
        <v>259.105076</v>
      </c>
      <c r="BS146" s="62">
        <v>189.965678</v>
      </c>
      <c r="BT146"/>
      <c r="BU146"/>
      <c r="BV146"/>
      <c r="BW146"/>
      <c r="BX146"/>
      <c r="BY146"/>
    </row>
    <row r="147" spans="2:77" s="1" customFormat="1" ht="15" x14ac:dyDescent="0.25">
      <c r="B147" s="89" t="s">
        <v>246</v>
      </c>
      <c r="C147" s="74">
        <v>43592</v>
      </c>
      <c r="D147" s="58" t="s">
        <v>0</v>
      </c>
      <c r="E147" s="75" t="s">
        <v>26</v>
      </c>
      <c r="F147" s="75">
        <v>6.3743999999999995E-2</v>
      </c>
      <c r="G147" s="59">
        <v>3.6541999999999998E-2</v>
      </c>
      <c r="H147" s="59">
        <v>9.2711000000000002E-2</v>
      </c>
      <c r="I147" s="60">
        <v>-0.31244404655326774</v>
      </c>
      <c r="J147" s="66">
        <v>0.74440369985222477</v>
      </c>
      <c r="K147" s="59" t="s">
        <v>26</v>
      </c>
      <c r="L147" s="75">
        <v>-2.9316559999999998</v>
      </c>
      <c r="M147" s="59">
        <v>-2.4158550000000001</v>
      </c>
      <c r="N147" s="59">
        <v>-2.4457040000000001</v>
      </c>
      <c r="O147" s="60" t="s">
        <v>377</v>
      </c>
      <c r="P147" s="66" t="s">
        <v>377</v>
      </c>
      <c r="Q147" s="59" t="s">
        <v>26</v>
      </c>
      <c r="R147" s="76">
        <v>4.2394080000000001</v>
      </c>
      <c r="S147" s="59">
        <v>-46.477677999999997</v>
      </c>
      <c r="T147" s="59">
        <v>7.4264489999999999</v>
      </c>
      <c r="U147" s="60">
        <v>-0.42914736235312456</v>
      </c>
      <c r="V147" s="90" t="s">
        <v>377</v>
      </c>
      <c r="W147" s="61"/>
      <c r="X147" s="61"/>
      <c r="Y147" s="61"/>
      <c r="Z147" s="61"/>
      <c r="AA147" s="62">
        <v>306.66652058</v>
      </c>
      <c r="AB147" s="62">
        <v>6.3743999999999995E-2</v>
      </c>
      <c r="AC147" s="62">
        <v>9.2711000000000002E-2</v>
      </c>
      <c r="AD147" s="62">
        <v>0.16789499999999999</v>
      </c>
      <c r="AE147" s="62">
        <v>0.14244100000000001</v>
      </c>
      <c r="AF147" s="63">
        <v>5.525E-2</v>
      </c>
      <c r="AG147" s="63">
        <v>8.584E-2</v>
      </c>
      <c r="AH147" s="62">
        <v>8.584E-2</v>
      </c>
      <c r="AI147" s="62">
        <v>6.5364000000000005E-2</v>
      </c>
      <c r="AJ147" s="62">
        <v>7.2998999999999994E-2</v>
      </c>
      <c r="AK147" s="62">
        <v>1.5155999999999999E-2</v>
      </c>
      <c r="AL147" s="62">
        <v>5.525E-2</v>
      </c>
      <c r="AM147" s="63">
        <v>-3.302476</v>
      </c>
      <c r="AN147" s="63">
        <v>-2.8966959999999999</v>
      </c>
      <c r="AO147" s="62">
        <v>-2.8966959999999999</v>
      </c>
      <c r="AP147" s="62">
        <v>-3.028966</v>
      </c>
      <c r="AQ147" s="62">
        <v>-2.9718520000000002</v>
      </c>
      <c r="AR147" s="62">
        <v>-2.7770090000000001</v>
      </c>
      <c r="AS147" s="62">
        <v>-3.302476</v>
      </c>
      <c r="AT147" s="63">
        <v>-2.9316559999999998</v>
      </c>
      <c r="AU147" s="63">
        <v>-2.4457040000000001</v>
      </c>
      <c r="AV147" s="62">
        <v>-2.4457040000000001</v>
      </c>
      <c r="AW147" s="62">
        <v>-2.5374530000000002</v>
      </c>
      <c r="AX147" s="62">
        <v>-2.6164770000000002</v>
      </c>
      <c r="AY147" s="62">
        <v>-2.5374530000000002</v>
      </c>
      <c r="AZ147" s="62">
        <v>-2.6164770000000002</v>
      </c>
      <c r="BA147" s="63">
        <v>4.2394080000000001</v>
      </c>
      <c r="BB147" s="63">
        <v>7.4264489999999999</v>
      </c>
      <c r="BC147" s="62">
        <v>7.4264489999999999</v>
      </c>
      <c r="BD147" s="62">
        <v>23.407768999999998</v>
      </c>
      <c r="BE147" s="62">
        <v>23.407768999999998</v>
      </c>
      <c r="BF147" s="62">
        <v>23.407768999999998</v>
      </c>
      <c r="BG147" s="62">
        <v>54.755299000000001</v>
      </c>
      <c r="BH147" s="62">
        <v>1.2794110000000001</v>
      </c>
      <c r="BI147" s="62">
        <v>1.2794110000000001</v>
      </c>
      <c r="BJ147" s="62">
        <v>1.237938</v>
      </c>
      <c r="BK147" s="62">
        <v>1.376541</v>
      </c>
      <c r="BL147" s="62">
        <v>0.77959900000000004</v>
      </c>
      <c r="BM147" s="62">
        <v>0.55769400000000002</v>
      </c>
      <c r="BN147" s="62">
        <v>456.781924</v>
      </c>
      <c r="BO147" s="62">
        <v>456.781924</v>
      </c>
      <c r="BP147" s="62">
        <v>480.23444499999999</v>
      </c>
      <c r="BQ147" s="62">
        <v>534.98974399999997</v>
      </c>
      <c r="BR147" s="62">
        <v>483.08029699999997</v>
      </c>
      <c r="BS147" s="62">
        <v>487.319705</v>
      </c>
    </row>
    <row r="148" spans="2:77" s="1" customFormat="1" ht="15" x14ac:dyDescent="0.25">
      <c r="B148" s="89" t="s">
        <v>211</v>
      </c>
      <c r="C148" s="74">
        <v>43592</v>
      </c>
      <c r="D148" s="58" t="s">
        <v>0</v>
      </c>
      <c r="E148" s="75">
        <v>79.538499999999999</v>
      </c>
      <c r="F148" s="75">
        <v>81.359488999999996</v>
      </c>
      <c r="G148" s="59">
        <v>103.886027</v>
      </c>
      <c r="H148" s="59">
        <v>67.378673000000006</v>
      </c>
      <c r="I148" s="60">
        <v>0.20749616128533721</v>
      </c>
      <c r="J148" s="66">
        <v>-0.21683895948778564</v>
      </c>
      <c r="K148" s="59">
        <v>25.201349999999998</v>
      </c>
      <c r="L148" s="75">
        <v>27.593817000000001</v>
      </c>
      <c r="M148" s="59">
        <v>23.436035</v>
      </c>
      <c r="N148" s="59">
        <v>24.239249999999998</v>
      </c>
      <c r="O148" s="60">
        <v>0.1383940097156473</v>
      </c>
      <c r="P148" s="66">
        <v>0.17740978796114626</v>
      </c>
      <c r="Q148" s="59">
        <v>13.9</v>
      </c>
      <c r="R148" s="76">
        <v>14.806998</v>
      </c>
      <c r="S148" s="59">
        <v>15.258476</v>
      </c>
      <c r="T148" s="59">
        <v>17.804238999999999</v>
      </c>
      <c r="U148" s="60">
        <v>-0.1683442353250818</v>
      </c>
      <c r="V148" s="90">
        <v>-2.9588669274703494E-2</v>
      </c>
      <c r="W148" s="61"/>
      <c r="X148" s="61"/>
      <c r="Y148" s="61"/>
      <c r="Z148" s="61"/>
      <c r="AA148" s="62">
        <v>886.5</v>
      </c>
      <c r="AB148" s="62">
        <v>81.359488999999996</v>
      </c>
      <c r="AC148" s="62">
        <v>67.378673000000006</v>
      </c>
      <c r="AD148" s="62">
        <v>72.446521000000004</v>
      </c>
      <c r="AE148" s="62">
        <v>77.380877999999996</v>
      </c>
      <c r="AF148" s="63">
        <v>63.763821999999998</v>
      </c>
      <c r="AG148" s="63">
        <v>54.701751000000002</v>
      </c>
      <c r="AH148" s="62">
        <v>54.701751000000002</v>
      </c>
      <c r="AI148" s="62">
        <v>57.492243000000002</v>
      </c>
      <c r="AJ148" s="62">
        <v>60.295262000000001</v>
      </c>
      <c r="AK148" s="62">
        <v>84.648903000000004</v>
      </c>
      <c r="AL148" s="62">
        <v>63.763821999999998</v>
      </c>
      <c r="AM148" s="63">
        <v>16.066693000000001</v>
      </c>
      <c r="AN148" s="63">
        <v>17.023546</v>
      </c>
      <c r="AO148" s="62">
        <v>17.023546</v>
      </c>
      <c r="AP148" s="62">
        <v>18.558391</v>
      </c>
      <c r="AQ148" s="62">
        <v>18.322085000000001</v>
      </c>
      <c r="AR148" s="62">
        <v>14.315352000000001</v>
      </c>
      <c r="AS148" s="62">
        <v>16.066693000000001</v>
      </c>
      <c r="AT148" s="63">
        <v>27.593817000000001</v>
      </c>
      <c r="AU148" s="63">
        <v>24.239249999999998</v>
      </c>
      <c r="AV148" s="62">
        <v>24.239249999999998</v>
      </c>
      <c r="AW148" s="62">
        <v>26.432651</v>
      </c>
      <c r="AX148" s="62">
        <v>27.146476</v>
      </c>
      <c r="AY148" s="62">
        <v>26.432651</v>
      </c>
      <c r="AZ148" s="62">
        <v>27.146476</v>
      </c>
      <c r="BA148" s="63">
        <v>14.806998</v>
      </c>
      <c r="BB148" s="63">
        <v>17.804238999999999</v>
      </c>
      <c r="BC148" s="62">
        <v>17.804238999999999</v>
      </c>
      <c r="BD148" s="62">
        <v>17.110676000000002</v>
      </c>
      <c r="BE148" s="62">
        <v>17.110676000000002</v>
      </c>
      <c r="BF148" s="62">
        <v>17.110676000000002</v>
      </c>
      <c r="BG148" s="62">
        <v>17.529986000000001</v>
      </c>
      <c r="BH148" s="62">
        <v>17.126860000000001</v>
      </c>
      <c r="BI148" s="62">
        <v>17.126860000000001</v>
      </c>
      <c r="BJ148" s="62">
        <v>15.811883</v>
      </c>
      <c r="BK148" s="62">
        <v>26.873215999999999</v>
      </c>
      <c r="BL148" s="62">
        <v>18.555851000000001</v>
      </c>
      <c r="BM148" s="62">
        <v>38.920411000000001</v>
      </c>
      <c r="BN148" s="62">
        <v>231.85381100000001</v>
      </c>
      <c r="BO148" s="62">
        <v>231.85381100000001</v>
      </c>
      <c r="BP148" s="62">
        <v>255.077225</v>
      </c>
      <c r="BQ148" s="62">
        <v>291.68322799999999</v>
      </c>
      <c r="BR148" s="62">
        <v>294.20418699999999</v>
      </c>
      <c r="BS148" s="62">
        <v>305.88022999999998</v>
      </c>
    </row>
    <row r="149" spans="2:77" s="1" customFormat="1" ht="15" x14ac:dyDescent="0.25">
      <c r="B149" s="89" t="s">
        <v>290</v>
      </c>
      <c r="C149" s="74">
        <v>43592</v>
      </c>
      <c r="D149" s="58" t="s">
        <v>1</v>
      </c>
      <c r="E149" s="75" t="s">
        <v>26</v>
      </c>
      <c r="F149" s="75" t="s">
        <v>26</v>
      </c>
      <c r="G149" s="59" t="s">
        <v>26</v>
      </c>
      <c r="H149" s="59" t="s">
        <v>26</v>
      </c>
      <c r="I149" s="60" t="s">
        <v>26</v>
      </c>
      <c r="J149" s="66" t="s">
        <v>26</v>
      </c>
      <c r="K149" s="59" t="s">
        <v>26</v>
      </c>
      <c r="L149" s="75" t="s">
        <v>26</v>
      </c>
      <c r="M149" s="59" t="s">
        <v>26</v>
      </c>
      <c r="N149" s="59" t="s">
        <v>26</v>
      </c>
      <c r="O149" s="60" t="s">
        <v>26</v>
      </c>
      <c r="P149" s="66" t="s">
        <v>26</v>
      </c>
      <c r="Q149" s="59" t="s">
        <v>26</v>
      </c>
      <c r="R149" s="76">
        <v>115.749</v>
      </c>
      <c r="S149" s="59">
        <v>131.55199999999999</v>
      </c>
      <c r="T149" s="59">
        <v>-10.153</v>
      </c>
      <c r="U149" s="60" t="s">
        <v>377</v>
      </c>
      <c r="V149" s="90">
        <v>-0.12012740209194839</v>
      </c>
      <c r="W149" s="61"/>
      <c r="X149" s="61"/>
      <c r="Y149" s="61"/>
      <c r="Z149" s="61"/>
      <c r="AA149" s="62">
        <v>12231.5</v>
      </c>
      <c r="AB149" s="62">
        <v>172.25399999999999</v>
      </c>
      <c r="AC149" s="62">
        <v>83.406000000000006</v>
      </c>
      <c r="AD149" s="62">
        <v>91.337999999999994</v>
      </c>
      <c r="AE149" s="62">
        <v>135.95699999999999</v>
      </c>
      <c r="AF149" s="63">
        <v>0</v>
      </c>
      <c r="AG149" s="63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3">
        <v>0</v>
      </c>
      <c r="AN149" s="63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3">
        <v>0</v>
      </c>
      <c r="AU149" s="63">
        <v>0</v>
      </c>
      <c r="AV149" s="62">
        <v>1.415</v>
      </c>
      <c r="AW149" s="62">
        <v>1.421</v>
      </c>
      <c r="AX149" s="62">
        <v>1.4390000000000001</v>
      </c>
      <c r="AY149" s="62">
        <v>1.421</v>
      </c>
      <c r="AZ149" s="62">
        <v>1.4390000000000001</v>
      </c>
      <c r="BA149" s="63">
        <v>115.749</v>
      </c>
      <c r="BB149" s="63">
        <v>-10.153</v>
      </c>
      <c r="BC149" s="62">
        <v>0</v>
      </c>
      <c r="BD149" s="62">
        <v>3.9550000000000001</v>
      </c>
      <c r="BE149" s="62">
        <v>3.9550000000000001</v>
      </c>
      <c r="BF149" s="62">
        <v>3.9550000000000001</v>
      </c>
      <c r="BG149" s="62">
        <v>2.3559999999999999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1245.944</v>
      </c>
      <c r="BO149" s="62">
        <v>1245.944</v>
      </c>
      <c r="BP149" s="62">
        <v>1284.3150000000001</v>
      </c>
      <c r="BQ149" s="62">
        <v>1295.5429999999999</v>
      </c>
      <c r="BR149" s="62">
        <v>1417.287</v>
      </c>
      <c r="BS149" s="62">
        <v>1652.3710000000001</v>
      </c>
      <c r="BT149"/>
      <c r="BU149"/>
      <c r="BV149"/>
      <c r="BW149"/>
      <c r="BX149"/>
      <c r="BY149"/>
    </row>
    <row r="150" spans="2:77" s="1" customFormat="1" ht="15" x14ac:dyDescent="0.25">
      <c r="B150" s="89" t="s">
        <v>315</v>
      </c>
      <c r="C150" s="74">
        <v>43592</v>
      </c>
      <c r="D150" s="58" t="s">
        <v>0</v>
      </c>
      <c r="E150" s="75">
        <v>5441.2300009317614</v>
      </c>
      <c r="F150" s="75">
        <v>5403.2520000000004</v>
      </c>
      <c r="G150" s="59">
        <v>5398.3069999999998</v>
      </c>
      <c r="H150" s="59">
        <v>4686.0230000000001</v>
      </c>
      <c r="I150" s="60">
        <v>0.15305708059904966</v>
      </c>
      <c r="J150" s="66">
        <v>9.1602793246114977E-4</v>
      </c>
      <c r="K150" s="59">
        <v>2428.0272347711561</v>
      </c>
      <c r="L150" s="75">
        <v>2619.0610000000001</v>
      </c>
      <c r="M150" s="59">
        <v>2232.1579999999999</v>
      </c>
      <c r="N150" s="59">
        <v>2018.6309999999999</v>
      </c>
      <c r="O150" s="60">
        <v>0.2974441589374186</v>
      </c>
      <c r="P150" s="66">
        <v>0.17333136811999883</v>
      </c>
      <c r="Q150" s="59">
        <v>262.242445381435</v>
      </c>
      <c r="R150" s="76">
        <v>309.96100000000001</v>
      </c>
      <c r="S150" s="59">
        <v>2214.6469999999999</v>
      </c>
      <c r="T150" s="59">
        <v>109.575</v>
      </c>
      <c r="U150" s="60">
        <v>1.8287565594341775</v>
      </c>
      <c r="V150" s="90">
        <v>-0.86004044888417885</v>
      </c>
      <c r="W150" s="61"/>
      <c r="X150" s="61"/>
      <c r="Y150" s="61"/>
      <c r="Z150" s="61"/>
      <c r="AA150" s="62">
        <v>14875</v>
      </c>
      <c r="AB150" s="62">
        <v>5403.2520000000004</v>
      </c>
      <c r="AC150" s="62">
        <v>4686.0230000000001</v>
      </c>
      <c r="AD150" s="62">
        <v>4950.692</v>
      </c>
      <c r="AE150" s="62">
        <v>5395.8779999999997</v>
      </c>
      <c r="AF150" s="63">
        <v>2590.402</v>
      </c>
      <c r="AG150" s="63">
        <v>2166.71</v>
      </c>
      <c r="AH150" s="62">
        <v>2166.71</v>
      </c>
      <c r="AI150" s="62">
        <v>2177.674</v>
      </c>
      <c r="AJ150" s="62">
        <v>2412.777</v>
      </c>
      <c r="AK150" s="62">
        <v>2424.2939999999999</v>
      </c>
      <c r="AL150" s="62">
        <v>2590.402</v>
      </c>
      <c r="AM150" s="63">
        <v>1468.796</v>
      </c>
      <c r="AN150" s="63">
        <v>1139.3579999999999</v>
      </c>
      <c r="AO150" s="62">
        <v>1139.3579999999999</v>
      </c>
      <c r="AP150" s="62">
        <v>1101.876</v>
      </c>
      <c r="AQ150" s="62">
        <v>1339.5419999999999</v>
      </c>
      <c r="AR150" s="62">
        <v>1258.5740000000001</v>
      </c>
      <c r="AS150" s="62">
        <v>1468.796</v>
      </c>
      <c r="AT150" s="63">
        <v>2619.0610000000001</v>
      </c>
      <c r="AU150" s="63">
        <v>2018.6310000000001</v>
      </c>
      <c r="AV150" s="62">
        <v>2018.6310000000001</v>
      </c>
      <c r="AW150" s="62">
        <v>2010.058</v>
      </c>
      <c r="AX150" s="62">
        <v>2296.2660000000001</v>
      </c>
      <c r="AY150" s="62">
        <v>2010.058</v>
      </c>
      <c r="AZ150" s="62">
        <v>2296.2660000000001</v>
      </c>
      <c r="BA150" s="63">
        <v>309.96100000000001</v>
      </c>
      <c r="BB150" s="63">
        <v>109.575</v>
      </c>
      <c r="BC150" s="62">
        <v>109.575</v>
      </c>
      <c r="BD150" s="62">
        <v>-888.61099999999999</v>
      </c>
      <c r="BE150" s="62">
        <v>-888.61099999999999</v>
      </c>
      <c r="BF150" s="62">
        <v>-888.61099999999999</v>
      </c>
      <c r="BG150" s="62">
        <v>-2845.931</v>
      </c>
      <c r="BH150" s="62">
        <v>13517.074000000001</v>
      </c>
      <c r="BI150" s="62">
        <v>13517.074000000001</v>
      </c>
      <c r="BJ150" s="62">
        <v>14954.645</v>
      </c>
      <c r="BK150" s="62">
        <v>18525.517</v>
      </c>
      <c r="BL150" s="62">
        <v>15426.882</v>
      </c>
      <c r="BM150" s="62">
        <v>17106.614000000001</v>
      </c>
      <c r="BN150" s="62">
        <v>4966.8190000000004</v>
      </c>
      <c r="BO150" s="62">
        <v>4966.8190000000004</v>
      </c>
      <c r="BP150" s="62">
        <v>4074.866</v>
      </c>
      <c r="BQ150" s="62">
        <v>5522.6419999999998</v>
      </c>
      <c r="BR150" s="62">
        <v>7453.6030000000001</v>
      </c>
      <c r="BS150" s="62">
        <v>7892.585</v>
      </c>
    </row>
    <row r="151" spans="2:77" s="1" customFormat="1" ht="15" x14ac:dyDescent="0.25">
      <c r="B151" s="89" t="s">
        <v>240</v>
      </c>
      <c r="C151" s="74">
        <v>43592</v>
      </c>
      <c r="D151" s="58" t="s">
        <v>0</v>
      </c>
      <c r="E151" s="75">
        <v>408.33333333333331</v>
      </c>
      <c r="F151" s="75">
        <v>419.07</v>
      </c>
      <c r="G151" s="59">
        <v>870.02499999999998</v>
      </c>
      <c r="H151" s="59">
        <v>252.38499999999999</v>
      </c>
      <c r="I151" s="60">
        <v>0.66043940804722956</v>
      </c>
      <c r="J151" s="66">
        <v>-0.51832418608660669</v>
      </c>
      <c r="K151" s="59">
        <v>13.533333333333333</v>
      </c>
      <c r="L151" s="75">
        <v>9.9439999999999991</v>
      </c>
      <c r="M151" s="59">
        <v>232.124</v>
      </c>
      <c r="N151" s="59">
        <v>-2.5239999999999991</v>
      </c>
      <c r="O151" s="60" t="s">
        <v>377</v>
      </c>
      <c r="P151" s="66">
        <v>-0.9571608278333994</v>
      </c>
      <c r="Q151" s="59">
        <v>-10.549999999999999</v>
      </c>
      <c r="R151" s="76">
        <v>-10.952</v>
      </c>
      <c r="S151" s="59">
        <v>250.24199999999999</v>
      </c>
      <c r="T151" s="59">
        <v>-27.725000000000001</v>
      </c>
      <c r="U151" s="60" t="s">
        <v>377</v>
      </c>
      <c r="V151" s="90" t="s">
        <v>377</v>
      </c>
      <c r="W151" s="61"/>
      <c r="X151" s="61"/>
      <c r="Y151" s="61"/>
      <c r="Z151" s="61"/>
      <c r="AA151" s="62">
        <v>2601.6</v>
      </c>
      <c r="AB151" s="62">
        <v>419.07</v>
      </c>
      <c r="AC151" s="62">
        <v>252.38499999999999</v>
      </c>
      <c r="AD151" s="62">
        <v>235.774</v>
      </c>
      <c r="AE151" s="62">
        <v>320.47699999999998</v>
      </c>
      <c r="AF151" s="63">
        <v>103.611</v>
      </c>
      <c r="AG151" s="63">
        <v>55.061999999999998</v>
      </c>
      <c r="AH151" s="62">
        <v>55.061999999999998</v>
      </c>
      <c r="AI151" s="62">
        <v>47.125999999999998</v>
      </c>
      <c r="AJ151" s="62">
        <v>103.998</v>
      </c>
      <c r="AK151" s="62">
        <v>386.77100000000002</v>
      </c>
      <c r="AL151" s="62">
        <v>103.611</v>
      </c>
      <c r="AM151" s="63">
        <v>-7.4770000000000003</v>
      </c>
      <c r="AN151" s="63">
        <v>-17.684999999999999</v>
      </c>
      <c r="AO151" s="62">
        <v>-17.684999999999999</v>
      </c>
      <c r="AP151" s="62">
        <v>-47.088000000000001</v>
      </c>
      <c r="AQ151" s="62">
        <v>14.39</v>
      </c>
      <c r="AR151" s="62">
        <v>215.92</v>
      </c>
      <c r="AS151" s="62">
        <v>-7.4770000000000003</v>
      </c>
      <c r="AT151" s="63">
        <v>9.9440000000000008</v>
      </c>
      <c r="AU151" s="63">
        <v>-2.524</v>
      </c>
      <c r="AV151" s="62">
        <v>-2.524</v>
      </c>
      <c r="AW151" s="62">
        <v>-32.17</v>
      </c>
      <c r="AX151" s="62">
        <v>28.879000000000001</v>
      </c>
      <c r="AY151" s="62">
        <v>-32.17</v>
      </c>
      <c r="AZ151" s="62">
        <v>28.879000000000001</v>
      </c>
      <c r="BA151" s="63">
        <v>-10.952</v>
      </c>
      <c r="BB151" s="63">
        <v>-27.725000000000001</v>
      </c>
      <c r="BC151" s="62">
        <v>-27.725000000000001</v>
      </c>
      <c r="BD151" s="62">
        <v>-50.994</v>
      </c>
      <c r="BE151" s="62">
        <v>-50.994</v>
      </c>
      <c r="BF151" s="62">
        <v>-50.994</v>
      </c>
      <c r="BG151" s="62">
        <v>-7.1870000000000003</v>
      </c>
      <c r="BH151" s="62">
        <v>580.02800000000002</v>
      </c>
      <c r="BI151" s="62">
        <v>580.02800000000002</v>
      </c>
      <c r="BJ151" s="62">
        <v>752.04300000000001</v>
      </c>
      <c r="BK151" s="62">
        <v>899.01300000000003</v>
      </c>
      <c r="BL151" s="62">
        <v>534.53</v>
      </c>
      <c r="BM151" s="62">
        <v>814.36400000000003</v>
      </c>
      <c r="BN151" s="62">
        <v>185.048</v>
      </c>
      <c r="BO151" s="62">
        <v>185.048</v>
      </c>
      <c r="BP151" s="62">
        <v>134.78700000000001</v>
      </c>
      <c r="BQ151" s="62">
        <v>130.62100000000001</v>
      </c>
      <c r="BR151" s="62">
        <v>389.58600000000001</v>
      </c>
      <c r="BS151" s="62">
        <v>298.15100000000001</v>
      </c>
    </row>
    <row r="152" spans="2:77" s="1" customFormat="1" ht="15" x14ac:dyDescent="0.25">
      <c r="B152" s="89" t="s">
        <v>258</v>
      </c>
      <c r="C152" s="74">
        <v>43592</v>
      </c>
      <c r="D152" s="58" t="s">
        <v>0</v>
      </c>
      <c r="E152" s="75" t="s">
        <v>26</v>
      </c>
      <c r="F152" s="75">
        <v>234.07420099999999</v>
      </c>
      <c r="G152" s="59">
        <v>338.05046700000003</v>
      </c>
      <c r="H152" s="59">
        <v>228.83837600000001</v>
      </c>
      <c r="I152" s="60">
        <v>2.2880012922307902E-2</v>
      </c>
      <c r="J152" s="66">
        <v>-0.30757616436009838</v>
      </c>
      <c r="K152" s="59" t="s">
        <v>26</v>
      </c>
      <c r="L152" s="75">
        <v>22.967694999999999</v>
      </c>
      <c r="M152" s="59">
        <v>34.160739</v>
      </c>
      <c r="N152" s="59">
        <v>28.326893999999999</v>
      </c>
      <c r="O152" s="60">
        <v>-0.18919119759476632</v>
      </c>
      <c r="P152" s="66">
        <v>-0.32765813409364475</v>
      </c>
      <c r="Q152" s="59" t="s">
        <v>26</v>
      </c>
      <c r="R152" s="76">
        <v>-19.387046000000002</v>
      </c>
      <c r="S152" s="59">
        <v>-3.6824309999999998</v>
      </c>
      <c r="T152" s="59">
        <v>18.726576000000001</v>
      </c>
      <c r="U152" s="60" t="s">
        <v>377</v>
      </c>
      <c r="V152" s="90" t="s">
        <v>377</v>
      </c>
      <c r="W152" s="61"/>
      <c r="X152" s="61"/>
      <c r="Y152" s="61"/>
      <c r="Z152" s="61"/>
      <c r="AA152" s="62">
        <v>2449.9549999999999</v>
      </c>
      <c r="AB152" s="62">
        <v>234.07420099999999</v>
      </c>
      <c r="AC152" s="62">
        <v>228.83837600000001</v>
      </c>
      <c r="AD152" s="62">
        <v>270.64818100000002</v>
      </c>
      <c r="AE152" s="62">
        <v>325.79954600000002</v>
      </c>
      <c r="AF152" s="63">
        <v>37.712547000000001</v>
      </c>
      <c r="AG152" s="63">
        <v>34.818069000000001</v>
      </c>
      <c r="AH152" s="62">
        <v>34.818069000000001</v>
      </c>
      <c r="AI152" s="62">
        <v>62.380488</v>
      </c>
      <c r="AJ152" s="62">
        <v>85.131692000000001</v>
      </c>
      <c r="AK152" s="62">
        <v>0.31447700000000001</v>
      </c>
      <c r="AL152" s="62">
        <v>37.712547000000001</v>
      </c>
      <c r="AM152" s="63">
        <v>10.816578</v>
      </c>
      <c r="AN152" s="63">
        <v>17.099171999999999</v>
      </c>
      <c r="AO152" s="62">
        <v>17.099171999999999</v>
      </c>
      <c r="AP152" s="62">
        <v>35.505946999999999</v>
      </c>
      <c r="AQ152" s="62">
        <v>56.679848</v>
      </c>
      <c r="AR152" s="62">
        <v>20.164404000000001</v>
      </c>
      <c r="AS152" s="62">
        <v>10.816578</v>
      </c>
      <c r="AT152" s="63">
        <v>22.967694999999999</v>
      </c>
      <c r="AU152" s="63">
        <v>28.326893999999999</v>
      </c>
      <c r="AV152" s="62">
        <v>28.326893999999999</v>
      </c>
      <c r="AW152" s="62">
        <v>46.018954999999998</v>
      </c>
      <c r="AX152" s="62">
        <v>66.450736000000006</v>
      </c>
      <c r="AY152" s="62">
        <v>46.018954999999998</v>
      </c>
      <c r="AZ152" s="62">
        <v>66.450736000000006</v>
      </c>
      <c r="BA152" s="63">
        <v>-19.387046000000002</v>
      </c>
      <c r="BB152" s="63">
        <v>18.726576000000001</v>
      </c>
      <c r="BC152" s="62">
        <v>18.726576000000001</v>
      </c>
      <c r="BD152" s="62">
        <v>24.250776999999999</v>
      </c>
      <c r="BE152" s="62">
        <v>24.250776999999999</v>
      </c>
      <c r="BF152" s="62">
        <v>24.250776999999999</v>
      </c>
      <c r="BG152" s="62">
        <v>-11.465472</v>
      </c>
      <c r="BH152" s="62">
        <v>231.70597900000001</v>
      </c>
      <c r="BI152" s="62">
        <v>231.70597900000001</v>
      </c>
      <c r="BJ152" s="62">
        <v>230.76432399999999</v>
      </c>
      <c r="BK152" s="62">
        <v>245.75350299999999</v>
      </c>
      <c r="BL152" s="62">
        <v>230.94802300000001</v>
      </c>
      <c r="BM152" s="62">
        <v>270.41292700000002</v>
      </c>
      <c r="BN152" s="62">
        <v>1473.6833240000001</v>
      </c>
      <c r="BO152" s="62">
        <v>1473.6833240000001</v>
      </c>
      <c r="BP152" s="62">
        <v>1474.5662520000001</v>
      </c>
      <c r="BQ152" s="62">
        <v>1456.0980930000001</v>
      </c>
      <c r="BR152" s="62">
        <v>1464.117336</v>
      </c>
      <c r="BS152" s="62">
        <v>1440.3211120000001</v>
      </c>
    </row>
    <row r="153" spans="2:77" s="1" customFormat="1" ht="15" x14ac:dyDescent="0.25">
      <c r="B153" s="89" t="s">
        <v>308</v>
      </c>
      <c r="C153" s="74">
        <v>43592</v>
      </c>
      <c r="D153" s="58" t="s">
        <v>0</v>
      </c>
      <c r="E153" s="75" t="s">
        <v>26</v>
      </c>
      <c r="F153" s="75">
        <v>156.00792200000001</v>
      </c>
      <c r="G153" s="59">
        <v>133.96551199999999</v>
      </c>
      <c r="H153" s="59">
        <v>69.435609999999997</v>
      </c>
      <c r="I153" s="60">
        <v>1.2467999056968035</v>
      </c>
      <c r="J153" s="66">
        <v>0.16453794466145899</v>
      </c>
      <c r="K153" s="59" t="s">
        <v>26</v>
      </c>
      <c r="L153" s="75">
        <v>35.29739</v>
      </c>
      <c r="M153" s="59">
        <v>28.541792999999998</v>
      </c>
      <c r="N153" s="59">
        <v>8.5932320000000004</v>
      </c>
      <c r="O153" s="60">
        <v>3.1075802445459404</v>
      </c>
      <c r="P153" s="66">
        <v>0.23669140197323979</v>
      </c>
      <c r="Q153" s="59" t="s">
        <v>26</v>
      </c>
      <c r="R153" s="76">
        <v>11.684652</v>
      </c>
      <c r="S153" s="59">
        <v>20.213249999999999</v>
      </c>
      <c r="T153" s="59">
        <v>4.1938769999999996</v>
      </c>
      <c r="U153" s="60">
        <v>1.7861217675196484</v>
      </c>
      <c r="V153" s="90">
        <v>-0.42193106007198244</v>
      </c>
      <c r="W153" s="61"/>
      <c r="X153" s="61"/>
      <c r="Y153" s="61"/>
      <c r="Z153" s="61"/>
      <c r="AA153" s="62">
        <v>1049.7025000000001</v>
      </c>
      <c r="AB153" s="62">
        <v>156.00792200000001</v>
      </c>
      <c r="AC153" s="62">
        <v>69.435609999999997</v>
      </c>
      <c r="AD153" s="62">
        <v>78.487943999999999</v>
      </c>
      <c r="AE153" s="62">
        <v>92.726129999999998</v>
      </c>
      <c r="AF153" s="63">
        <v>41.226419</v>
      </c>
      <c r="AG153" s="63">
        <v>12.033484</v>
      </c>
      <c r="AH153" s="62">
        <v>12.033484</v>
      </c>
      <c r="AI153" s="62">
        <v>14.022425999999999</v>
      </c>
      <c r="AJ153" s="62">
        <v>34.389665999999998</v>
      </c>
      <c r="AK153" s="62">
        <v>37.494588</v>
      </c>
      <c r="AL153" s="62">
        <v>41.226419</v>
      </c>
      <c r="AM153" s="63">
        <v>32.753397</v>
      </c>
      <c r="AN153" s="63">
        <v>6.5633600000000003</v>
      </c>
      <c r="AO153" s="62">
        <v>6.5633600000000003</v>
      </c>
      <c r="AP153" s="62">
        <v>7.4702190000000002</v>
      </c>
      <c r="AQ153" s="62">
        <v>26.468508</v>
      </c>
      <c r="AR153" s="62">
        <v>29.509874</v>
      </c>
      <c r="AS153" s="62">
        <v>32.753397</v>
      </c>
      <c r="AT153" s="63">
        <v>35.29739</v>
      </c>
      <c r="AU153" s="63">
        <v>8.5932320000000004</v>
      </c>
      <c r="AV153" s="62">
        <v>8.5932320000000004</v>
      </c>
      <c r="AW153" s="62">
        <v>8.8897449999999996</v>
      </c>
      <c r="AX153" s="62">
        <v>29.819009999999999</v>
      </c>
      <c r="AY153" s="62">
        <v>8.8897449999999996</v>
      </c>
      <c r="AZ153" s="62">
        <v>29.819009999999999</v>
      </c>
      <c r="BA153" s="63">
        <v>11.684652</v>
      </c>
      <c r="BB153" s="63">
        <v>4.1938769999999996</v>
      </c>
      <c r="BC153" s="62">
        <v>4.1938769999999996</v>
      </c>
      <c r="BD153" s="62">
        <v>2.3688349999999998</v>
      </c>
      <c r="BE153" s="62">
        <v>2.3688349999999998</v>
      </c>
      <c r="BF153" s="62">
        <v>2.3688349999999998</v>
      </c>
      <c r="BG153" s="62">
        <v>8.7510630000000003</v>
      </c>
      <c r="BH153" s="62">
        <v>182.640534</v>
      </c>
      <c r="BI153" s="62">
        <v>182.640534</v>
      </c>
      <c r="BJ153" s="62">
        <v>202.73783900000001</v>
      </c>
      <c r="BK153" s="62">
        <v>310.681645</v>
      </c>
      <c r="BL153" s="62">
        <v>333.21722999999997</v>
      </c>
      <c r="BM153" s="62">
        <v>369.13136200000002</v>
      </c>
      <c r="BN153" s="62">
        <v>145.33330599999999</v>
      </c>
      <c r="BO153" s="62">
        <v>145.33330599999999</v>
      </c>
      <c r="BP153" s="62">
        <v>145.02607800000001</v>
      </c>
      <c r="BQ153" s="62">
        <v>153.99170699999999</v>
      </c>
      <c r="BR153" s="62">
        <v>174.576323</v>
      </c>
      <c r="BS153" s="62">
        <v>186.275092</v>
      </c>
    </row>
    <row r="154" spans="2:77" s="1" customFormat="1" ht="15" x14ac:dyDescent="0.25">
      <c r="B154" s="89" t="s">
        <v>61</v>
      </c>
      <c r="C154" s="74">
        <v>43592.25</v>
      </c>
      <c r="D154" s="58" t="s">
        <v>0</v>
      </c>
      <c r="E154" s="75" t="s">
        <v>26</v>
      </c>
      <c r="F154" s="75">
        <v>457.29802899999999</v>
      </c>
      <c r="G154" s="59">
        <v>594.38337799999999</v>
      </c>
      <c r="H154" s="59">
        <v>356.38078400000001</v>
      </c>
      <c r="I154" s="60">
        <v>0.28317252088429101</v>
      </c>
      <c r="J154" s="66">
        <v>-0.23063456024168971</v>
      </c>
      <c r="K154" s="59" t="s">
        <v>26</v>
      </c>
      <c r="L154" s="75">
        <v>10.955642999999998</v>
      </c>
      <c r="M154" s="59">
        <v>13.725424</v>
      </c>
      <c r="N154" s="59">
        <v>11.534993</v>
      </c>
      <c r="O154" s="60">
        <v>-5.0225431432858403E-2</v>
      </c>
      <c r="P154" s="66">
        <v>-0.20179930324921125</v>
      </c>
      <c r="Q154" s="59" t="s">
        <v>26</v>
      </c>
      <c r="R154" s="76">
        <v>3.1087579999999999</v>
      </c>
      <c r="S154" s="59">
        <v>3.7450580000000002</v>
      </c>
      <c r="T154" s="59">
        <v>5.1126760000000004</v>
      </c>
      <c r="U154" s="60">
        <v>-0.39195090790028553</v>
      </c>
      <c r="V154" s="90">
        <v>-0.16990391070044852</v>
      </c>
      <c r="W154" s="61"/>
      <c r="X154" s="61"/>
      <c r="Y154" s="61"/>
      <c r="Z154" s="61"/>
      <c r="AA154" s="62">
        <v>258</v>
      </c>
      <c r="AB154" s="62">
        <v>457.29802899999999</v>
      </c>
      <c r="AC154" s="62">
        <v>356.38078400000001</v>
      </c>
      <c r="AD154" s="62">
        <v>395.77535599999999</v>
      </c>
      <c r="AE154" s="62">
        <v>366.25451500000003</v>
      </c>
      <c r="AF154" s="63">
        <v>23.136621999999999</v>
      </c>
      <c r="AG154" s="63">
        <v>20.976506000000001</v>
      </c>
      <c r="AH154" s="62">
        <v>20.976506000000001</v>
      </c>
      <c r="AI154" s="62">
        <v>21.616520999999999</v>
      </c>
      <c r="AJ154" s="62">
        <v>23.605615</v>
      </c>
      <c r="AK154" s="62">
        <v>27.065614</v>
      </c>
      <c r="AL154" s="62">
        <v>23.136621999999999</v>
      </c>
      <c r="AM154" s="63">
        <v>10.440327999999999</v>
      </c>
      <c r="AN154" s="63">
        <v>11.087833</v>
      </c>
      <c r="AO154" s="62">
        <v>11.087833</v>
      </c>
      <c r="AP154" s="62">
        <v>10.154470999999999</v>
      </c>
      <c r="AQ154" s="62">
        <v>12.420370999999999</v>
      </c>
      <c r="AR154" s="62">
        <v>13.140857</v>
      </c>
      <c r="AS154" s="62">
        <v>10.440327999999999</v>
      </c>
      <c r="AT154" s="63">
        <v>10.955643</v>
      </c>
      <c r="AU154" s="63">
        <v>11.534993</v>
      </c>
      <c r="AV154" s="62">
        <v>11.534993</v>
      </c>
      <c r="AW154" s="62">
        <v>10.617976000000001</v>
      </c>
      <c r="AX154" s="62">
        <v>13.060167</v>
      </c>
      <c r="AY154" s="62">
        <v>10.617976000000001</v>
      </c>
      <c r="AZ154" s="62">
        <v>13.060167</v>
      </c>
      <c r="BA154" s="63">
        <v>3.1087579999999999</v>
      </c>
      <c r="BB154" s="63">
        <v>5.1126760000000004</v>
      </c>
      <c r="BC154" s="62">
        <v>5.1126760000000004</v>
      </c>
      <c r="BD154" s="62">
        <v>-1.259244</v>
      </c>
      <c r="BE154" s="62">
        <v>-1.259244</v>
      </c>
      <c r="BF154" s="62">
        <v>-1.259244</v>
      </c>
      <c r="BG154" s="62">
        <v>-8.6335719999999991</v>
      </c>
      <c r="BH154" s="62">
        <v>90.315511000000001</v>
      </c>
      <c r="BI154" s="62">
        <v>90.315511000000001</v>
      </c>
      <c r="BJ154" s="62">
        <v>128.314481</v>
      </c>
      <c r="BK154" s="62">
        <v>183.585036</v>
      </c>
      <c r="BL154" s="62">
        <v>50.187466999999998</v>
      </c>
      <c r="BM154" s="62">
        <v>30.485959999999999</v>
      </c>
      <c r="BN154" s="62">
        <v>175.981494</v>
      </c>
      <c r="BO154" s="62">
        <v>175.981494</v>
      </c>
      <c r="BP154" s="62">
        <v>201.995767</v>
      </c>
      <c r="BQ154" s="62">
        <v>256.15778799999998</v>
      </c>
      <c r="BR154" s="62">
        <v>228.95113900000001</v>
      </c>
      <c r="BS154" s="62">
        <v>248.110804</v>
      </c>
    </row>
    <row r="155" spans="2:77" s="1" customFormat="1" ht="15" x14ac:dyDescent="0.25">
      <c r="B155" s="89" t="s">
        <v>102</v>
      </c>
      <c r="C155" s="74">
        <v>43592.25</v>
      </c>
      <c r="D155" s="58" t="s">
        <v>0</v>
      </c>
      <c r="E155" s="75" t="s">
        <v>26</v>
      </c>
      <c r="F155" s="75">
        <v>35.906295</v>
      </c>
      <c r="G155" s="59">
        <v>56.043495999999998</v>
      </c>
      <c r="H155" s="59">
        <v>63.574956</v>
      </c>
      <c r="I155" s="60">
        <v>-0.435213215090546</v>
      </c>
      <c r="J155" s="66">
        <v>-0.359313790845596</v>
      </c>
      <c r="K155" s="59" t="s">
        <v>26</v>
      </c>
      <c r="L155" s="75">
        <v>-0.38054299999999996</v>
      </c>
      <c r="M155" s="59">
        <v>0.55631799999999998</v>
      </c>
      <c r="N155" s="59">
        <v>-3.1499460000000004</v>
      </c>
      <c r="O155" s="60" t="s">
        <v>377</v>
      </c>
      <c r="P155" s="66" t="s">
        <v>377</v>
      </c>
      <c r="Q155" s="59" t="s">
        <v>26</v>
      </c>
      <c r="R155" s="76">
        <v>0.190743</v>
      </c>
      <c r="S155" s="59">
        <v>16.417210000000001</v>
      </c>
      <c r="T155" s="59">
        <v>-3.1548240000000001</v>
      </c>
      <c r="U155" s="60" t="s">
        <v>377</v>
      </c>
      <c r="V155" s="90">
        <v>-0.98838152158618908</v>
      </c>
      <c r="W155" s="61"/>
      <c r="X155" s="61"/>
      <c r="Y155" s="61"/>
      <c r="Z155" s="61"/>
      <c r="AA155" s="62">
        <v>46.657200000000003</v>
      </c>
      <c r="AB155" s="62">
        <v>35.906295</v>
      </c>
      <c r="AC155" s="62">
        <v>63.574956</v>
      </c>
      <c r="AD155" s="62">
        <v>69.863445999999996</v>
      </c>
      <c r="AE155" s="62">
        <v>65.198091000000005</v>
      </c>
      <c r="AF155" s="63">
        <v>2.676294</v>
      </c>
      <c r="AG155" s="63">
        <v>0.63007199999999997</v>
      </c>
      <c r="AH155" s="62">
        <v>0.63007199999999997</v>
      </c>
      <c r="AI155" s="62">
        <v>2.6501109999999999</v>
      </c>
      <c r="AJ155" s="62">
        <v>3.1422810000000001</v>
      </c>
      <c r="AK155" s="62">
        <v>3.5472980000000001</v>
      </c>
      <c r="AL155" s="62">
        <v>2.676294</v>
      </c>
      <c r="AM155" s="63">
        <v>-1.310068</v>
      </c>
      <c r="AN155" s="63">
        <v>-3.7719330000000002</v>
      </c>
      <c r="AO155" s="62">
        <v>-3.7719330000000002</v>
      </c>
      <c r="AP155" s="62">
        <v>-1.822381</v>
      </c>
      <c r="AQ155" s="62">
        <v>-2.1183339999999999</v>
      </c>
      <c r="AR155" s="62">
        <v>-0.28100000000000003</v>
      </c>
      <c r="AS155" s="62">
        <v>-1.310068</v>
      </c>
      <c r="AT155" s="63">
        <v>-0.38054300000000002</v>
      </c>
      <c r="AU155" s="63">
        <v>-3.1499459999999999</v>
      </c>
      <c r="AV155" s="62">
        <v>-3.1499459999999999</v>
      </c>
      <c r="AW155" s="62">
        <v>-1.1970909999999999</v>
      </c>
      <c r="AX155" s="62">
        <v>-1.478059</v>
      </c>
      <c r="AY155" s="62">
        <v>-1.1970909999999999</v>
      </c>
      <c r="AZ155" s="62">
        <v>-1.478059</v>
      </c>
      <c r="BA155" s="63">
        <v>0.190743</v>
      </c>
      <c r="BB155" s="63">
        <v>-3.1548240000000001</v>
      </c>
      <c r="BC155" s="62">
        <v>-3.1548240000000001</v>
      </c>
      <c r="BD155" s="62">
        <v>-1.8028249999999999</v>
      </c>
      <c r="BE155" s="62">
        <v>-1.8028249999999999</v>
      </c>
      <c r="BF155" s="62">
        <v>-1.8028249999999999</v>
      </c>
      <c r="BG155" s="62">
        <v>-1.880036</v>
      </c>
      <c r="BH155" s="62">
        <v>-2.4588329999999998</v>
      </c>
      <c r="BI155" s="62">
        <v>-2.4588329999999998</v>
      </c>
      <c r="BJ155" s="62">
        <v>-3.2395890000000001</v>
      </c>
      <c r="BK155" s="62">
        <v>-8.2415900000000004</v>
      </c>
      <c r="BL155" s="62">
        <v>-9.8529839999999993</v>
      </c>
      <c r="BM155" s="62">
        <v>-1.941476</v>
      </c>
      <c r="BN155" s="62">
        <v>35.487036000000003</v>
      </c>
      <c r="BO155" s="62">
        <v>35.487036000000003</v>
      </c>
      <c r="BP155" s="62">
        <v>33.684210999999998</v>
      </c>
      <c r="BQ155" s="62">
        <v>31.804175000000001</v>
      </c>
      <c r="BR155" s="62">
        <v>47.791888</v>
      </c>
      <c r="BS155" s="62">
        <v>48.00311</v>
      </c>
    </row>
    <row r="156" spans="2:77" s="1" customFormat="1" ht="15" x14ac:dyDescent="0.25">
      <c r="B156" s="89" t="s">
        <v>103</v>
      </c>
      <c r="C156" s="74">
        <v>43592.25</v>
      </c>
      <c r="D156" s="58" t="s">
        <v>0</v>
      </c>
      <c r="E156" s="75" t="s">
        <v>26</v>
      </c>
      <c r="F156" s="75">
        <v>131.66300000000001</v>
      </c>
      <c r="G156" s="59">
        <v>203.36600000000001</v>
      </c>
      <c r="H156" s="59">
        <v>223.251</v>
      </c>
      <c r="I156" s="60">
        <v>-0.41024676261248549</v>
      </c>
      <c r="J156" s="66">
        <v>-0.35258106074761764</v>
      </c>
      <c r="K156" s="59" t="s">
        <v>26</v>
      </c>
      <c r="L156" s="75">
        <v>-31.624000000000002</v>
      </c>
      <c r="M156" s="59">
        <v>-12.705</v>
      </c>
      <c r="N156" s="59">
        <v>10.420999999999999</v>
      </c>
      <c r="O156" s="60" t="s">
        <v>377</v>
      </c>
      <c r="P156" s="66" t="s">
        <v>377</v>
      </c>
      <c r="Q156" s="59" t="s">
        <v>26</v>
      </c>
      <c r="R156" s="76">
        <v>-32.225000000000001</v>
      </c>
      <c r="S156" s="59">
        <v>43.213999999999999</v>
      </c>
      <c r="T156" s="59">
        <v>3.5000000000000003E-2</v>
      </c>
      <c r="U156" s="60" t="s">
        <v>377</v>
      </c>
      <c r="V156" s="90" t="s">
        <v>377</v>
      </c>
      <c r="W156" s="61"/>
      <c r="X156" s="61"/>
      <c r="Y156" s="61"/>
      <c r="Z156" s="61"/>
      <c r="AA156" s="62">
        <v>1132.4620216000001</v>
      </c>
      <c r="AB156" s="62">
        <v>131.66300000000001</v>
      </c>
      <c r="AC156" s="62">
        <v>223.251</v>
      </c>
      <c r="AD156" s="62">
        <v>277.56700000000001</v>
      </c>
      <c r="AE156" s="62">
        <v>266.065</v>
      </c>
      <c r="AF156" s="63">
        <v>-9.99</v>
      </c>
      <c r="AG156" s="63">
        <v>35.167999999999999</v>
      </c>
      <c r="AH156" s="62">
        <v>35.167999999999999</v>
      </c>
      <c r="AI156" s="62">
        <v>51.725999999999999</v>
      </c>
      <c r="AJ156" s="62">
        <v>34.658000000000001</v>
      </c>
      <c r="AK156" s="62">
        <v>7.9089999999999998</v>
      </c>
      <c r="AL156" s="62">
        <v>-9.99</v>
      </c>
      <c r="AM156" s="63">
        <v>-43.429000000000002</v>
      </c>
      <c r="AN156" s="63">
        <v>-1.792</v>
      </c>
      <c r="AO156" s="62">
        <v>-1.792</v>
      </c>
      <c r="AP156" s="62">
        <v>15.663</v>
      </c>
      <c r="AQ156" s="62">
        <v>-8.5570000000000004</v>
      </c>
      <c r="AR156" s="62">
        <v>-27.271000000000001</v>
      </c>
      <c r="AS156" s="62">
        <v>-43.429000000000002</v>
      </c>
      <c r="AT156" s="63">
        <v>-31.623999999999999</v>
      </c>
      <c r="AU156" s="63">
        <v>10.420999999999999</v>
      </c>
      <c r="AV156" s="62">
        <v>10.420999999999999</v>
      </c>
      <c r="AW156" s="62">
        <v>30.945</v>
      </c>
      <c r="AX156" s="62">
        <v>5.9420000000000002</v>
      </c>
      <c r="AY156" s="62">
        <v>30.945</v>
      </c>
      <c r="AZ156" s="62">
        <v>5.9420000000000002</v>
      </c>
      <c r="BA156" s="63">
        <v>-32.225000000000001</v>
      </c>
      <c r="BB156" s="63">
        <v>3.5000000000000003E-2</v>
      </c>
      <c r="BC156" s="62">
        <v>3.5000000000000003E-2</v>
      </c>
      <c r="BD156" s="62">
        <v>0.76900000000000002</v>
      </c>
      <c r="BE156" s="62">
        <v>0.76900000000000002</v>
      </c>
      <c r="BF156" s="62">
        <v>0.76900000000000002</v>
      </c>
      <c r="BG156" s="62">
        <v>-49.54</v>
      </c>
      <c r="BH156" s="62">
        <v>34.448999999999998</v>
      </c>
      <c r="BI156" s="62">
        <v>34.448999999999998</v>
      </c>
      <c r="BJ156" s="62">
        <v>56.548000000000002</v>
      </c>
      <c r="BK156" s="62">
        <v>29.672000000000001</v>
      </c>
      <c r="BL156" s="62">
        <v>-89.676000000000002</v>
      </c>
      <c r="BM156" s="62">
        <v>-72.492999999999995</v>
      </c>
      <c r="BN156" s="62">
        <v>1010.602</v>
      </c>
      <c r="BO156" s="62">
        <v>1010.602</v>
      </c>
      <c r="BP156" s="62">
        <v>1017.83</v>
      </c>
      <c r="BQ156" s="62">
        <v>982.029</v>
      </c>
      <c r="BR156" s="62">
        <v>1018.495</v>
      </c>
      <c r="BS156" s="62">
        <v>994.40300000000002</v>
      </c>
      <c r="BT156"/>
      <c r="BU156"/>
      <c r="BV156"/>
      <c r="BW156"/>
      <c r="BX156"/>
      <c r="BY156"/>
    </row>
    <row r="157" spans="2:77" s="1" customFormat="1" ht="15" x14ac:dyDescent="0.25">
      <c r="B157" s="89" t="s">
        <v>63</v>
      </c>
      <c r="C157" s="74">
        <v>43592.583333333299</v>
      </c>
      <c r="D157" s="58" t="s">
        <v>0</v>
      </c>
      <c r="E157" s="75">
        <v>2053.5042833333337</v>
      </c>
      <c r="F157" s="75">
        <v>1998.0989999999999</v>
      </c>
      <c r="G157" s="59">
        <v>3794.576</v>
      </c>
      <c r="H157" s="59">
        <v>1365.1990000000001</v>
      </c>
      <c r="I157" s="60">
        <v>0.46359541722488795</v>
      </c>
      <c r="J157" s="66">
        <v>-0.47343286838898468</v>
      </c>
      <c r="K157" s="59">
        <v>420.50633789153937</v>
      </c>
      <c r="L157" s="75">
        <v>394.79500000000002</v>
      </c>
      <c r="M157" s="59">
        <v>812.73199999999997</v>
      </c>
      <c r="N157" s="59">
        <v>283.36</v>
      </c>
      <c r="O157" s="60">
        <v>0.3932629870129869</v>
      </c>
      <c r="P157" s="66">
        <v>-0.51423716551089416</v>
      </c>
      <c r="Q157" s="59">
        <v>578.01017677714435</v>
      </c>
      <c r="R157" s="76">
        <v>629.29600000000005</v>
      </c>
      <c r="S157" s="59">
        <v>582.69399999999996</v>
      </c>
      <c r="T157" s="59">
        <v>351.36099999999999</v>
      </c>
      <c r="U157" s="60">
        <v>0.79102404649349256</v>
      </c>
      <c r="V157" s="90">
        <v>7.9976797427123048E-2</v>
      </c>
      <c r="W157" s="61"/>
      <c r="X157" s="61"/>
      <c r="Y157" s="61"/>
      <c r="Z157" s="61"/>
      <c r="AA157" s="62">
        <v>21432</v>
      </c>
      <c r="AB157" s="62">
        <v>1998.0989999999999</v>
      </c>
      <c r="AC157" s="62">
        <v>1365.1990000000001</v>
      </c>
      <c r="AD157" s="62">
        <v>1914.577</v>
      </c>
      <c r="AE157" s="62">
        <v>1934.164</v>
      </c>
      <c r="AF157" s="63">
        <v>465.85899999999998</v>
      </c>
      <c r="AG157" s="63">
        <v>331.88499999999999</v>
      </c>
      <c r="AH157" s="62">
        <v>331.88499999999999</v>
      </c>
      <c r="AI157" s="62">
        <v>488.23500000000001</v>
      </c>
      <c r="AJ157" s="62">
        <v>453.101</v>
      </c>
      <c r="AK157" s="62">
        <v>937.87099999999998</v>
      </c>
      <c r="AL157" s="62">
        <v>465.85899999999998</v>
      </c>
      <c r="AM157" s="63">
        <v>343.67</v>
      </c>
      <c r="AN157" s="63">
        <v>243.30799999999999</v>
      </c>
      <c r="AO157" s="62">
        <v>243.30799999999999</v>
      </c>
      <c r="AP157" s="62">
        <v>377.5</v>
      </c>
      <c r="AQ157" s="62">
        <v>337.57799999999997</v>
      </c>
      <c r="AR157" s="62">
        <v>765.81799999999998</v>
      </c>
      <c r="AS157" s="62">
        <v>343.67</v>
      </c>
      <c r="AT157" s="63">
        <v>394.79500000000002</v>
      </c>
      <c r="AU157" s="63">
        <v>283.36</v>
      </c>
      <c r="AV157" s="62">
        <v>283.36</v>
      </c>
      <c r="AW157" s="62">
        <v>419.20699999999999</v>
      </c>
      <c r="AX157" s="62">
        <v>380.29700000000003</v>
      </c>
      <c r="AY157" s="62">
        <v>419.20699999999999</v>
      </c>
      <c r="AZ157" s="62">
        <v>380.29700000000003</v>
      </c>
      <c r="BA157" s="63">
        <v>629.29600000000005</v>
      </c>
      <c r="BB157" s="63">
        <v>351.36099999999999</v>
      </c>
      <c r="BC157" s="62">
        <v>351.36099999999999</v>
      </c>
      <c r="BD157" s="62">
        <v>590.43600000000004</v>
      </c>
      <c r="BE157" s="62">
        <v>590.43600000000004</v>
      </c>
      <c r="BF157" s="62">
        <v>590.43600000000004</v>
      </c>
      <c r="BG157" s="62">
        <v>793.70600000000002</v>
      </c>
      <c r="BH157" s="62">
        <v>25.198</v>
      </c>
      <c r="BI157" s="62">
        <v>25.198</v>
      </c>
      <c r="BJ157" s="62">
        <v>-2901.4940000000001</v>
      </c>
      <c r="BK157" s="62">
        <v>-2197.04</v>
      </c>
      <c r="BL157" s="62">
        <v>-2329.654</v>
      </c>
      <c r="BM157" s="62">
        <v>-1497.837</v>
      </c>
      <c r="BN157" s="62">
        <v>5039.4799999999996</v>
      </c>
      <c r="BO157" s="62">
        <v>5039.4799999999996</v>
      </c>
      <c r="BP157" s="62">
        <v>8574.9650000000001</v>
      </c>
      <c r="BQ157" s="62">
        <v>9381.5879999999997</v>
      </c>
      <c r="BR157" s="62">
        <v>10132.601000000001</v>
      </c>
      <c r="BS157" s="62">
        <v>10763.445</v>
      </c>
    </row>
    <row r="158" spans="2:77" s="1" customFormat="1" ht="15" x14ac:dyDescent="0.25">
      <c r="B158" s="89" t="s">
        <v>68</v>
      </c>
      <c r="C158" s="74">
        <v>43592.758148148147</v>
      </c>
      <c r="D158" s="58" t="s">
        <v>0</v>
      </c>
      <c r="E158" s="75" t="s">
        <v>26</v>
      </c>
      <c r="F158" s="75">
        <v>2.1625429999999999</v>
      </c>
      <c r="G158" s="59">
        <v>1.8715440000000001</v>
      </c>
      <c r="H158" s="59">
        <v>1.6684540000000001</v>
      </c>
      <c r="I158" s="60">
        <v>0.29613582394240412</v>
      </c>
      <c r="J158" s="66">
        <v>0.15548605856982234</v>
      </c>
      <c r="K158" s="59" t="s">
        <v>26</v>
      </c>
      <c r="L158" s="75">
        <v>1.6113230000000001</v>
      </c>
      <c r="M158" s="59">
        <v>1.1385050000000001</v>
      </c>
      <c r="N158" s="59">
        <v>1.1147090000000002</v>
      </c>
      <c r="O158" s="60">
        <v>0.44550999408814307</v>
      </c>
      <c r="P158" s="66">
        <v>0.41529725385483585</v>
      </c>
      <c r="Q158" s="59" t="s">
        <v>26</v>
      </c>
      <c r="R158" s="76">
        <v>5.9856870000000004</v>
      </c>
      <c r="S158" s="59">
        <v>6.4610370000000001</v>
      </c>
      <c r="T158" s="59">
        <v>1.672245</v>
      </c>
      <c r="U158" s="60">
        <v>2.5794318416260777</v>
      </c>
      <c r="V158" s="90">
        <v>-7.3571781124299296E-2</v>
      </c>
      <c r="W158" s="61"/>
      <c r="X158" s="61"/>
      <c r="Y158" s="61"/>
      <c r="Z158" s="61"/>
      <c r="AA158" s="62">
        <v>92.16</v>
      </c>
      <c r="AB158" s="62">
        <v>2.1625429999999999</v>
      </c>
      <c r="AC158" s="62">
        <v>1.6684540000000001</v>
      </c>
      <c r="AD158" s="62">
        <v>1.7197309999999999</v>
      </c>
      <c r="AE158" s="62">
        <v>1.796308</v>
      </c>
      <c r="AF158" s="63">
        <v>2.156577</v>
      </c>
      <c r="AG158" s="63">
        <v>1.6684540000000001</v>
      </c>
      <c r="AH158" s="62">
        <v>1.6684540000000001</v>
      </c>
      <c r="AI158" s="62">
        <v>1.6247290000000001</v>
      </c>
      <c r="AJ158" s="62">
        <v>1.7957069999999999</v>
      </c>
      <c r="AK158" s="62">
        <v>1.650814</v>
      </c>
      <c r="AL158" s="62">
        <v>2.156577</v>
      </c>
      <c r="AM158" s="63">
        <v>1.534899</v>
      </c>
      <c r="AN158" s="63">
        <v>1.0346630000000001</v>
      </c>
      <c r="AO158" s="62">
        <v>1.0346630000000001</v>
      </c>
      <c r="AP158" s="62">
        <v>1.0326679999999999</v>
      </c>
      <c r="AQ158" s="62">
        <v>1.2687980000000001</v>
      </c>
      <c r="AR158" s="62">
        <v>1.067593</v>
      </c>
      <c r="AS158" s="62">
        <v>1.534899</v>
      </c>
      <c r="AT158" s="63">
        <v>1.6113230000000001</v>
      </c>
      <c r="AU158" s="63">
        <v>1.1147089999999999</v>
      </c>
      <c r="AV158" s="62">
        <v>1.1147089999999999</v>
      </c>
      <c r="AW158" s="62">
        <v>1.1092820000000001</v>
      </c>
      <c r="AX158" s="62">
        <v>1.3449390000000001</v>
      </c>
      <c r="AY158" s="62">
        <v>1.1092820000000001</v>
      </c>
      <c r="AZ158" s="62">
        <v>1.3449390000000001</v>
      </c>
      <c r="BA158" s="63">
        <v>5.9856870000000004</v>
      </c>
      <c r="BB158" s="63">
        <v>1.672245</v>
      </c>
      <c r="BC158" s="62">
        <v>1.672245</v>
      </c>
      <c r="BD158" s="62">
        <v>0.97799599999999998</v>
      </c>
      <c r="BE158" s="62">
        <v>0.97799599999999998</v>
      </c>
      <c r="BF158" s="62">
        <v>0.97799599999999998</v>
      </c>
      <c r="BG158" s="62">
        <v>-0.45012999999999997</v>
      </c>
      <c r="BH158" s="62">
        <v>-21.702264</v>
      </c>
      <c r="BI158" s="62">
        <v>-21.702264</v>
      </c>
      <c r="BJ158" s="62">
        <v>-25.392033000000001</v>
      </c>
      <c r="BK158" s="62">
        <v>-25.548231999999999</v>
      </c>
      <c r="BL158" s="62">
        <v>-26.703567</v>
      </c>
      <c r="BM158" s="62">
        <v>-28.212864</v>
      </c>
      <c r="BN158" s="62">
        <v>151.82217499999999</v>
      </c>
      <c r="BO158" s="62">
        <v>151.82217499999999</v>
      </c>
      <c r="BP158" s="62">
        <v>152.82356999999999</v>
      </c>
      <c r="BQ158" s="62">
        <v>152.35991300000001</v>
      </c>
      <c r="BR158" s="62">
        <v>159.08478199999999</v>
      </c>
      <c r="BS158" s="62">
        <v>165.07392899999999</v>
      </c>
      <c r="BT158"/>
      <c r="BU158"/>
      <c r="BV158"/>
      <c r="BW158"/>
      <c r="BX158"/>
      <c r="BY158"/>
    </row>
    <row r="159" spans="2:77" s="1" customFormat="1" ht="15" x14ac:dyDescent="0.25">
      <c r="B159" s="89" t="s">
        <v>312</v>
      </c>
      <c r="C159" s="74">
        <v>43593</v>
      </c>
      <c r="D159" s="58" t="s">
        <v>0</v>
      </c>
      <c r="E159" s="75">
        <v>18557.070968380758</v>
      </c>
      <c r="F159" s="75">
        <v>20707.887999999999</v>
      </c>
      <c r="G159" s="59">
        <v>24802.923999999999</v>
      </c>
      <c r="H159" s="59">
        <v>13421.407999999999</v>
      </c>
      <c r="I159" s="60">
        <v>0.54289982094278044</v>
      </c>
      <c r="J159" s="66">
        <v>-0.16510295318406809</v>
      </c>
      <c r="K159" s="59">
        <v>669.49801164056214</v>
      </c>
      <c r="L159" s="75">
        <v>789.37599999999998</v>
      </c>
      <c r="M159" s="59">
        <v>1743.0339999999999</v>
      </c>
      <c r="N159" s="59">
        <v>956.69100000000003</v>
      </c>
      <c r="O159" s="60">
        <v>-0.17488927981971192</v>
      </c>
      <c r="P159" s="66">
        <v>-0.54712529990809133</v>
      </c>
      <c r="Q159" s="59">
        <v>-255.29769916258149</v>
      </c>
      <c r="R159" s="76">
        <v>-375.15800000000002</v>
      </c>
      <c r="S159" s="59">
        <v>1766.059</v>
      </c>
      <c r="T159" s="59">
        <v>378.43599999999998</v>
      </c>
      <c r="U159" s="60" t="s">
        <v>377</v>
      </c>
      <c r="V159" s="90" t="s">
        <v>377</v>
      </c>
      <c r="W159" s="61"/>
      <c r="X159" s="61"/>
      <c r="Y159" s="61"/>
      <c r="Z159" s="61"/>
      <c r="AA159" s="62">
        <v>29324.088319999999</v>
      </c>
      <c r="AB159" s="62">
        <v>20707.887999999999</v>
      </c>
      <c r="AC159" s="62">
        <v>13421.407999999999</v>
      </c>
      <c r="AD159" s="62">
        <v>20080.772000000001</v>
      </c>
      <c r="AE159" s="62">
        <v>30247.065999999999</v>
      </c>
      <c r="AF159" s="63">
        <v>991.29300000000001</v>
      </c>
      <c r="AG159" s="63">
        <v>1069.19</v>
      </c>
      <c r="AH159" s="62">
        <v>1069.19</v>
      </c>
      <c r="AI159" s="62">
        <v>2220.7669999999998</v>
      </c>
      <c r="AJ159" s="62">
        <v>3909.8389999999999</v>
      </c>
      <c r="AK159" s="62">
        <v>2024.527</v>
      </c>
      <c r="AL159" s="62">
        <v>991.29300000000001</v>
      </c>
      <c r="AM159" s="63">
        <v>618.32799999999997</v>
      </c>
      <c r="AN159" s="63">
        <v>801.22900000000004</v>
      </c>
      <c r="AO159" s="62">
        <v>801.22900000000004</v>
      </c>
      <c r="AP159" s="62">
        <v>1943.489</v>
      </c>
      <c r="AQ159" s="62">
        <v>3585.4969999999998</v>
      </c>
      <c r="AR159" s="62">
        <v>1586.7239999999999</v>
      </c>
      <c r="AS159" s="62">
        <v>618.32799999999997</v>
      </c>
      <c r="AT159" s="63">
        <v>789.37599999999998</v>
      </c>
      <c r="AU159" s="63">
        <v>956.69100000000003</v>
      </c>
      <c r="AV159" s="62">
        <v>956.69100000000003</v>
      </c>
      <c r="AW159" s="62">
        <v>2098.2739999999999</v>
      </c>
      <c r="AX159" s="62">
        <v>3741.4340000000002</v>
      </c>
      <c r="AY159" s="62">
        <v>2098.2739999999999</v>
      </c>
      <c r="AZ159" s="62">
        <v>3741.4340000000002</v>
      </c>
      <c r="BA159" s="63">
        <v>-375.15800000000002</v>
      </c>
      <c r="BB159" s="63">
        <v>378.43599999999998</v>
      </c>
      <c r="BC159" s="62">
        <v>378.43599999999998</v>
      </c>
      <c r="BD159" s="62">
        <v>1026.692</v>
      </c>
      <c r="BE159" s="62">
        <v>1026.692</v>
      </c>
      <c r="BF159" s="62">
        <v>1026.692</v>
      </c>
      <c r="BG159" s="62">
        <v>541.60199999999998</v>
      </c>
      <c r="BH159" s="62">
        <v>9205.0499999999993</v>
      </c>
      <c r="BI159" s="62">
        <v>9205.0499999999993</v>
      </c>
      <c r="BJ159" s="62">
        <v>8923.3150000000005</v>
      </c>
      <c r="BK159" s="62">
        <v>9663.91</v>
      </c>
      <c r="BL159" s="62">
        <v>11966.712</v>
      </c>
      <c r="BM159" s="62">
        <v>10594.037</v>
      </c>
      <c r="BN159" s="62">
        <v>7232.6350000000002</v>
      </c>
      <c r="BO159" s="62">
        <v>7232.6350000000002</v>
      </c>
      <c r="BP159" s="62">
        <v>7949.442</v>
      </c>
      <c r="BQ159" s="62">
        <v>7436.509</v>
      </c>
      <c r="BR159" s="62">
        <v>9824.6290000000008</v>
      </c>
      <c r="BS159" s="62">
        <v>11688.281000000001</v>
      </c>
    </row>
    <row r="160" spans="2:77" s="1" customFormat="1" ht="15" x14ac:dyDescent="0.25">
      <c r="B160" s="89" t="s">
        <v>71</v>
      </c>
      <c r="C160" s="74">
        <v>43593</v>
      </c>
      <c r="D160" s="58" t="s">
        <v>0</v>
      </c>
      <c r="E160" s="75">
        <v>2343.8448940540911</v>
      </c>
      <c r="F160" s="75">
        <v>2351.39</v>
      </c>
      <c r="G160" s="59">
        <v>2363.3069999999998</v>
      </c>
      <c r="H160" s="59">
        <v>2063.1680000000001</v>
      </c>
      <c r="I160" s="60">
        <v>0.13969875453671232</v>
      </c>
      <c r="J160" s="66">
        <v>-5.0425103467302002E-3</v>
      </c>
      <c r="K160" s="59">
        <v>83.660146513618145</v>
      </c>
      <c r="L160" s="75">
        <v>97.988</v>
      </c>
      <c r="M160" s="59">
        <v>-104.405</v>
      </c>
      <c r="N160" s="59">
        <v>38.299000000000007</v>
      </c>
      <c r="O160" s="60">
        <v>1.5585002219379089</v>
      </c>
      <c r="P160" s="66" t="s">
        <v>377</v>
      </c>
      <c r="Q160" s="59">
        <v>-10.571884970041239</v>
      </c>
      <c r="R160" s="76">
        <v>10.071999999999999</v>
      </c>
      <c r="S160" s="59">
        <v>-86.751000000000005</v>
      </c>
      <c r="T160" s="59">
        <v>55.372999999999998</v>
      </c>
      <c r="U160" s="60">
        <v>-0.81810629729290452</v>
      </c>
      <c r="V160" s="90" t="s">
        <v>377</v>
      </c>
      <c r="W160" s="61"/>
      <c r="X160" s="61"/>
      <c r="Y160" s="61"/>
      <c r="Z160" s="61"/>
      <c r="AA160" s="62">
        <v>2652</v>
      </c>
      <c r="AB160" s="62">
        <v>2351.39</v>
      </c>
      <c r="AC160" s="62">
        <v>2063.1680000000001</v>
      </c>
      <c r="AD160" s="62">
        <v>2222.3380000000002</v>
      </c>
      <c r="AE160" s="62">
        <v>2905.6280000000002</v>
      </c>
      <c r="AF160" s="63">
        <v>209.81</v>
      </c>
      <c r="AG160" s="63">
        <v>132.98099999999999</v>
      </c>
      <c r="AH160" s="62">
        <v>132.98099999999999</v>
      </c>
      <c r="AI160" s="62">
        <v>223.60400000000001</v>
      </c>
      <c r="AJ160" s="62">
        <v>277.13600000000002</v>
      </c>
      <c r="AK160" s="62">
        <v>0.627</v>
      </c>
      <c r="AL160" s="62">
        <v>209.81</v>
      </c>
      <c r="AM160" s="63">
        <v>67.382000000000005</v>
      </c>
      <c r="AN160" s="63">
        <v>16.100000000000001</v>
      </c>
      <c r="AO160" s="62">
        <v>16.100000000000001</v>
      </c>
      <c r="AP160" s="62">
        <v>90.873000000000005</v>
      </c>
      <c r="AQ160" s="62">
        <v>138.66399999999999</v>
      </c>
      <c r="AR160" s="62">
        <v>-127.14</v>
      </c>
      <c r="AS160" s="62">
        <v>67.382000000000005</v>
      </c>
      <c r="AT160" s="63">
        <v>97.988</v>
      </c>
      <c r="AU160" s="63">
        <v>38.298999999999999</v>
      </c>
      <c r="AV160" s="62">
        <v>38.298999999999999</v>
      </c>
      <c r="AW160" s="62">
        <v>113.303</v>
      </c>
      <c r="AX160" s="62">
        <v>160.88</v>
      </c>
      <c r="AY160" s="62">
        <v>113.303</v>
      </c>
      <c r="AZ160" s="62">
        <v>160.88</v>
      </c>
      <c r="BA160" s="63">
        <v>10.071999999999999</v>
      </c>
      <c r="BB160" s="63">
        <v>55.372999999999998</v>
      </c>
      <c r="BC160" s="62">
        <v>55.372999999999998</v>
      </c>
      <c r="BD160" s="62">
        <v>148.25299999999999</v>
      </c>
      <c r="BE160" s="62">
        <v>148.25299999999999</v>
      </c>
      <c r="BF160" s="62">
        <v>148.25299999999999</v>
      </c>
      <c r="BG160" s="62">
        <v>111.508</v>
      </c>
      <c r="BH160" s="62">
        <v>501.65499999999997</v>
      </c>
      <c r="BI160" s="62">
        <v>501.65499999999997</v>
      </c>
      <c r="BJ160" s="62">
        <v>793.54300000000001</v>
      </c>
      <c r="BK160" s="62">
        <v>791.09699999999998</v>
      </c>
      <c r="BL160" s="62">
        <v>753.005</v>
      </c>
      <c r="BM160" s="62">
        <v>643.22</v>
      </c>
      <c r="BN160" s="62">
        <v>2504.779</v>
      </c>
      <c r="BO160" s="62">
        <v>2504.779</v>
      </c>
      <c r="BP160" s="62">
        <v>2589.8270000000002</v>
      </c>
      <c r="BQ160" s="62">
        <v>2596.4369999999999</v>
      </c>
      <c r="BR160" s="62">
        <v>2502.41</v>
      </c>
      <c r="BS160" s="62">
        <v>2118.2040000000002</v>
      </c>
      <c r="BT160"/>
      <c r="BU160"/>
      <c r="BV160"/>
      <c r="BW160"/>
      <c r="BX160"/>
      <c r="BY160"/>
    </row>
    <row r="161" spans="2:77" s="1" customFormat="1" ht="15" x14ac:dyDescent="0.25">
      <c r="B161" s="89" t="s">
        <v>323</v>
      </c>
      <c r="C161" s="74">
        <v>43593</v>
      </c>
      <c r="D161" s="58" t="s">
        <v>0</v>
      </c>
      <c r="E161" s="75">
        <v>1868.8227417142862</v>
      </c>
      <c r="F161" s="75">
        <v>1942.36</v>
      </c>
      <c r="G161" s="59">
        <v>1734.729</v>
      </c>
      <c r="H161" s="59">
        <v>1407.69</v>
      </c>
      <c r="I161" s="60">
        <v>0.37982084123635174</v>
      </c>
      <c r="J161" s="66">
        <v>0.11969074132040203</v>
      </c>
      <c r="K161" s="59">
        <v>297.89144955425053</v>
      </c>
      <c r="L161" s="75">
        <v>330.20799999999997</v>
      </c>
      <c r="M161" s="59">
        <v>278.488</v>
      </c>
      <c r="N161" s="59">
        <v>224.99700000000001</v>
      </c>
      <c r="O161" s="60">
        <v>0.46761067925350086</v>
      </c>
      <c r="P161" s="66">
        <v>0.18571715836948077</v>
      </c>
      <c r="Q161" s="59">
        <v>253.90116556865911</v>
      </c>
      <c r="R161" s="76">
        <v>365.476</v>
      </c>
      <c r="S161" s="59">
        <v>132.68199999999999</v>
      </c>
      <c r="T161" s="59">
        <v>133.17699999999999</v>
      </c>
      <c r="U161" s="60">
        <v>1.7442876773016365</v>
      </c>
      <c r="V161" s="90">
        <v>1.7545258588203376</v>
      </c>
      <c r="W161" s="61"/>
      <c r="X161" s="61"/>
      <c r="Y161" s="61"/>
      <c r="Z161" s="61"/>
      <c r="AA161" s="62">
        <v>6453.54</v>
      </c>
      <c r="AB161" s="62">
        <v>1942.36</v>
      </c>
      <c r="AC161" s="62">
        <v>1407.69</v>
      </c>
      <c r="AD161" s="62">
        <v>1349.9059999999999</v>
      </c>
      <c r="AE161" s="62">
        <v>1463.183</v>
      </c>
      <c r="AF161" s="63">
        <v>538.17200000000003</v>
      </c>
      <c r="AG161" s="63">
        <v>381.21899999999999</v>
      </c>
      <c r="AH161" s="62">
        <v>381.21899999999999</v>
      </c>
      <c r="AI161" s="62">
        <v>344.52100000000002</v>
      </c>
      <c r="AJ161" s="62">
        <v>410.58600000000001</v>
      </c>
      <c r="AK161" s="62">
        <v>403.57799999999997</v>
      </c>
      <c r="AL161" s="62">
        <v>538.17200000000003</v>
      </c>
      <c r="AM161" s="63">
        <v>288.91899999999998</v>
      </c>
      <c r="AN161" s="63">
        <v>190.49</v>
      </c>
      <c r="AO161" s="62">
        <v>190.49</v>
      </c>
      <c r="AP161" s="62">
        <v>165.97399999999999</v>
      </c>
      <c r="AQ161" s="62">
        <v>196.69900000000001</v>
      </c>
      <c r="AR161" s="62">
        <v>236.70099999999999</v>
      </c>
      <c r="AS161" s="62">
        <v>288.91899999999998</v>
      </c>
      <c r="AT161" s="63">
        <v>330.20800000000003</v>
      </c>
      <c r="AU161" s="63">
        <v>224.99700000000001</v>
      </c>
      <c r="AV161" s="62">
        <v>224.99700000000001</v>
      </c>
      <c r="AW161" s="62">
        <v>200.31899999999999</v>
      </c>
      <c r="AX161" s="62">
        <v>235.364</v>
      </c>
      <c r="AY161" s="62">
        <v>200.31899999999999</v>
      </c>
      <c r="AZ161" s="62">
        <v>235.364</v>
      </c>
      <c r="BA161" s="63">
        <v>365.476</v>
      </c>
      <c r="BB161" s="63">
        <v>133.17699999999999</v>
      </c>
      <c r="BC161" s="62">
        <v>133.17699999999999</v>
      </c>
      <c r="BD161" s="62">
        <v>241.74</v>
      </c>
      <c r="BE161" s="62">
        <v>241.74</v>
      </c>
      <c r="BF161" s="62">
        <v>241.74</v>
      </c>
      <c r="BG161" s="62">
        <v>221.85499999999999</v>
      </c>
      <c r="BH161" s="62">
        <v>1223.08</v>
      </c>
      <c r="BI161" s="62">
        <v>1223.08</v>
      </c>
      <c r="BJ161" s="62">
        <v>1707.2809999999999</v>
      </c>
      <c r="BK161" s="62">
        <v>2137.835</v>
      </c>
      <c r="BL161" s="62">
        <v>1866.29</v>
      </c>
      <c r="BM161" s="62">
        <v>1726.5450000000001</v>
      </c>
      <c r="BN161" s="62">
        <v>2562.5749999999998</v>
      </c>
      <c r="BO161" s="62">
        <v>2562.5749999999998</v>
      </c>
      <c r="BP161" s="62">
        <v>2573.9690000000001</v>
      </c>
      <c r="BQ161" s="62">
        <v>2841.5050000000001</v>
      </c>
      <c r="BR161" s="62">
        <v>3296.2370000000001</v>
      </c>
      <c r="BS161" s="62">
        <v>3690.9380000000001</v>
      </c>
    </row>
    <row r="162" spans="2:77" s="1" customFormat="1" ht="15" x14ac:dyDescent="0.25">
      <c r="B162" s="89" t="s">
        <v>87</v>
      </c>
      <c r="C162" s="74">
        <v>43593</v>
      </c>
      <c r="D162" s="58" t="s">
        <v>0</v>
      </c>
      <c r="E162" s="75" t="s">
        <v>26</v>
      </c>
      <c r="F162" s="75">
        <v>1149.0288129999999</v>
      </c>
      <c r="G162" s="59">
        <v>1749.3460789999999</v>
      </c>
      <c r="H162" s="59">
        <v>714.57520099999999</v>
      </c>
      <c r="I162" s="60">
        <v>0.60798865030861871</v>
      </c>
      <c r="J162" s="66">
        <v>-0.34316666850916466</v>
      </c>
      <c r="K162" s="59" t="s">
        <v>26</v>
      </c>
      <c r="L162" s="75">
        <v>100.91489199999999</v>
      </c>
      <c r="M162" s="59">
        <v>153.596057</v>
      </c>
      <c r="N162" s="59">
        <v>70.431531000000007</v>
      </c>
      <c r="O162" s="60">
        <v>0.43280843916341927</v>
      </c>
      <c r="P162" s="66">
        <v>-0.34298513926044338</v>
      </c>
      <c r="Q162" s="59" t="s">
        <v>26</v>
      </c>
      <c r="R162" s="76">
        <v>13.689181</v>
      </c>
      <c r="S162" s="59">
        <v>117.954111</v>
      </c>
      <c r="T162" s="59">
        <v>12.068917000000001</v>
      </c>
      <c r="U162" s="60">
        <v>0.13425098540324698</v>
      </c>
      <c r="V162" s="90">
        <v>-0.88394485886125662</v>
      </c>
      <c r="W162" s="61"/>
      <c r="X162" s="61"/>
      <c r="Y162" s="61"/>
      <c r="Z162" s="61"/>
      <c r="AA162" s="62">
        <v>1196.3699999999999</v>
      </c>
      <c r="AB162" s="62">
        <v>1149.0288129999999</v>
      </c>
      <c r="AC162" s="62">
        <v>714.57520099999999</v>
      </c>
      <c r="AD162" s="62">
        <v>966.42361900000003</v>
      </c>
      <c r="AE162" s="62">
        <v>1452.7805780000001</v>
      </c>
      <c r="AF162" s="63">
        <v>132.25041200000001</v>
      </c>
      <c r="AG162" s="63">
        <v>94.115606</v>
      </c>
      <c r="AH162" s="62">
        <v>94.115606</v>
      </c>
      <c r="AI162" s="62">
        <v>133.60692900000001</v>
      </c>
      <c r="AJ162" s="62">
        <v>196.61052799999999</v>
      </c>
      <c r="AK162" s="62">
        <v>209.507914</v>
      </c>
      <c r="AL162" s="62">
        <v>132.25041200000001</v>
      </c>
      <c r="AM162" s="63">
        <v>62.008733999999997</v>
      </c>
      <c r="AN162" s="63">
        <v>45.790593000000001</v>
      </c>
      <c r="AO162" s="62">
        <v>45.790593000000001</v>
      </c>
      <c r="AP162" s="62">
        <v>78.055975000000004</v>
      </c>
      <c r="AQ162" s="62">
        <v>138.214271</v>
      </c>
      <c r="AR162" s="62">
        <v>134.341093</v>
      </c>
      <c r="AS162" s="62">
        <v>62.008733999999997</v>
      </c>
      <c r="AT162" s="63">
        <v>100.91489199999999</v>
      </c>
      <c r="AU162" s="63">
        <v>70.431531000000007</v>
      </c>
      <c r="AV162" s="62">
        <v>70.431531000000007</v>
      </c>
      <c r="AW162" s="62">
        <v>113.649017</v>
      </c>
      <c r="AX162" s="62">
        <v>210.32266899999999</v>
      </c>
      <c r="AY162" s="62">
        <v>113.649017</v>
      </c>
      <c r="AZ162" s="62">
        <v>210.32266899999999</v>
      </c>
      <c r="BA162" s="63">
        <v>13.689181</v>
      </c>
      <c r="BB162" s="63">
        <v>12.068917000000001</v>
      </c>
      <c r="BC162" s="62">
        <v>12.068917000000001</v>
      </c>
      <c r="BD162" s="62">
        <v>61.191322</v>
      </c>
      <c r="BE162" s="62">
        <v>61.191322</v>
      </c>
      <c r="BF162" s="62">
        <v>61.191322</v>
      </c>
      <c r="BG162" s="62">
        <v>81.701150999999996</v>
      </c>
      <c r="BH162" s="62">
        <v>1367.0090130000001</v>
      </c>
      <c r="BI162" s="62">
        <v>1367.0090130000001</v>
      </c>
      <c r="BJ162" s="62">
        <v>1364.854184</v>
      </c>
      <c r="BK162" s="62">
        <v>1927.5732559999999</v>
      </c>
      <c r="BL162" s="62">
        <v>1351.3756780000001</v>
      </c>
      <c r="BM162" s="62">
        <v>1870.4237639999999</v>
      </c>
      <c r="BN162" s="62">
        <v>1830.667021</v>
      </c>
      <c r="BO162" s="62">
        <v>1830.667021</v>
      </c>
      <c r="BP162" s="62">
        <v>2178.4294559999998</v>
      </c>
      <c r="BQ162" s="62">
        <v>2960.7381660000001</v>
      </c>
      <c r="BR162" s="62">
        <v>2769.4976900000001</v>
      </c>
      <c r="BS162" s="62">
        <v>2827.5688960000002</v>
      </c>
    </row>
    <row r="163" spans="2:77" s="1" customFormat="1" ht="15" x14ac:dyDescent="0.25">
      <c r="B163" s="89" t="s">
        <v>138</v>
      </c>
      <c r="C163" s="74">
        <v>43593</v>
      </c>
      <c r="D163" s="58" t="s">
        <v>0</v>
      </c>
      <c r="E163" s="75" t="s">
        <v>26</v>
      </c>
      <c r="F163" s="75">
        <v>152.103579</v>
      </c>
      <c r="G163" s="59">
        <v>156.72348</v>
      </c>
      <c r="H163" s="59">
        <v>130.74956499999999</v>
      </c>
      <c r="I163" s="60">
        <v>0.16331996209700583</v>
      </c>
      <c r="J163" s="66">
        <v>-2.94780399210125E-2</v>
      </c>
      <c r="K163" s="59" t="s">
        <v>26</v>
      </c>
      <c r="L163" s="75">
        <v>19.063488</v>
      </c>
      <c r="M163" s="59">
        <v>14.522360000000001</v>
      </c>
      <c r="N163" s="59">
        <v>23.350911</v>
      </c>
      <c r="O163" s="60">
        <v>-0.18360838255946421</v>
      </c>
      <c r="P163" s="66">
        <v>0.31269903789742148</v>
      </c>
      <c r="Q163" s="59" t="s">
        <v>26</v>
      </c>
      <c r="R163" s="76">
        <v>22.295358</v>
      </c>
      <c r="S163" s="59">
        <v>16.027035000000001</v>
      </c>
      <c r="T163" s="59">
        <v>20.549261999999999</v>
      </c>
      <c r="U163" s="60">
        <v>8.4971226703907998E-2</v>
      </c>
      <c r="V163" s="90">
        <v>0.39110933494560896</v>
      </c>
      <c r="W163" s="61"/>
      <c r="X163" s="61"/>
      <c r="Y163" s="61"/>
      <c r="Z163" s="61"/>
      <c r="AA163" s="62">
        <v>313</v>
      </c>
      <c r="AB163" s="62">
        <v>152.103579</v>
      </c>
      <c r="AC163" s="62">
        <v>130.74956499999999</v>
      </c>
      <c r="AD163" s="62">
        <v>124.400784</v>
      </c>
      <c r="AE163" s="62">
        <v>151.87700899999999</v>
      </c>
      <c r="AF163" s="63">
        <v>26.312283000000001</v>
      </c>
      <c r="AG163" s="63">
        <v>25.864678999999999</v>
      </c>
      <c r="AH163" s="62">
        <v>25.864678999999999</v>
      </c>
      <c r="AI163" s="62">
        <v>25.137125999999999</v>
      </c>
      <c r="AJ163" s="62">
        <v>36.198988</v>
      </c>
      <c r="AK163" s="62">
        <v>23.410768000000001</v>
      </c>
      <c r="AL163" s="62">
        <v>26.312283000000001</v>
      </c>
      <c r="AM163" s="63">
        <v>18.213266999999998</v>
      </c>
      <c r="AN163" s="63">
        <v>20.141576000000001</v>
      </c>
      <c r="AO163" s="62">
        <v>20.141576000000001</v>
      </c>
      <c r="AP163" s="62">
        <v>18.779878</v>
      </c>
      <c r="AQ163" s="62">
        <v>27.653105</v>
      </c>
      <c r="AR163" s="62">
        <v>14.522360000000001</v>
      </c>
      <c r="AS163" s="62">
        <v>18.213266999999998</v>
      </c>
      <c r="AT163" s="63">
        <v>19.063488</v>
      </c>
      <c r="AU163" s="63">
        <v>23.350911</v>
      </c>
      <c r="AV163" s="62">
        <v>23.350911</v>
      </c>
      <c r="AW163" s="62">
        <v>18.779878</v>
      </c>
      <c r="AX163" s="62">
        <v>27.653105</v>
      </c>
      <c r="AY163" s="62">
        <v>18.779878</v>
      </c>
      <c r="AZ163" s="62">
        <v>27.653105</v>
      </c>
      <c r="BA163" s="63">
        <v>22.295358</v>
      </c>
      <c r="BB163" s="63">
        <v>20.549261999999999</v>
      </c>
      <c r="BC163" s="62">
        <v>20.549261999999999</v>
      </c>
      <c r="BD163" s="62">
        <v>15.386976000000001</v>
      </c>
      <c r="BE163" s="62">
        <v>15.386976000000001</v>
      </c>
      <c r="BF163" s="62">
        <v>15.386976000000001</v>
      </c>
      <c r="BG163" s="62">
        <v>20.038758000000001</v>
      </c>
      <c r="BH163" s="62">
        <v>-96.365097000000006</v>
      </c>
      <c r="BI163" s="62">
        <v>-96.365097000000006</v>
      </c>
      <c r="BJ163" s="62">
        <v>-69.443831000000003</v>
      </c>
      <c r="BK163" s="62">
        <v>-119.605023</v>
      </c>
      <c r="BL163" s="62">
        <v>-60.558726999999998</v>
      </c>
      <c r="BM163" s="62">
        <v>-60.774006999999997</v>
      </c>
      <c r="BN163" s="62">
        <v>249.926436</v>
      </c>
      <c r="BO163" s="62">
        <v>249.926436</v>
      </c>
      <c r="BP163" s="62">
        <v>245.231213</v>
      </c>
      <c r="BQ163" s="62">
        <v>265.11083300000001</v>
      </c>
      <c r="BR163" s="62">
        <v>281.07918799999999</v>
      </c>
      <c r="BS163" s="62">
        <v>302.92331999999999</v>
      </c>
    </row>
    <row r="164" spans="2:77" s="1" customFormat="1" ht="15" x14ac:dyDescent="0.25">
      <c r="B164" s="89" t="s">
        <v>245</v>
      </c>
      <c r="C164" s="74">
        <v>43593</v>
      </c>
      <c r="D164" s="58" t="s">
        <v>0</v>
      </c>
      <c r="E164" s="75" t="s">
        <v>26</v>
      </c>
      <c r="F164" s="75">
        <v>16.808478999999998</v>
      </c>
      <c r="G164" s="59">
        <v>20.334879000000001</v>
      </c>
      <c r="H164" s="59">
        <v>15.582019000000001</v>
      </c>
      <c r="I164" s="60">
        <v>7.8709954082330169E-2</v>
      </c>
      <c r="J164" s="66">
        <v>-0.17341632571307664</v>
      </c>
      <c r="K164" s="59" t="s">
        <v>26</v>
      </c>
      <c r="L164" s="75">
        <v>13.752022</v>
      </c>
      <c r="M164" s="59">
        <v>15.199616000000001</v>
      </c>
      <c r="N164" s="59">
        <v>13.252803</v>
      </c>
      <c r="O164" s="60">
        <v>3.7668936903385575E-2</v>
      </c>
      <c r="P164" s="66">
        <v>-9.5238853402612289E-2</v>
      </c>
      <c r="Q164" s="59" t="s">
        <v>26</v>
      </c>
      <c r="R164" s="76">
        <v>15.346519000000001</v>
      </c>
      <c r="S164" s="59">
        <v>26.393428</v>
      </c>
      <c r="T164" s="59">
        <v>14.254797999999999</v>
      </c>
      <c r="U164" s="60">
        <v>7.6586213287624494E-2</v>
      </c>
      <c r="V164" s="90">
        <v>-0.41854771574196425</v>
      </c>
      <c r="W164" s="61"/>
      <c r="X164" s="61"/>
      <c r="Y164" s="61"/>
      <c r="Z164" s="61"/>
      <c r="AA164" s="62">
        <v>357.57</v>
      </c>
      <c r="AB164" s="62">
        <v>16.808478999999998</v>
      </c>
      <c r="AC164" s="62">
        <v>15.582019000000001</v>
      </c>
      <c r="AD164" s="62">
        <v>15.467938</v>
      </c>
      <c r="AE164" s="62">
        <v>15.944914000000001</v>
      </c>
      <c r="AF164" s="63">
        <v>14.840896000000001</v>
      </c>
      <c r="AG164" s="63">
        <v>14.160102</v>
      </c>
      <c r="AH164" s="62">
        <v>14.160102</v>
      </c>
      <c r="AI164" s="62">
        <v>13.263503999999999</v>
      </c>
      <c r="AJ164" s="62">
        <v>14.322573999999999</v>
      </c>
      <c r="AK164" s="62">
        <v>18.512267000000001</v>
      </c>
      <c r="AL164" s="62">
        <v>14.840896000000001</v>
      </c>
      <c r="AM164" s="63">
        <v>13.708379000000001</v>
      </c>
      <c r="AN164" s="63">
        <v>13.242017000000001</v>
      </c>
      <c r="AO164" s="62">
        <v>13.242017000000001</v>
      </c>
      <c r="AP164" s="62">
        <v>12.338545</v>
      </c>
      <c r="AQ164" s="62">
        <v>12.523384999999999</v>
      </c>
      <c r="AR164" s="62">
        <v>15.183877000000001</v>
      </c>
      <c r="AS164" s="62">
        <v>13.708379000000001</v>
      </c>
      <c r="AT164" s="63">
        <v>13.752022</v>
      </c>
      <c r="AU164" s="63">
        <v>13.252803</v>
      </c>
      <c r="AV164" s="62">
        <v>13.252803</v>
      </c>
      <c r="AW164" s="62">
        <v>12.350346999999999</v>
      </c>
      <c r="AX164" s="62">
        <v>12.531158</v>
      </c>
      <c r="AY164" s="62">
        <v>12.350346999999999</v>
      </c>
      <c r="AZ164" s="62">
        <v>12.531158</v>
      </c>
      <c r="BA164" s="63">
        <v>15.346519000000001</v>
      </c>
      <c r="BB164" s="63">
        <v>14.254797999999999</v>
      </c>
      <c r="BC164" s="62">
        <v>14.254797999999999</v>
      </c>
      <c r="BD164" s="62">
        <v>11.943175999999999</v>
      </c>
      <c r="BE164" s="62">
        <v>11.943175999999999</v>
      </c>
      <c r="BF164" s="62">
        <v>11.943175999999999</v>
      </c>
      <c r="BG164" s="62">
        <v>13.385132</v>
      </c>
      <c r="BH164" s="62">
        <v>-1.3662620000000001</v>
      </c>
      <c r="BI164" s="62">
        <v>-1.3662620000000001</v>
      </c>
      <c r="BJ164" s="62">
        <v>-5.6597679999999997</v>
      </c>
      <c r="BK164" s="62">
        <v>-17.715050999999999</v>
      </c>
      <c r="BL164" s="62">
        <v>-29.450353</v>
      </c>
      <c r="BM164" s="62">
        <v>-2.664587</v>
      </c>
      <c r="BN164" s="62">
        <v>903.36019899999997</v>
      </c>
      <c r="BO164" s="62">
        <v>903.36019899999997</v>
      </c>
      <c r="BP164" s="62">
        <v>907.24717499999997</v>
      </c>
      <c r="BQ164" s="62">
        <v>920.63230699999997</v>
      </c>
      <c r="BR164" s="62">
        <v>947.02573500000005</v>
      </c>
      <c r="BS164" s="62">
        <v>912.54735400000004</v>
      </c>
    </row>
    <row r="165" spans="2:77" s="1" customFormat="1" ht="15" x14ac:dyDescent="0.25">
      <c r="B165" s="89" t="s">
        <v>228</v>
      </c>
      <c r="C165" s="74">
        <v>43593</v>
      </c>
      <c r="D165" s="58" t="s">
        <v>0</v>
      </c>
      <c r="E165" s="75">
        <v>913.41391519845513</v>
      </c>
      <c r="F165" s="75">
        <v>933.36699999999996</v>
      </c>
      <c r="G165" s="59">
        <v>880.22699999999998</v>
      </c>
      <c r="H165" s="59">
        <v>749.30700000000002</v>
      </c>
      <c r="I165" s="60">
        <v>0.24564030497513034</v>
      </c>
      <c r="J165" s="66">
        <v>6.0370790716485656E-2</v>
      </c>
      <c r="K165" s="59">
        <v>131.32461852530099</v>
      </c>
      <c r="L165" s="75">
        <v>158.142</v>
      </c>
      <c r="M165" s="59">
        <v>107.34100000000001</v>
      </c>
      <c r="N165" s="59">
        <v>122.26</v>
      </c>
      <c r="O165" s="60">
        <v>0.29348928513005057</v>
      </c>
      <c r="P165" s="66">
        <v>0.47326743741906618</v>
      </c>
      <c r="Q165" s="59">
        <v>3.3880800007815033</v>
      </c>
      <c r="R165" s="76">
        <v>-3.3180000000000001</v>
      </c>
      <c r="S165" s="59">
        <v>30.405000000000001</v>
      </c>
      <c r="T165" s="59">
        <v>-7.8049999999999997</v>
      </c>
      <c r="U165" s="60" t="s">
        <v>377</v>
      </c>
      <c r="V165" s="90" t="s">
        <v>377</v>
      </c>
      <c r="W165" s="61"/>
      <c r="X165" s="61"/>
      <c r="Y165" s="61"/>
      <c r="Z165" s="61"/>
      <c r="AA165" s="62">
        <v>2117.8187163600001</v>
      </c>
      <c r="AB165" s="62">
        <v>933.36699999999996</v>
      </c>
      <c r="AC165" s="62">
        <v>749.30700000000002</v>
      </c>
      <c r="AD165" s="62">
        <v>720.40700000000004</v>
      </c>
      <c r="AE165" s="62">
        <v>781.61800000000005</v>
      </c>
      <c r="AF165" s="63">
        <v>177.42099999999999</v>
      </c>
      <c r="AG165" s="63">
        <v>138.036</v>
      </c>
      <c r="AH165" s="62">
        <v>138.036</v>
      </c>
      <c r="AI165" s="62">
        <v>101.01300000000001</v>
      </c>
      <c r="AJ165" s="62">
        <v>110.303</v>
      </c>
      <c r="AK165" s="62">
        <v>138.15899999999999</v>
      </c>
      <c r="AL165" s="62">
        <v>177.42099999999999</v>
      </c>
      <c r="AM165" s="63">
        <v>105.699</v>
      </c>
      <c r="AN165" s="63">
        <v>78.343000000000004</v>
      </c>
      <c r="AO165" s="62">
        <v>78.343000000000004</v>
      </c>
      <c r="AP165" s="62">
        <v>37.557000000000002</v>
      </c>
      <c r="AQ165" s="62">
        <v>43.953000000000003</v>
      </c>
      <c r="AR165" s="62">
        <v>56.628</v>
      </c>
      <c r="AS165" s="62">
        <v>105.699</v>
      </c>
      <c r="AT165" s="63">
        <v>158.142</v>
      </c>
      <c r="AU165" s="63">
        <v>122.26</v>
      </c>
      <c r="AV165" s="62">
        <v>122.26</v>
      </c>
      <c r="AW165" s="62">
        <v>83.718999999999994</v>
      </c>
      <c r="AX165" s="62">
        <v>94.840999999999994</v>
      </c>
      <c r="AY165" s="62">
        <v>83.718999999999994</v>
      </c>
      <c r="AZ165" s="62">
        <v>94.840999999999994</v>
      </c>
      <c r="BA165" s="63">
        <v>-3.3180000000000001</v>
      </c>
      <c r="BB165" s="63">
        <v>-7.8049999999999997</v>
      </c>
      <c r="BC165" s="62">
        <v>-7.8049999999999997</v>
      </c>
      <c r="BD165" s="62">
        <v>-15.19</v>
      </c>
      <c r="BE165" s="62">
        <v>-15.19</v>
      </c>
      <c r="BF165" s="62">
        <v>-15.19</v>
      </c>
      <c r="BG165" s="62">
        <v>-135.06100000000001</v>
      </c>
      <c r="BH165" s="62">
        <v>929.125</v>
      </c>
      <c r="BI165" s="62">
        <v>929.125</v>
      </c>
      <c r="BJ165" s="62">
        <v>957.08600000000001</v>
      </c>
      <c r="BK165" s="62">
        <v>1330.7840000000001</v>
      </c>
      <c r="BL165" s="62">
        <v>1195.5730000000001</v>
      </c>
      <c r="BM165" s="62">
        <v>1331.3879999999999</v>
      </c>
      <c r="BN165" s="62">
        <v>614.05200000000002</v>
      </c>
      <c r="BO165" s="62">
        <v>614.05200000000002</v>
      </c>
      <c r="BP165" s="62">
        <v>578.95600000000002</v>
      </c>
      <c r="BQ165" s="62">
        <v>442.28699999999998</v>
      </c>
      <c r="BR165" s="62">
        <v>474.42</v>
      </c>
      <c r="BS165" s="62">
        <v>469.01100000000002</v>
      </c>
    </row>
    <row r="166" spans="2:77" s="1" customFormat="1" ht="15" x14ac:dyDescent="0.25">
      <c r="B166" s="89" t="s">
        <v>34</v>
      </c>
      <c r="C166" s="74">
        <v>43593</v>
      </c>
      <c r="D166" s="58" t="s">
        <v>0</v>
      </c>
      <c r="E166" s="75">
        <v>392.95024660148465</v>
      </c>
      <c r="F166" s="75">
        <v>407.320043</v>
      </c>
      <c r="G166" s="59">
        <v>396.50427500000001</v>
      </c>
      <c r="H166" s="59">
        <v>387.62225599999999</v>
      </c>
      <c r="I166" s="60">
        <v>5.0816965989692875E-2</v>
      </c>
      <c r="J166" s="66">
        <v>2.7277809299786293E-2</v>
      </c>
      <c r="K166" s="59">
        <v>45.857959787966102</v>
      </c>
      <c r="L166" s="75">
        <v>30.664841000000003</v>
      </c>
      <c r="M166" s="59">
        <v>44.083219999999997</v>
      </c>
      <c r="N166" s="59">
        <v>70.079102000000006</v>
      </c>
      <c r="O166" s="60">
        <v>-0.56242531475360513</v>
      </c>
      <c r="P166" s="66">
        <v>-0.30438745173333515</v>
      </c>
      <c r="Q166" s="59">
        <v>13.307183752340263</v>
      </c>
      <c r="R166" s="76">
        <v>19.712702</v>
      </c>
      <c r="S166" s="59">
        <v>8.2374559999999999</v>
      </c>
      <c r="T166" s="59">
        <v>41.428643999999998</v>
      </c>
      <c r="U166" s="60">
        <v>-0.52417699213133795</v>
      </c>
      <c r="V166" s="90">
        <v>1.3930570311999237</v>
      </c>
      <c r="W166" s="61"/>
      <c r="X166" s="61"/>
      <c r="Y166" s="61"/>
      <c r="Z166" s="61"/>
      <c r="AA166" s="62">
        <v>1208.0310006575</v>
      </c>
      <c r="AB166" s="62">
        <v>407.320043</v>
      </c>
      <c r="AC166" s="62">
        <v>387.62225599999999</v>
      </c>
      <c r="AD166" s="62">
        <v>462.405868</v>
      </c>
      <c r="AE166" s="62">
        <v>469.03770200000002</v>
      </c>
      <c r="AF166" s="63">
        <v>34.333297999999999</v>
      </c>
      <c r="AG166" s="63">
        <v>69.813540000000003</v>
      </c>
      <c r="AH166" s="62">
        <v>69.813540000000003</v>
      </c>
      <c r="AI166" s="62">
        <v>124.458732</v>
      </c>
      <c r="AJ166" s="62">
        <v>116.663197</v>
      </c>
      <c r="AK166" s="62">
        <v>54.599280999999998</v>
      </c>
      <c r="AL166" s="62">
        <v>34.333297999999999</v>
      </c>
      <c r="AM166" s="63">
        <v>7.4351440000000002</v>
      </c>
      <c r="AN166" s="63">
        <v>49.105240999999999</v>
      </c>
      <c r="AO166" s="62">
        <v>49.105240999999999</v>
      </c>
      <c r="AP166" s="62">
        <v>103.962255</v>
      </c>
      <c r="AQ166" s="62">
        <v>94.450153999999998</v>
      </c>
      <c r="AR166" s="62">
        <v>22.581682000000001</v>
      </c>
      <c r="AS166" s="62">
        <v>7.4351440000000002</v>
      </c>
      <c r="AT166" s="63">
        <v>30.664840999999999</v>
      </c>
      <c r="AU166" s="63">
        <v>70.079102000000006</v>
      </c>
      <c r="AV166" s="62">
        <v>70.079102000000006</v>
      </c>
      <c r="AW166" s="62">
        <v>124.80840600000001</v>
      </c>
      <c r="AX166" s="62">
        <v>115.31895900000001</v>
      </c>
      <c r="AY166" s="62">
        <v>124.80840600000001</v>
      </c>
      <c r="AZ166" s="62">
        <v>115.31895900000001</v>
      </c>
      <c r="BA166" s="63">
        <v>19.712702</v>
      </c>
      <c r="BB166" s="63">
        <v>41.428643999999998</v>
      </c>
      <c r="BC166" s="62">
        <v>41.428643999999998</v>
      </c>
      <c r="BD166" s="62">
        <v>69.037867000000006</v>
      </c>
      <c r="BE166" s="62">
        <v>69.037867000000006</v>
      </c>
      <c r="BF166" s="62">
        <v>69.037867000000006</v>
      </c>
      <c r="BG166" s="62">
        <v>59.193072999999998</v>
      </c>
      <c r="BH166" s="62">
        <v>383.81036999999998</v>
      </c>
      <c r="BI166" s="62">
        <v>383.81036999999998</v>
      </c>
      <c r="BJ166" s="62">
        <v>383.12254899999999</v>
      </c>
      <c r="BK166" s="62">
        <v>303.66820899999999</v>
      </c>
      <c r="BL166" s="62">
        <v>289.739799</v>
      </c>
      <c r="BM166" s="62">
        <v>491.10374999999999</v>
      </c>
      <c r="BN166" s="62">
        <v>1038.8208320000001</v>
      </c>
      <c r="BO166" s="62">
        <v>1038.8208320000001</v>
      </c>
      <c r="BP166" s="62">
        <v>1077.8962160000001</v>
      </c>
      <c r="BQ166" s="62">
        <v>1115.193628</v>
      </c>
      <c r="BR166" s="62">
        <v>1093.673368</v>
      </c>
      <c r="BS166" s="62">
        <v>950.35492199999999</v>
      </c>
    </row>
    <row r="167" spans="2:77" s="1" customFormat="1" ht="15" x14ac:dyDescent="0.25">
      <c r="B167" s="89" t="s">
        <v>88</v>
      </c>
      <c r="C167" s="74">
        <v>43593</v>
      </c>
      <c r="D167" s="58" t="s">
        <v>0</v>
      </c>
      <c r="E167" s="75" t="s">
        <v>26</v>
      </c>
      <c r="F167" s="75">
        <v>17.836352000000002</v>
      </c>
      <c r="G167" s="59">
        <v>3.6904430000000001</v>
      </c>
      <c r="H167" s="59">
        <v>23.963449000000001</v>
      </c>
      <c r="I167" s="60">
        <v>-0.25568510609637196</v>
      </c>
      <c r="J167" s="66">
        <v>3.8331194927004697</v>
      </c>
      <c r="K167" s="59" t="s">
        <v>26</v>
      </c>
      <c r="L167" s="75">
        <v>9.1385249999999996</v>
      </c>
      <c r="M167" s="59">
        <v>-4.8453819999999999</v>
      </c>
      <c r="N167" s="59">
        <v>19.357400999999999</v>
      </c>
      <c r="O167" s="60">
        <v>-0.52790537324716269</v>
      </c>
      <c r="P167" s="66" t="s">
        <v>377</v>
      </c>
      <c r="Q167" s="59" t="s">
        <v>26</v>
      </c>
      <c r="R167" s="76">
        <v>0.37587799999999999</v>
      </c>
      <c r="S167" s="59">
        <v>24.941027999999999</v>
      </c>
      <c r="T167" s="59">
        <v>17.59825</v>
      </c>
      <c r="U167" s="60">
        <v>-0.97864117170741405</v>
      </c>
      <c r="V167" s="90">
        <v>-0.98492933009818195</v>
      </c>
      <c r="W167" s="61"/>
      <c r="X167" s="61"/>
      <c r="Y167" s="61"/>
      <c r="Z167" s="61"/>
      <c r="AA167" s="62">
        <v>965.81250000000011</v>
      </c>
      <c r="AB167" s="62">
        <v>17.836352000000002</v>
      </c>
      <c r="AC167" s="62">
        <v>23.963449000000001</v>
      </c>
      <c r="AD167" s="62">
        <v>42.737214999999999</v>
      </c>
      <c r="AE167" s="62">
        <v>8.4495260000000005</v>
      </c>
      <c r="AF167" s="63">
        <v>17.836352000000002</v>
      </c>
      <c r="AG167" s="63">
        <v>23.963449000000001</v>
      </c>
      <c r="AH167" s="62">
        <v>23.963449000000001</v>
      </c>
      <c r="AI167" s="62">
        <v>48.815589000000003</v>
      </c>
      <c r="AJ167" s="62">
        <v>8.4495260000000005</v>
      </c>
      <c r="AK167" s="62">
        <v>3.6904430000000001</v>
      </c>
      <c r="AL167" s="62">
        <v>17.836352000000002</v>
      </c>
      <c r="AM167" s="63">
        <v>9.1385249999999996</v>
      </c>
      <c r="AN167" s="63">
        <v>19.357400999999999</v>
      </c>
      <c r="AO167" s="62">
        <v>19.357400999999999</v>
      </c>
      <c r="AP167" s="62">
        <v>44.409067999999998</v>
      </c>
      <c r="AQ167" s="62">
        <v>-1.923603</v>
      </c>
      <c r="AR167" s="62">
        <v>-4.8453819999999999</v>
      </c>
      <c r="AS167" s="62">
        <v>9.1385249999999996</v>
      </c>
      <c r="AT167" s="63">
        <v>9.1385249999999996</v>
      </c>
      <c r="AU167" s="63">
        <v>19.357400999999999</v>
      </c>
      <c r="AV167" s="62">
        <v>19.357400999999999</v>
      </c>
      <c r="AW167" s="62">
        <v>37.996268999999998</v>
      </c>
      <c r="AX167" s="62">
        <v>5.3418619999999999</v>
      </c>
      <c r="AY167" s="62">
        <v>37.996268999999998</v>
      </c>
      <c r="AZ167" s="62">
        <v>5.3418619999999999</v>
      </c>
      <c r="BA167" s="63">
        <v>0.37587799999999999</v>
      </c>
      <c r="BB167" s="63">
        <v>17.59825</v>
      </c>
      <c r="BC167" s="62">
        <v>17.59825</v>
      </c>
      <c r="BD167" s="62">
        <v>33.915917999999998</v>
      </c>
      <c r="BE167" s="62">
        <v>33.915917999999998</v>
      </c>
      <c r="BF167" s="62">
        <v>33.915917999999998</v>
      </c>
      <c r="BG167" s="62">
        <v>-51.214879000000003</v>
      </c>
      <c r="BH167" s="62">
        <v>-284.29590200000001</v>
      </c>
      <c r="BI167" s="62">
        <v>-284.29590200000001</v>
      </c>
      <c r="BJ167" s="62">
        <v>-374.84925099999998</v>
      </c>
      <c r="BK167" s="62">
        <v>-479.71203000000003</v>
      </c>
      <c r="BL167" s="62">
        <v>-389.26590199999998</v>
      </c>
      <c r="BM167" s="62">
        <v>-421.19792000000001</v>
      </c>
      <c r="BN167" s="62">
        <v>998.63129400000003</v>
      </c>
      <c r="BO167" s="62">
        <v>998.63129400000003</v>
      </c>
      <c r="BP167" s="62">
        <v>1080.2964689999999</v>
      </c>
      <c r="BQ167" s="62">
        <v>1305.5216170000001</v>
      </c>
      <c r="BR167" s="62">
        <v>1958.3008070000001</v>
      </c>
      <c r="BS167" s="62">
        <v>2102.4430689999999</v>
      </c>
      <c r="BT167"/>
      <c r="BU167"/>
      <c r="BV167"/>
      <c r="BW167"/>
      <c r="BX167"/>
      <c r="BY167"/>
    </row>
    <row r="168" spans="2:77" s="1" customFormat="1" ht="15" x14ac:dyDescent="0.25">
      <c r="B168" s="89" t="s">
        <v>50</v>
      </c>
      <c r="C168" s="74">
        <v>43593</v>
      </c>
      <c r="D168" s="58" t="s">
        <v>0</v>
      </c>
      <c r="E168" s="75" t="s">
        <v>26</v>
      </c>
      <c r="F168" s="75">
        <v>173.62056699999999</v>
      </c>
      <c r="G168" s="59">
        <v>164.00174200000001</v>
      </c>
      <c r="H168" s="59">
        <v>116.609106</v>
      </c>
      <c r="I168" s="60">
        <v>0.48891088316893527</v>
      </c>
      <c r="J168" s="66">
        <v>5.8650748965825006E-2</v>
      </c>
      <c r="K168" s="59" t="s">
        <v>26</v>
      </c>
      <c r="L168" s="75">
        <v>37.074843999999999</v>
      </c>
      <c r="M168" s="59">
        <v>27.212733999999998</v>
      </c>
      <c r="N168" s="59">
        <v>20.746690999999998</v>
      </c>
      <c r="O168" s="60">
        <v>0.78702444645268987</v>
      </c>
      <c r="P168" s="66">
        <v>0.36240790800365752</v>
      </c>
      <c r="Q168" s="59" t="s">
        <v>26</v>
      </c>
      <c r="R168" s="76">
        <v>26.065878000000001</v>
      </c>
      <c r="S168" s="59">
        <v>15.865332</v>
      </c>
      <c r="T168" s="59">
        <v>11.457463000000001</v>
      </c>
      <c r="U168" s="60">
        <v>1.2750130635377133</v>
      </c>
      <c r="V168" s="90">
        <v>0.64294563769607849</v>
      </c>
      <c r="W168" s="61"/>
      <c r="X168" s="61"/>
      <c r="Y168" s="61"/>
      <c r="Z168" s="61"/>
      <c r="AA168" s="62">
        <v>595.87249999999995</v>
      </c>
      <c r="AB168" s="62">
        <v>173.62056699999999</v>
      </c>
      <c r="AC168" s="62">
        <v>116.609106</v>
      </c>
      <c r="AD168" s="62">
        <v>136.106233</v>
      </c>
      <c r="AE168" s="62">
        <v>172.44640100000001</v>
      </c>
      <c r="AF168" s="63">
        <v>46.361677</v>
      </c>
      <c r="AG168" s="63">
        <v>24.029036999999999</v>
      </c>
      <c r="AH168" s="62">
        <v>24.029036999999999</v>
      </c>
      <c r="AI168" s="62">
        <v>40.635134000000001</v>
      </c>
      <c r="AJ168" s="62">
        <v>60.833050999999998</v>
      </c>
      <c r="AK168" s="62">
        <v>39.007350000000002</v>
      </c>
      <c r="AL168" s="62">
        <v>46.361677</v>
      </c>
      <c r="AM168" s="63">
        <v>31.589314000000002</v>
      </c>
      <c r="AN168" s="63">
        <v>14.485967</v>
      </c>
      <c r="AO168" s="62">
        <v>14.485967</v>
      </c>
      <c r="AP168" s="62">
        <v>31.705497000000001</v>
      </c>
      <c r="AQ168" s="62">
        <v>48.758761999999997</v>
      </c>
      <c r="AR168" s="62">
        <v>21.825914999999998</v>
      </c>
      <c r="AS168" s="62">
        <v>31.589314000000002</v>
      </c>
      <c r="AT168" s="63">
        <v>37.074843999999999</v>
      </c>
      <c r="AU168" s="63">
        <v>20.746690999999998</v>
      </c>
      <c r="AV168" s="62">
        <v>20.746690999999998</v>
      </c>
      <c r="AW168" s="62">
        <v>35.569104000000003</v>
      </c>
      <c r="AX168" s="62">
        <v>54.055242</v>
      </c>
      <c r="AY168" s="62">
        <v>35.569104000000003</v>
      </c>
      <c r="AZ168" s="62">
        <v>54.055242</v>
      </c>
      <c r="BA168" s="63">
        <v>26.065878000000001</v>
      </c>
      <c r="BB168" s="63">
        <v>11.457463000000001</v>
      </c>
      <c r="BC168" s="62">
        <v>11.457463000000001</v>
      </c>
      <c r="BD168" s="62">
        <v>21.804289000000001</v>
      </c>
      <c r="BE168" s="62">
        <v>21.804289000000001</v>
      </c>
      <c r="BF168" s="62">
        <v>21.804289000000001</v>
      </c>
      <c r="BG168" s="62">
        <v>37.991840000000003</v>
      </c>
      <c r="BH168" s="62">
        <v>1.0129889999999999</v>
      </c>
      <c r="BI168" s="62">
        <v>1.0129889999999999</v>
      </c>
      <c r="BJ168" s="62">
        <v>65.444560999999993</v>
      </c>
      <c r="BK168" s="62">
        <v>52.333542999999999</v>
      </c>
      <c r="BL168" s="62">
        <v>-39.908254999999997</v>
      </c>
      <c r="BM168" s="62">
        <v>-40.309440000000002</v>
      </c>
      <c r="BN168" s="62">
        <v>244.35421299999999</v>
      </c>
      <c r="BO168" s="62">
        <v>244.35421299999999</v>
      </c>
      <c r="BP168" s="62">
        <v>265.99738400000001</v>
      </c>
      <c r="BQ168" s="62">
        <v>301.94443100000001</v>
      </c>
      <c r="BR168" s="62">
        <v>318.372567</v>
      </c>
      <c r="BS168" s="62">
        <v>347.25840699999998</v>
      </c>
    </row>
    <row r="169" spans="2:77" s="1" customFormat="1" ht="15" x14ac:dyDescent="0.25">
      <c r="B169" s="89" t="s">
        <v>125</v>
      </c>
      <c r="C169" s="74">
        <v>43593</v>
      </c>
      <c r="D169" s="58" t="s">
        <v>0</v>
      </c>
      <c r="E169" s="75" t="s">
        <v>26</v>
      </c>
      <c r="F169" s="75">
        <v>53.084518000000003</v>
      </c>
      <c r="G169" s="59">
        <v>68.044820999999999</v>
      </c>
      <c r="H169" s="59">
        <v>39.044601</v>
      </c>
      <c r="I169" s="60">
        <v>0.35958664297786025</v>
      </c>
      <c r="J169" s="66">
        <v>-0.21985953934686664</v>
      </c>
      <c r="K169" s="59" t="s">
        <v>26</v>
      </c>
      <c r="L169" s="75">
        <v>6.9337049999999998</v>
      </c>
      <c r="M169" s="59">
        <v>17.701758999999999</v>
      </c>
      <c r="N169" s="59">
        <v>3.7192540000000003</v>
      </c>
      <c r="O169" s="60">
        <v>0.86427305045581693</v>
      </c>
      <c r="P169" s="66">
        <v>-0.60830418039246825</v>
      </c>
      <c r="Q169" s="59" t="s">
        <v>26</v>
      </c>
      <c r="R169" s="76">
        <v>-0.460422</v>
      </c>
      <c r="S169" s="59">
        <v>18.408348</v>
      </c>
      <c r="T169" s="59">
        <v>1.1326879999999999</v>
      </c>
      <c r="U169" s="60" t="s">
        <v>377</v>
      </c>
      <c r="V169" s="90" t="s">
        <v>377</v>
      </c>
      <c r="W169" s="61"/>
      <c r="X169" s="61"/>
      <c r="Y169" s="61"/>
      <c r="Z169" s="61"/>
      <c r="AA169" s="62">
        <v>93.984715124999994</v>
      </c>
      <c r="AB169" s="62">
        <v>53.084518000000003</v>
      </c>
      <c r="AC169" s="62">
        <v>39.044601</v>
      </c>
      <c r="AD169" s="62">
        <v>38.117806000000002</v>
      </c>
      <c r="AE169" s="62">
        <v>61.191460999999997</v>
      </c>
      <c r="AF169" s="63">
        <v>13.923999</v>
      </c>
      <c r="AG169" s="63">
        <v>8.563447</v>
      </c>
      <c r="AH169" s="62">
        <v>8.563447</v>
      </c>
      <c r="AI169" s="62">
        <v>10.052973</v>
      </c>
      <c r="AJ169" s="62">
        <v>23.289061</v>
      </c>
      <c r="AK169" s="62">
        <v>28.678053999999999</v>
      </c>
      <c r="AL169" s="62">
        <v>13.923999</v>
      </c>
      <c r="AM169" s="63">
        <v>4.7175719999999997</v>
      </c>
      <c r="AN169" s="63">
        <v>2.3466680000000002</v>
      </c>
      <c r="AO169" s="62">
        <v>2.3466680000000002</v>
      </c>
      <c r="AP169" s="62">
        <v>3.7971050000000002</v>
      </c>
      <c r="AQ169" s="62">
        <v>14.606512</v>
      </c>
      <c r="AR169" s="62">
        <v>15.538788</v>
      </c>
      <c r="AS169" s="62">
        <v>4.7175719999999997</v>
      </c>
      <c r="AT169" s="63">
        <v>6.9337049999999998</v>
      </c>
      <c r="AU169" s="63">
        <v>3.7192539999999998</v>
      </c>
      <c r="AV169" s="62">
        <v>3.7192539999999998</v>
      </c>
      <c r="AW169" s="62">
        <v>5.1943999999999999</v>
      </c>
      <c r="AX169" s="62">
        <v>16.437456000000001</v>
      </c>
      <c r="AY169" s="62">
        <v>5.1943999999999999</v>
      </c>
      <c r="AZ169" s="62">
        <v>16.437456000000001</v>
      </c>
      <c r="BA169" s="63">
        <v>-0.460422</v>
      </c>
      <c r="BB169" s="63">
        <v>1.1326879999999999</v>
      </c>
      <c r="BC169" s="62">
        <v>1.1326879999999999</v>
      </c>
      <c r="BD169" s="62">
        <v>-1.209997</v>
      </c>
      <c r="BE169" s="62">
        <v>-1.209997</v>
      </c>
      <c r="BF169" s="62">
        <v>-1.209997</v>
      </c>
      <c r="BG169" s="62">
        <v>-3.9093339999999999</v>
      </c>
      <c r="BH169" s="62">
        <v>49.071970999999998</v>
      </c>
      <c r="BI169" s="62">
        <v>49.071970999999998</v>
      </c>
      <c r="BJ169" s="62">
        <v>75.80198</v>
      </c>
      <c r="BK169" s="62">
        <v>107.473722</v>
      </c>
      <c r="BL169" s="62">
        <v>94.072890999999998</v>
      </c>
      <c r="BM169" s="62">
        <v>101.501426</v>
      </c>
      <c r="BN169" s="62">
        <v>42.940264999999997</v>
      </c>
      <c r="BO169" s="62">
        <v>42.940264999999997</v>
      </c>
      <c r="BP169" s="62">
        <v>41.315258999999998</v>
      </c>
      <c r="BQ169" s="62">
        <v>36.570283000000003</v>
      </c>
      <c r="BR169" s="62">
        <v>62.480902</v>
      </c>
      <c r="BS169" s="62">
        <v>61.491734999999998</v>
      </c>
      <c r="BT169"/>
      <c r="BU169"/>
      <c r="BV169"/>
      <c r="BW169"/>
      <c r="BX169"/>
      <c r="BY169"/>
    </row>
    <row r="170" spans="2:77" s="1" customFormat="1" ht="15" x14ac:dyDescent="0.25">
      <c r="B170" s="89" t="s">
        <v>82</v>
      </c>
      <c r="C170" s="74">
        <v>43593.25</v>
      </c>
      <c r="D170" s="58" t="s">
        <v>0</v>
      </c>
      <c r="E170" s="75" t="s">
        <v>26</v>
      </c>
      <c r="F170" s="75">
        <v>52.426789999999997</v>
      </c>
      <c r="G170" s="59">
        <v>50.521321</v>
      </c>
      <c r="H170" s="59">
        <v>42.999389999999998</v>
      </c>
      <c r="I170" s="60">
        <v>0.21924497068446791</v>
      </c>
      <c r="J170" s="66">
        <v>3.7716135728121492E-2</v>
      </c>
      <c r="K170" s="59" t="s">
        <v>26</v>
      </c>
      <c r="L170" s="75">
        <v>17.007981999999998</v>
      </c>
      <c r="M170" s="59">
        <v>17.26867</v>
      </c>
      <c r="N170" s="59">
        <v>14.717922000000002</v>
      </c>
      <c r="O170" s="60">
        <v>0.15559669360932848</v>
      </c>
      <c r="P170" s="66">
        <v>-1.5096009130987076E-2</v>
      </c>
      <c r="Q170" s="59" t="s">
        <v>26</v>
      </c>
      <c r="R170" s="76">
        <v>6.8333139999999997</v>
      </c>
      <c r="S170" s="59">
        <v>12.987033</v>
      </c>
      <c r="T170" s="59">
        <v>5.1399280000000003</v>
      </c>
      <c r="U170" s="60">
        <v>0.32945714414676619</v>
      </c>
      <c r="V170" s="90">
        <v>-0.47383563281928986</v>
      </c>
      <c r="W170" s="61"/>
      <c r="X170" s="61"/>
      <c r="Y170" s="61"/>
      <c r="Z170" s="61"/>
      <c r="AA170" s="62">
        <v>75.599999999999994</v>
      </c>
      <c r="AB170" s="62">
        <v>52.426789999999997</v>
      </c>
      <c r="AC170" s="62">
        <v>42.999389999999998</v>
      </c>
      <c r="AD170" s="62">
        <v>51.265565000000002</v>
      </c>
      <c r="AE170" s="62">
        <v>48.041327000000003</v>
      </c>
      <c r="AF170" s="63">
        <v>17.924323000000001</v>
      </c>
      <c r="AG170" s="63">
        <v>15.428452</v>
      </c>
      <c r="AH170" s="62">
        <v>15.428452</v>
      </c>
      <c r="AI170" s="62">
        <v>17.790823</v>
      </c>
      <c r="AJ170" s="62">
        <v>18.599402999999999</v>
      </c>
      <c r="AK170" s="62">
        <v>18.419041</v>
      </c>
      <c r="AL170" s="62">
        <v>17.924323000000001</v>
      </c>
      <c r="AM170" s="63">
        <v>15.127559</v>
      </c>
      <c r="AN170" s="63">
        <v>13.063121000000001</v>
      </c>
      <c r="AO170" s="62">
        <v>13.063121000000001</v>
      </c>
      <c r="AP170" s="62">
        <v>15.844687</v>
      </c>
      <c r="AQ170" s="62">
        <v>16.256155</v>
      </c>
      <c r="AR170" s="62">
        <v>15.784551</v>
      </c>
      <c r="AS170" s="62">
        <v>15.127559</v>
      </c>
      <c r="AT170" s="63">
        <v>17.007981999999998</v>
      </c>
      <c r="AU170" s="63">
        <v>14.717922</v>
      </c>
      <c r="AV170" s="62">
        <v>14.717922</v>
      </c>
      <c r="AW170" s="62">
        <v>17.662071000000001</v>
      </c>
      <c r="AX170" s="62">
        <v>17.928016</v>
      </c>
      <c r="AY170" s="62">
        <v>17.662071000000001</v>
      </c>
      <c r="AZ170" s="62">
        <v>17.928016</v>
      </c>
      <c r="BA170" s="63">
        <v>6.8333139999999997</v>
      </c>
      <c r="BB170" s="63">
        <v>5.1399280000000003</v>
      </c>
      <c r="BC170" s="62">
        <v>5.1399280000000003</v>
      </c>
      <c r="BD170" s="62">
        <v>5.6593429999999998</v>
      </c>
      <c r="BE170" s="62">
        <v>5.6593429999999998</v>
      </c>
      <c r="BF170" s="62">
        <v>5.6593429999999998</v>
      </c>
      <c r="BG170" s="62">
        <v>2.4829370000000002</v>
      </c>
      <c r="BH170" s="62">
        <v>89.765638999999993</v>
      </c>
      <c r="BI170" s="62">
        <v>89.765638999999993</v>
      </c>
      <c r="BJ170" s="62">
        <v>88.189334000000002</v>
      </c>
      <c r="BK170" s="62">
        <v>96.360279000000006</v>
      </c>
      <c r="BL170" s="62">
        <v>77.120196000000007</v>
      </c>
      <c r="BM170" s="62">
        <v>75.984640999999996</v>
      </c>
      <c r="BN170" s="62">
        <v>101.234624</v>
      </c>
      <c r="BO170" s="62">
        <v>101.234624</v>
      </c>
      <c r="BP170" s="62">
        <v>105.07149200000001</v>
      </c>
      <c r="BQ170" s="62">
        <v>107.817566</v>
      </c>
      <c r="BR170" s="62">
        <v>118.500479</v>
      </c>
      <c r="BS170" s="62">
        <v>125.20610600000001</v>
      </c>
    </row>
    <row r="171" spans="2:77" s="1" customFormat="1" ht="15" x14ac:dyDescent="0.25">
      <c r="B171" s="89" t="s">
        <v>152</v>
      </c>
      <c r="C171" s="74">
        <v>43593.25</v>
      </c>
      <c r="D171" s="58" t="s">
        <v>0</v>
      </c>
      <c r="E171" s="75" t="s">
        <v>26</v>
      </c>
      <c r="F171" s="75">
        <v>20.436384</v>
      </c>
      <c r="G171" s="59">
        <v>17.510871000000002</v>
      </c>
      <c r="H171" s="59">
        <v>13.515029999999999</v>
      </c>
      <c r="I171" s="60">
        <v>0.51212272558773453</v>
      </c>
      <c r="J171" s="66">
        <v>0.16706838854560679</v>
      </c>
      <c r="K171" s="59" t="s">
        <v>26</v>
      </c>
      <c r="L171" s="75">
        <v>4.4079329999999999</v>
      </c>
      <c r="M171" s="59">
        <v>5.2100569999999999</v>
      </c>
      <c r="N171" s="59">
        <v>3.13036</v>
      </c>
      <c r="O171" s="60">
        <v>0.40812334683550766</v>
      </c>
      <c r="P171" s="66">
        <v>-0.15395685690194949</v>
      </c>
      <c r="Q171" s="59" t="s">
        <v>26</v>
      </c>
      <c r="R171" s="76">
        <v>2.4770569999999998</v>
      </c>
      <c r="S171" s="59">
        <v>2.8008700000000002</v>
      </c>
      <c r="T171" s="59">
        <v>1.2785470000000001</v>
      </c>
      <c r="U171" s="60">
        <v>0.93740003300621688</v>
      </c>
      <c r="V171" s="90">
        <v>-0.11561157783117404</v>
      </c>
      <c r="W171" s="61"/>
      <c r="X171" s="61"/>
      <c r="Y171" s="61"/>
      <c r="Z171" s="61"/>
      <c r="AA171" s="62">
        <v>55.63727999999999</v>
      </c>
      <c r="AB171" s="62">
        <v>20.436384</v>
      </c>
      <c r="AC171" s="62">
        <v>13.515029999999999</v>
      </c>
      <c r="AD171" s="62">
        <v>16.106144</v>
      </c>
      <c r="AE171" s="62">
        <v>21.363890000000001</v>
      </c>
      <c r="AF171" s="63">
        <v>5.0911850000000003</v>
      </c>
      <c r="AG171" s="63">
        <v>3.4775900000000002</v>
      </c>
      <c r="AH171" s="62">
        <v>3.4775900000000002</v>
      </c>
      <c r="AI171" s="62">
        <v>4.4863869999999997</v>
      </c>
      <c r="AJ171" s="62">
        <v>6.2618479999999996</v>
      </c>
      <c r="AK171" s="62">
        <v>5.8278980000000002</v>
      </c>
      <c r="AL171" s="62">
        <v>5.0911850000000003</v>
      </c>
      <c r="AM171" s="63">
        <v>3.5655589999999999</v>
      </c>
      <c r="AN171" s="63">
        <v>2.4287920000000001</v>
      </c>
      <c r="AO171" s="62">
        <v>2.4287920000000001</v>
      </c>
      <c r="AP171" s="62">
        <v>3.332287</v>
      </c>
      <c r="AQ171" s="62">
        <v>5.0225270000000002</v>
      </c>
      <c r="AR171" s="62">
        <v>4.4062060000000001</v>
      </c>
      <c r="AS171" s="62">
        <v>3.5655589999999999</v>
      </c>
      <c r="AT171" s="63">
        <v>4.4079329999999999</v>
      </c>
      <c r="AU171" s="63">
        <v>3.13036</v>
      </c>
      <c r="AV171" s="62">
        <v>3.13036</v>
      </c>
      <c r="AW171" s="62">
        <v>4.063618</v>
      </c>
      <c r="AX171" s="62">
        <v>5.7703790000000001</v>
      </c>
      <c r="AY171" s="62">
        <v>4.063618</v>
      </c>
      <c r="AZ171" s="62">
        <v>5.7703790000000001</v>
      </c>
      <c r="BA171" s="63">
        <v>2.4770569999999998</v>
      </c>
      <c r="BB171" s="63">
        <v>1.2785470000000001</v>
      </c>
      <c r="BC171" s="62">
        <v>1.2785470000000001</v>
      </c>
      <c r="BD171" s="62">
        <v>3.9305560000000002</v>
      </c>
      <c r="BE171" s="62">
        <v>3.9305560000000002</v>
      </c>
      <c r="BF171" s="62">
        <v>3.9305560000000002</v>
      </c>
      <c r="BG171" s="62">
        <v>4.9247189999999996</v>
      </c>
      <c r="BH171" s="62">
        <v>-6.5772969999999997</v>
      </c>
      <c r="BI171" s="62">
        <v>-6.5772969999999997</v>
      </c>
      <c r="BJ171" s="62">
        <v>-7.3520329999999996</v>
      </c>
      <c r="BK171" s="62">
        <v>-5.7716440000000002</v>
      </c>
      <c r="BL171" s="62">
        <v>-9.5491399999999995</v>
      </c>
      <c r="BM171" s="62">
        <v>-13.085084</v>
      </c>
      <c r="BN171" s="62">
        <v>45.268487</v>
      </c>
      <c r="BO171" s="62">
        <v>45.268487</v>
      </c>
      <c r="BP171" s="62">
        <v>48.939509000000001</v>
      </c>
      <c r="BQ171" s="62">
        <v>53.262687</v>
      </c>
      <c r="BR171" s="62">
        <v>56.248980000000003</v>
      </c>
      <c r="BS171" s="62">
        <v>58.654550999999998</v>
      </c>
      <c r="BT171"/>
      <c r="BU171"/>
      <c r="BV171"/>
      <c r="BW171"/>
      <c r="BX171"/>
      <c r="BY171"/>
    </row>
    <row r="172" spans="2:77" s="1" customFormat="1" ht="15" x14ac:dyDescent="0.25">
      <c r="B172" s="89" t="s">
        <v>185</v>
      </c>
      <c r="C172" s="74">
        <v>43593.25</v>
      </c>
      <c r="D172" s="58" t="s">
        <v>0</v>
      </c>
      <c r="E172" s="75" t="s">
        <v>26</v>
      </c>
      <c r="F172" s="75">
        <v>1019.310924</v>
      </c>
      <c r="G172" s="59">
        <v>1249.701296</v>
      </c>
      <c r="H172" s="59">
        <v>1040.3510679999999</v>
      </c>
      <c r="I172" s="60">
        <v>-2.0224080742713202E-2</v>
      </c>
      <c r="J172" s="66">
        <v>-0.1843563519838104</v>
      </c>
      <c r="K172" s="59" t="s">
        <v>26</v>
      </c>
      <c r="L172" s="75">
        <v>-42.614535000000004</v>
      </c>
      <c r="M172" s="59">
        <v>-48.324997999999994</v>
      </c>
      <c r="N172" s="59">
        <v>67.734169000000009</v>
      </c>
      <c r="O172" s="60" t="s">
        <v>377</v>
      </c>
      <c r="P172" s="66" t="s">
        <v>377</v>
      </c>
      <c r="Q172" s="59" t="s">
        <v>26</v>
      </c>
      <c r="R172" s="76">
        <v>-194.065922</v>
      </c>
      <c r="S172" s="59">
        <v>269.33872500000001</v>
      </c>
      <c r="T172" s="59">
        <v>-19.917947000000002</v>
      </c>
      <c r="U172" s="60" t="s">
        <v>377</v>
      </c>
      <c r="V172" s="90" t="s">
        <v>377</v>
      </c>
      <c r="W172" s="61"/>
      <c r="X172" s="61"/>
      <c r="Y172" s="61"/>
      <c r="Z172" s="61"/>
      <c r="AA172" s="62">
        <v>618.75</v>
      </c>
      <c r="AB172" s="62">
        <v>1019.310924</v>
      </c>
      <c r="AC172" s="62">
        <v>1040.3510679999999</v>
      </c>
      <c r="AD172" s="62">
        <v>1026.3830909999999</v>
      </c>
      <c r="AE172" s="62">
        <v>1349.5867720000001</v>
      </c>
      <c r="AF172" s="63">
        <v>-50.382395000000002</v>
      </c>
      <c r="AG172" s="63">
        <v>56.270657999999997</v>
      </c>
      <c r="AH172" s="62">
        <v>56.270657999999997</v>
      </c>
      <c r="AI172" s="62">
        <v>72.930538999999996</v>
      </c>
      <c r="AJ172" s="62">
        <v>226.25538900000001</v>
      </c>
      <c r="AK172" s="62">
        <v>-57.783641000000003</v>
      </c>
      <c r="AL172" s="62">
        <v>-50.382395000000002</v>
      </c>
      <c r="AM172" s="63">
        <v>-67.003674000000004</v>
      </c>
      <c r="AN172" s="63">
        <v>40.434649</v>
      </c>
      <c r="AO172" s="62">
        <v>40.434649</v>
      </c>
      <c r="AP172" s="62">
        <v>59.070442999999997</v>
      </c>
      <c r="AQ172" s="62">
        <v>211.29544000000001</v>
      </c>
      <c r="AR172" s="62">
        <v>-74.665257999999994</v>
      </c>
      <c r="AS172" s="62">
        <v>-67.003674000000004</v>
      </c>
      <c r="AT172" s="63">
        <v>-42.614534999999997</v>
      </c>
      <c r="AU172" s="63">
        <v>67.734168999999994</v>
      </c>
      <c r="AV172" s="62">
        <v>67.734168999999994</v>
      </c>
      <c r="AW172" s="62">
        <v>84.896497999999994</v>
      </c>
      <c r="AX172" s="62">
        <v>237.553448</v>
      </c>
      <c r="AY172" s="62">
        <v>84.896497999999994</v>
      </c>
      <c r="AZ172" s="62">
        <v>237.553448</v>
      </c>
      <c r="BA172" s="63">
        <v>-194.065922</v>
      </c>
      <c r="BB172" s="63">
        <v>-19.917947000000002</v>
      </c>
      <c r="BC172" s="62">
        <v>-19.917947000000002</v>
      </c>
      <c r="BD172" s="62">
        <v>-161.71717100000001</v>
      </c>
      <c r="BE172" s="62">
        <v>-161.71717100000001</v>
      </c>
      <c r="BF172" s="62">
        <v>-161.71717100000001</v>
      </c>
      <c r="BG172" s="62">
        <v>-429.46283099999999</v>
      </c>
      <c r="BH172" s="62">
        <v>841.55970200000002</v>
      </c>
      <c r="BI172" s="62">
        <v>841.55970200000002</v>
      </c>
      <c r="BJ172" s="62">
        <v>1538.978243</v>
      </c>
      <c r="BK172" s="62">
        <v>1838.749937</v>
      </c>
      <c r="BL172" s="62">
        <v>1728.876409</v>
      </c>
      <c r="BM172" s="62">
        <v>1672.692055</v>
      </c>
      <c r="BN172" s="62">
        <v>627.20775800000001</v>
      </c>
      <c r="BO172" s="62">
        <v>627.20775800000001</v>
      </c>
      <c r="BP172" s="62">
        <v>462.29767800000002</v>
      </c>
      <c r="BQ172" s="62">
        <v>32.019519000000003</v>
      </c>
      <c r="BR172" s="62">
        <v>301.26227399999999</v>
      </c>
      <c r="BS172" s="62">
        <v>104.500516</v>
      </c>
    </row>
    <row r="173" spans="2:77" s="1" customFormat="1" ht="15" x14ac:dyDescent="0.25">
      <c r="B173" s="89" t="s">
        <v>225</v>
      </c>
      <c r="C173" s="74">
        <v>43593.25</v>
      </c>
      <c r="D173" s="58" t="s">
        <v>0</v>
      </c>
      <c r="E173" s="75">
        <v>4830.0403257142852</v>
      </c>
      <c r="F173" s="75">
        <v>4922.6689999999999</v>
      </c>
      <c r="G173" s="59">
        <v>4923.4269999999997</v>
      </c>
      <c r="H173" s="59">
        <v>3940.136</v>
      </c>
      <c r="I173" s="60">
        <v>0.24936525033653667</v>
      </c>
      <c r="J173" s="66">
        <v>-1.5395780215687882E-4</v>
      </c>
      <c r="K173" s="59">
        <v>259.80248871333197</v>
      </c>
      <c r="L173" s="75">
        <v>451.20799999999997</v>
      </c>
      <c r="M173" s="59">
        <v>340.72500000000002</v>
      </c>
      <c r="N173" s="59">
        <v>178.88200000000001</v>
      </c>
      <c r="O173" s="60">
        <v>1.5223778803904247</v>
      </c>
      <c r="P173" s="66">
        <v>0.32425856629246441</v>
      </c>
      <c r="Q173" s="59">
        <v>-155.6427942138333</v>
      </c>
      <c r="R173" s="76">
        <v>-230.85499999999999</v>
      </c>
      <c r="S173" s="59">
        <v>359.23899999999998</v>
      </c>
      <c r="T173" s="59">
        <v>-243.66800000000001</v>
      </c>
      <c r="U173" s="60" t="s">
        <v>377</v>
      </c>
      <c r="V173" s="90" t="s">
        <v>377</v>
      </c>
      <c r="W173" s="61"/>
      <c r="X173" s="61"/>
      <c r="Y173" s="61"/>
      <c r="Z173" s="61"/>
      <c r="AA173" s="62">
        <v>2266.79899716</v>
      </c>
      <c r="AB173" s="62">
        <v>4922.6689999999999</v>
      </c>
      <c r="AC173" s="62">
        <v>3940.136</v>
      </c>
      <c r="AD173" s="62">
        <v>4523.2460000000001</v>
      </c>
      <c r="AE173" s="62">
        <v>5330.549</v>
      </c>
      <c r="AF173" s="63">
        <v>1355.7809999999999</v>
      </c>
      <c r="AG173" s="63">
        <v>998.49800000000005</v>
      </c>
      <c r="AH173" s="62">
        <v>998.49800000000005</v>
      </c>
      <c r="AI173" s="62">
        <v>1260.925</v>
      </c>
      <c r="AJ173" s="62">
        <v>1488.88</v>
      </c>
      <c r="AK173" s="62">
        <v>1421.6479999999999</v>
      </c>
      <c r="AL173" s="62">
        <v>1355.7809999999999</v>
      </c>
      <c r="AM173" s="63">
        <v>241.994</v>
      </c>
      <c r="AN173" s="63">
        <v>109.297</v>
      </c>
      <c r="AO173" s="62">
        <v>109.297</v>
      </c>
      <c r="AP173" s="62">
        <v>168.73</v>
      </c>
      <c r="AQ173" s="62">
        <v>300.01799999999997</v>
      </c>
      <c r="AR173" s="62">
        <v>265.49900000000002</v>
      </c>
      <c r="AS173" s="62">
        <v>241.994</v>
      </c>
      <c r="AT173" s="63">
        <v>451.20800000000003</v>
      </c>
      <c r="AU173" s="63">
        <v>178.88200000000001</v>
      </c>
      <c r="AV173" s="62">
        <v>178.88200000000001</v>
      </c>
      <c r="AW173" s="62">
        <v>246.22499999999999</v>
      </c>
      <c r="AX173" s="62">
        <v>378.03800000000001</v>
      </c>
      <c r="AY173" s="62">
        <v>246.22499999999999</v>
      </c>
      <c r="AZ173" s="62">
        <v>378.03800000000001</v>
      </c>
      <c r="BA173" s="63">
        <v>-230.85499999999999</v>
      </c>
      <c r="BB173" s="63">
        <v>-243.66800000000001</v>
      </c>
      <c r="BC173" s="62">
        <v>-243.66800000000001</v>
      </c>
      <c r="BD173" s="62">
        <v>-289.77499999999998</v>
      </c>
      <c r="BE173" s="62">
        <v>-289.77499999999998</v>
      </c>
      <c r="BF173" s="62">
        <v>-289.77499999999998</v>
      </c>
      <c r="BG173" s="62">
        <v>-666.59799999999996</v>
      </c>
      <c r="BH173" s="62">
        <v>2738.1979999999999</v>
      </c>
      <c r="BI173" s="62">
        <v>2738.1979999999999</v>
      </c>
      <c r="BJ173" s="62">
        <v>2718.681</v>
      </c>
      <c r="BK173" s="62">
        <v>3319.7429999999999</v>
      </c>
      <c r="BL173" s="62">
        <v>2801.1309999999999</v>
      </c>
      <c r="BM173" s="62">
        <v>5976.4840000000004</v>
      </c>
      <c r="BN173" s="62">
        <v>1234.079</v>
      </c>
      <c r="BO173" s="62">
        <v>1234.079</v>
      </c>
      <c r="BP173" s="62">
        <v>963.19</v>
      </c>
      <c r="BQ173" s="62">
        <v>256.36200000000002</v>
      </c>
      <c r="BR173" s="62">
        <v>632.904</v>
      </c>
      <c r="BS173" s="62">
        <v>409.64400000000001</v>
      </c>
    </row>
    <row r="174" spans="2:77" s="1" customFormat="1" ht="15" x14ac:dyDescent="0.25">
      <c r="B174" s="89" t="s">
        <v>264</v>
      </c>
      <c r="C174" s="74">
        <v>43593.25</v>
      </c>
      <c r="D174" s="58" t="s">
        <v>0</v>
      </c>
      <c r="E174" s="75" t="s">
        <v>26</v>
      </c>
      <c r="F174" s="75">
        <v>145.59649200000001</v>
      </c>
      <c r="G174" s="59">
        <v>153.080277</v>
      </c>
      <c r="H174" s="59">
        <v>116.780418</v>
      </c>
      <c r="I174" s="60">
        <v>0.24675433170653682</v>
      </c>
      <c r="J174" s="66">
        <v>-4.8887976600669347E-2</v>
      </c>
      <c r="K174" s="59" t="s">
        <v>26</v>
      </c>
      <c r="L174" s="75">
        <v>52.460633999999999</v>
      </c>
      <c r="M174" s="59">
        <v>47.931923000000005</v>
      </c>
      <c r="N174" s="59">
        <v>35.103048999999999</v>
      </c>
      <c r="O174" s="60">
        <v>0.49447513804285204</v>
      </c>
      <c r="P174" s="66">
        <v>9.4482147106845549E-2</v>
      </c>
      <c r="Q174" s="59" t="s">
        <v>26</v>
      </c>
      <c r="R174" s="76">
        <v>-12.693619</v>
      </c>
      <c r="S174" s="59">
        <v>71.110664</v>
      </c>
      <c r="T174" s="59">
        <v>-12.074446</v>
      </c>
      <c r="U174" s="60" t="s">
        <v>377</v>
      </c>
      <c r="V174" s="90" t="s">
        <v>377</v>
      </c>
      <c r="W174" s="61"/>
      <c r="X174" s="61"/>
      <c r="Y174" s="61"/>
      <c r="Z174" s="61"/>
      <c r="AA174" s="62">
        <v>82.351500000000001</v>
      </c>
      <c r="AB174" s="62">
        <v>145.59649200000001</v>
      </c>
      <c r="AC174" s="62">
        <v>116.780418</v>
      </c>
      <c r="AD174" s="62">
        <v>127.94537800000001</v>
      </c>
      <c r="AE174" s="62">
        <v>143.692485</v>
      </c>
      <c r="AF174" s="63">
        <v>44.533861999999999</v>
      </c>
      <c r="AG174" s="63">
        <v>27.817283</v>
      </c>
      <c r="AH174" s="62">
        <v>27.817283</v>
      </c>
      <c r="AI174" s="62">
        <v>34.238675000000001</v>
      </c>
      <c r="AJ174" s="62">
        <v>45.324241999999998</v>
      </c>
      <c r="AK174" s="62">
        <v>45.259312000000001</v>
      </c>
      <c r="AL174" s="62">
        <v>44.533861999999999</v>
      </c>
      <c r="AM174" s="63">
        <v>42.881037999999997</v>
      </c>
      <c r="AN174" s="63">
        <v>25.846463</v>
      </c>
      <c r="AO174" s="62">
        <v>25.846463</v>
      </c>
      <c r="AP174" s="62">
        <v>31.087997999999999</v>
      </c>
      <c r="AQ174" s="62">
        <v>43.595726999999997</v>
      </c>
      <c r="AR174" s="62">
        <v>42.992806000000002</v>
      </c>
      <c r="AS174" s="62">
        <v>42.881037999999997</v>
      </c>
      <c r="AT174" s="63">
        <v>52.460633999999999</v>
      </c>
      <c r="AU174" s="63">
        <v>35.103048999999999</v>
      </c>
      <c r="AV174" s="62">
        <v>35.103048999999999</v>
      </c>
      <c r="AW174" s="62">
        <v>41.988128000000003</v>
      </c>
      <c r="AX174" s="62">
        <v>55.082279999999997</v>
      </c>
      <c r="AY174" s="62">
        <v>41.988128000000003</v>
      </c>
      <c r="AZ174" s="62">
        <v>55.082279999999997</v>
      </c>
      <c r="BA174" s="63">
        <v>-12.693619</v>
      </c>
      <c r="BB174" s="63">
        <v>-12.074446</v>
      </c>
      <c r="BC174" s="62">
        <v>-12.074446</v>
      </c>
      <c r="BD174" s="62">
        <v>-37.124969999999998</v>
      </c>
      <c r="BE174" s="62">
        <v>-37.124969999999998</v>
      </c>
      <c r="BF174" s="62">
        <v>-37.124969999999998</v>
      </c>
      <c r="BG174" s="62">
        <v>-94.440067999999997</v>
      </c>
      <c r="BH174" s="62">
        <v>934.113966</v>
      </c>
      <c r="BI174" s="62">
        <v>934.113966</v>
      </c>
      <c r="BJ174" s="62">
        <v>1007.2400280000001</v>
      </c>
      <c r="BK174" s="62">
        <v>1159.7540389999999</v>
      </c>
      <c r="BL174" s="62">
        <v>1072.651112</v>
      </c>
      <c r="BM174" s="62">
        <v>1098.8041989999999</v>
      </c>
      <c r="BN174" s="62">
        <v>105.287434</v>
      </c>
      <c r="BO174" s="62">
        <v>105.287434</v>
      </c>
      <c r="BP174" s="62">
        <v>68.663934999999995</v>
      </c>
      <c r="BQ174" s="62">
        <v>-25.996054000000001</v>
      </c>
      <c r="BR174" s="62">
        <v>45.729719000000003</v>
      </c>
      <c r="BS174" s="62">
        <v>33.037177</v>
      </c>
      <c r="BT174"/>
      <c r="BU174"/>
      <c r="BV174"/>
      <c r="BW174"/>
      <c r="BX174"/>
      <c r="BY174"/>
    </row>
    <row r="175" spans="2:77" s="1" customFormat="1" ht="15" x14ac:dyDescent="0.25">
      <c r="B175" s="89" t="s">
        <v>53</v>
      </c>
      <c r="C175" s="74">
        <v>43593.583333333299</v>
      </c>
      <c r="D175" s="58" t="s">
        <v>0</v>
      </c>
      <c r="E175" s="75">
        <v>4112.7792560939852</v>
      </c>
      <c r="F175" s="75">
        <v>3968.6489999999999</v>
      </c>
      <c r="G175" s="59">
        <v>4045.96</v>
      </c>
      <c r="H175" s="65">
        <v>2709.3319999999999</v>
      </c>
      <c r="I175" s="60">
        <v>0.46480719232637413</v>
      </c>
      <c r="J175" s="66">
        <v>-1.9108196818554801E-2</v>
      </c>
      <c r="K175" s="59">
        <v>385.83058884433893</v>
      </c>
      <c r="L175" s="75">
        <v>367.34500000000003</v>
      </c>
      <c r="M175" s="59">
        <v>367.041</v>
      </c>
      <c r="N175" s="59">
        <v>286.62600000000003</v>
      </c>
      <c r="O175" s="60">
        <v>0.28161785741698231</v>
      </c>
      <c r="P175" s="66">
        <v>8.2824534588787913E-4</v>
      </c>
      <c r="Q175" s="59">
        <v>-176.18537704465564</v>
      </c>
      <c r="R175" s="76">
        <v>-176.751</v>
      </c>
      <c r="S175" s="59">
        <v>147.941</v>
      </c>
      <c r="T175" s="59">
        <v>-106.19</v>
      </c>
      <c r="U175" s="60" t="s">
        <v>377</v>
      </c>
      <c r="V175" s="90" t="s">
        <v>377</v>
      </c>
      <c r="W175" s="61"/>
      <c r="X175" s="61"/>
      <c r="Y175" s="61"/>
      <c r="Z175" s="61"/>
      <c r="AA175" s="62">
        <v>10977.631576019998</v>
      </c>
      <c r="AB175" s="62">
        <v>3968.6489999999999</v>
      </c>
      <c r="AC175" s="62">
        <v>2709.3319999999999</v>
      </c>
      <c r="AD175" s="62">
        <v>5504.3649999999998</v>
      </c>
      <c r="AE175" s="62">
        <v>6430.0290000000005</v>
      </c>
      <c r="AF175" s="63">
        <v>1218.117</v>
      </c>
      <c r="AG175" s="63">
        <v>948.48400000000004</v>
      </c>
      <c r="AH175" s="62">
        <v>948.48400000000004</v>
      </c>
      <c r="AI175" s="62">
        <v>2195.8110000000001</v>
      </c>
      <c r="AJ175" s="62">
        <v>2526.2669999999998</v>
      </c>
      <c r="AK175" s="62">
        <v>1259.759</v>
      </c>
      <c r="AL175" s="62">
        <v>1218.117</v>
      </c>
      <c r="AM175" s="63">
        <v>-82.915999999999997</v>
      </c>
      <c r="AN175" s="63">
        <v>48.564</v>
      </c>
      <c r="AO175" s="62">
        <v>48.564</v>
      </c>
      <c r="AP175" s="62">
        <v>605.69399999999996</v>
      </c>
      <c r="AQ175" s="62">
        <v>805.05100000000004</v>
      </c>
      <c r="AR175" s="62">
        <v>0.55200000000000005</v>
      </c>
      <c r="AS175" s="62">
        <v>-82.915999999999997</v>
      </c>
      <c r="AT175" s="63">
        <v>367.34500000000003</v>
      </c>
      <c r="AU175" s="63">
        <v>286.62599999999998</v>
      </c>
      <c r="AV175" s="62">
        <v>286.62599999999998</v>
      </c>
      <c r="AW175" s="62">
        <v>927.16099999999994</v>
      </c>
      <c r="AX175" s="62">
        <v>1176.7819999999999</v>
      </c>
      <c r="AY175" s="62">
        <v>927.16099999999994</v>
      </c>
      <c r="AZ175" s="62">
        <v>1176.7819999999999</v>
      </c>
      <c r="BA175" s="63">
        <v>-176.751</v>
      </c>
      <c r="BB175" s="63">
        <v>-106.19</v>
      </c>
      <c r="BC175" s="62">
        <v>-106.19</v>
      </c>
      <c r="BD175" s="62">
        <v>90.944999999999993</v>
      </c>
      <c r="BE175" s="62">
        <v>90.944999999999993</v>
      </c>
      <c r="BF175" s="62">
        <v>90.944999999999993</v>
      </c>
      <c r="BG175" s="62">
        <v>-35.814</v>
      </c>
      <c r="BH175" s="62">
        <v>4061.625</v>
      </c>
      <c r="BI175" s="62">
        <v>4061.625</v>
      </c>
      <c r="BJ175" s="62">
        <v>4736.0630000000001</v>
      </c>
      <c r="BK175" s="62">
        <v>4931.8670000000002</v>
      </c>
      <c r="BL175" s="62">
        <v>4437.4650000000001</v>
      </c>
      <c r="BM175" s="62">
        <v>5486.402</v>
      </c>
      <c r="BN175" s="62">
        <v>11076.739</v>
      </c>
      <c r="BO175" s="62">
        <v>11076.739</v>
      </c>
      <c r="BP175" s="62">
        <v>11656.83</v>
      </c>
      <c r="BQ175" s="62">
        <v>13836.522000000001</v>
      </c>
      <c r="BR175" s="62">
        <v>11175.137000000001</v>
      </c>
      <c r="BS175" s="62">
        <v>12019.602000000001</v>
      </c>
    </row>
    <row r="176" spans="2:77" s="1" customFormat="1" ht="15" x14ac:dyDescent="0.25">
      <c r="B176" s="89" t="s">
        <v>201</v>
      </c>
      <c r="C176" s="74">
        <v>43594</v>
      </c>
      <c r="D176" s="58" t="s">
        <v>0</v>
      </c>
      <c r="E176" s="75" t="s">
        <v>378</v>
      </c>
      <c r="F176" s="75">
        <v>34261.701999999997</v>
      </c>
      <c r="G176" s="59">
        <v>39834.625999999997</v>
      </c>
      <c r="H176" s="59">
        <v>24587.937000000002</v>
      </c>
      <c r="I176" s="60">
        <v>0.39343540696399204</v>
      </c>
      <c r="J176" s="66">
        <v>-0.13990150177385874</v>
      </c>
      <c r="K176" s="59" t="s">
        <v>378</v>
      </c>
      <c r="L176" s="75">
        <v>1993.9650000000001</v>
      </c>
      <c r="M176" s="59">
        <v>3325.0830000000001</v>
      </c>
      <c r="N176" s="59">
        <v>1737.2239999999999</v>
      </c>
      <c r="O176" s="60">
        <v>0.14778808029361801</v>
      </c>
      <c r="P176" s="66">
        <v>-0.40032624749517531</v>
      </c>
      <c r="Q176" s="59">
        <v>855.2</v>
      </c>
      <c r="R176" s="76">
        <v>779.30899999999997</v>
      </c>
      <c r="S176" s="59">
        <v>1710.39</v>
      </c>
      <c r="T176" s="59">
        <v>1141.1849999999999</v>
      </c>
      <c r="U176" s="60">
        <v>-0.31710546493338065</v>
      </c>
      <c r="V176" s="90">
        <v>-0.54436765883804283</v>
      </c>
      <c r="W176" s="61"/>
      <c r="X176" s="61"/>
      <c r="Y176" s="61"/>
      <c r="Z176" s="61"/>
      <c r="AA176" s="62">
        <v>38824.599145499997</v>
      </c>
      <c r="AB176" s="62">
        <v>34261.701999999997</v>
      </c>
      <c r="AC176" s="62">
        <v>24587.937000000002</v>
      </c>
      <c r="AD176" s="62">
        <v>33272.370000000003</v>
      </c>
      <c r="AE176" s="62">
        <v>45553.375</v>
      </c>
      <c r="AF176" s="63">
        <v>4389.1419999999998</v>
      </c>
      <c r="AG176" s="63">
        <v>3505.7130000000002</v>
      </c>
      <c r="AH176" s="62">
        <v>3505.7130000000002</v>
      </c>
      <c r="AI176" s="62">
        <v>5249.3959999999997</v>
      </c>
      <c r="AJ176" s="62">
        <v>7848.6790000000001</v>
      </c>
      <c r="AK176" s="62">
        <v>5835.0020000000004</v>
      </c>
      <c r="AL176" s="62">
        <v>4389.1419999999998</v>
      </c>
      <c r="AM176" s="63">
        <v>1350.25</v>
      </c>
      <c r="AN176" s="63">
        <v>1290.7929999999999</v>
      </c>
      <c r="AO176" s="62">
        <v>1290.7929999999999</v>
      </c>
      <c r="AP176" s="62">
        <v>2618.7919999999999</v>
      </c>
      <c r="AQ176" s="62">
        <v>4764.348</v>
      </c>
      <c r="AR176" s="62">
        <v>2752.5430000000001</v>
      </c>
      <c r="AS176" s="62">
        <v>1350.25</v>
      </c>
      <c r="AT176" s="63">
        <v>1993.9649999999999</v>
      </c>
      <c r="AU176" s="63">
        <v>1737.2239999999999</v>
      </c>
      <c r="AV176" s="62">
        <v>1737.2239999999999</v>
      </c>
      <c r="AW176" s="62">
        <v>3134.7510000000002</v>
      </c>
      <c r="AX176" s="62">
        <v>5342.7139999999999</v>
      </c>
      <c r="AY176" s="62">
        <v>3134.7510000000002</v>
      </c>
      <c r="AZ176" s="62">
        <v>5342.7139999999999</v>
      </c>
      <c r="BA176" s="63">
        <v>779.30899999999997</v>
      </c>
      <c r="BB176" s="63">
        <v>1141.1849999999999</v>
      </c>
      <c r="BC176" s="62">
        <v>1141.1849999999999</v>
      </c>
      <c r="BD176" s="62">
        <v>1418.434</v>
      </c>
      <c r="BE176" s="62">
        <v>1418.434</v>
      </c>
      <c r="BF176" s="62">
        <v>1418.434</v>
      </c>
      <c r="BG176" s="62">
        <v>1267.019</v>
      </c>
      <c r="BH176" s="62">
        <v>20082.532999999999</v>
      </c>
      <c r="BI176" s="62">
        <v>20082.532999999999</v>
      </c>
      <c r="BJ176" s="62">
        <v>23775.547999999999</v>
      </c>
      <c r="BK176" s="62">
        <v>26135.439999999999</v>
      </c>
      <c r="BL176" s="62">
        <v>25181.823</v>
      </c>
      <c r="BM176" s="62">
        <v>24221.916000000001</v>
      </c>
      <c r="BN176" s="62">
        <v>29253.664000000001</v>
      </c>
      <c r="BO176" s="62">
        <v>29253.664000000001</v>
      </c>
      <c r="BP176" s="62">
        <v>30761.453000000001</v>
      </c>
      <c r="BQ176" s="62">
        <v>32323.61</v>
      </c>
      <c r="BR176" s="62">
        <v>33284.262000000002</v>
      </c>
      <c r="BS176" s="62">
        <v>32505.606</v>
      </c>
      <c r="BT176"/>
      <c r="BU176"/>
      <c r="BV176"/>
      <c r="BW176"/>
      <c r="BX176"/>
      <c r="BY176"/>
    </row>
    <row r="177" spans="2:77" s="1" customFormat="1" ht="15" x14ac:dyDescent="0.25">
      <c r="B177" s="89" t="s">
        <v>288</v>
      </c>
      <c r="C177" s="74">
        <v>43594</v>
      </c>
      <c r="D177" s="58" t="s">
        <v>0</v>
      </c>
      <c r="E177" s="75">
        <v>3499.5575487612223</v>
      </c>
      <c r="F177" s="75">
        <v>3523.4015439999998</v>
      </c>
      <c r="G177" s="59">
        <v>3350.5231650000001</v>
      </c>
      <c r="H177" s="59">
        <v>2569.5116029999999</v>
      </c>
      <c r="I177" s="60">
        <v>0.37123394962929845</v>
      </c>
      <c r="J177" s="66">
        <v>5.1597428367578413E-2</v>
      </c>
      <c r="K177" s="59">
        <v>122.25643951169839</v>
      </c>
      <c r="L177" s="75">
        <v>265.74897299999998</v>
      </c>
      <c r="M177" s="59">
        <v>174.64369500000001</v>
      </c>
      <c r="N177" s="59">
        <v>89.702100999999999</v>
      </c>
      <c r="O177" s="60">
        <v>1.9625724485539084</v>
      </c>
      <c r="P177" s="66">
        <v>0.52166371079127694</v>
      </c>
      <c r="Q177" s="59">
        <v>-69.250649868208271</v>
      </c>
      <c r="R177" s="76">
        <v>-97.353402000000003</v>
      </c>
      <c r="S177" s="59">
        <v>-54.938299999999998</v>
      </c>
      <c r="T177" s="59">
        <v>-119.497281</v>
      </c>
      <c r="U177" s="60" t="s">
        <v>377</v>
      </c>
      <c r="V177" s="90" t="s">
        <v>377</v>
      </c>
      <c r="W177" s="61"/>
      <c r="X177" s="61"/>
      <c r="Y177" s="61"/>
      <c r="Z177" s="61"/>
      <c r="AA177" s="62">
        <v>5225.8699963399995</v>
      </c>
      <c r="AB177" s="62">
        <v>3523.4015439999998</v>
      </c>
      <c r="AC177" s="62">
        <v>2569.5116029999999</v>
      </c>
      <c r="AD177" s="62">
        <v>2883.9129509999998</v>
      </c>
      <c r="AE177" s="62">
        <v>3256.8241410000001</v>
      </c>
      <c r="AF177" s="63">
        <v>780.72603900000001</v>
      </c>
      <c r="AG177" s="63">
        <v>597.06649100000004</v>
      </c>
      <c r="AH177" s="62">
        <v>597.06649100000004</v>
      </c>
      <c r="AI177" s="62">
        <v>683.00370199999998</v>
      </c>
      <c r="AJ177" s="62">
        <v>828.02616599999999</v>
      </c>
      <c r="AK177" s="62">
        <v>825.894586</v>
      </c>
      <c r="AL177" s="62">
        <v>780.72603900000001</v>
      </c>
      <c r="AM177" s="63">
        <v>125.583595</v>
      </c>
      <c r="AN177" s="63">
        <v>43.436255000000003</v>
      </c>
      <c r="AO177" s="62">
        <v>43.436255000000003</v>
      </c>
      <c r="AP177" s="62">
        <v>87.561019000000002</v>
      </c>
      <c r="AQ177" s="62">
        <v>176.36584199999999</v>
      </c>
      <c r="AR177" s="62">
        <v>122.407387</v>
      </c>
      <c r="AS177" s="62">
        <v>125.583595</v>
      </c>
      <c r="AT177" s="63">
        <v>265.74897299999998</v>
      </c>
      <c r="AU177" s="63">
        <v>89.702100999999999</v>
      </c>
      <c r="AV177" s="62">
        <v>89.702100999999999</v>
      </c>
      <c r="AW177" s="62">
        <v>137.704646</v>
      </c>
      <c r="AX177" s="62">
        <v>228.12383199999999</v>
      </c>
      <c r="AY177" s="62">
        <v>137.704646</v>
      </c>
      <c r="AZ177" s="62">
        <v>228.12383199999999</v>
      </c>
      <c r="BA177" s="63">
        <v>-97.353402000000003</v>
      </c>
      <c r="BB177" s="63">
        <v>-119.497281</v>
      </c>
      <c r="BC177" s="62">
        <v>-119.497281</v>
      </c>
      <c r="BD177" s="62">
        <v>229.484925</v>
      </c>
      <c r="BE177" s="62">
        <v>229.484925</v>
      </c>
      <c r="BF177" s="62">
        <v>229.484925</v>
      </c>
      <c r="BG177" s="62">
        <v>11.549555</v>
      </c>
      <c r="BH177" s="62">
        <v>1510.513514</v>
      </c>
      <c r="BI177" s="62">
        <v>1510.513514</v>
      </c>
      <c r="BJ177" s="62">
        <v>100.445633</v>
      </c>
      <c r="BK177" s="62">
        <v>105.939289</v>
      </c>
      <c r="BL177" s="62">
        <v>-69.843661999999995</v>
      </c>
      <c r="BM177" s="62">
        <v>1539.3242829999999</v>
      </c>
      <c r="BN177" s="62">
        <v>-2308.39752</v>
      </c>
      <c r="BO177" s="62">
        <v>-2308.39752</v>
      </c>
      <c r="BP177" s="62">
        <v>301.190765</v>
      </c>
      <c r="BQ177" s="62">
        <v>311.18991399999999</v>
      </c>
      <c r="BR177" s="62">
        <v>261.823487</v>
      </c>
      <c r="BS177" s="62">
        <v>166.60197600000001</v>
      </c>
      <c r="BT177"/>
      <c r="BU177"/>
      <c r="BV177"/>
      <c r="BW177"/>
      <c r="BX177"/>
      <c r="BY177"/>
    </row>
    <row r="178" spans="2:77" s="1" customFormat="1" ht="15" x14ac:dyDescent="0.25">
      <c r="B178" s="89" t="s">
        <v>104</v>
      </c>
      <c r="C178" s="74">
        <v>43594</v>
      </c>
      <c r="D178" s="58" t="s">
        <v>0</v>
      </c>
      <c r="E178" s="75">
        <v>346.20096693626806</v>
      </c>
      <c r="F178" s="75">
        <v>336.18994400000003</v>
      </c>
      <c r="G178" s="59">
        <v>394.76407499999999</v>
      </c>
      <c r="H178" s="59">
        <v>360.735275</v>
      </c>
      <c r="I178" s="60">
        <v>-6.8042502912973979E-2</v>
      </c>
      <c r="J178" s="66">
        <v>-0.14837756196533325</v>
      </c>
      <c r="K178" s="59">
        <v>61.063561813590219</v>
      </c>
      <c r="L178" s="75">
        <v>62.316648999999998</v>
      </c>
      <c r="M178" s="59">
        <v>40.715601999999997</v>
      </c>
      <c r="N178" s="59">
        <v>93.198173999999995</v>
      </c>
      <c r="O178" s="60">
        <v>-0.33135332672934126</v>
      </c>
      <c r="P178" s="66">
        <v>0.53053487947937006</v>
      </c>
      <c r="Q178" s="59">
        <v>3.0439199476755845</v>
      </c>
      <c r="R178" s="76">
        <v>18.192174000000001</v>
      </c>
      <c r="S178" s="59">
        <v>-61.744543999999998</v>
      </c>
      <c r="T178" s="59">
        <v>37.143175999999997</v>
      </c>
      <c r="U178" s="60">
        <v>-0.51021490461666485</v>
      </c>
      <c r="V178" s="90" t="s">
        <v>377</v>
      </c>
      <c r="W178" s="61"/>
      <c r="X178" s="61"/>
      <c r="Y178" s="61"/>
      <c r="Z178" s="61"/>
      <c r="AA178" s="62">
        <v>817.26087410000002</v>
      </c>
      <c r="AB178" s="62">
        <v>336.18994400000003</v>
      </c>
      <c r="AC178" s="62">
        <v>360.735275</v>
      </c>
      <c r="AD178" s="62">
        <v>492.608496</v>
      </c>
      <c r="AE178" s="62">
        <v>451.85020900000001</v>
      </c>
      <c r="AF178" s="63">
        <v>67.209811000000002</v>
      </c>
      <c r="AG178" s="63">
        <v>94.189401000000004</v>
      </c>
      <c r="AH178" s="62">
        <v>94.189401000000004</v>
      </c>
      <c r="AI178" s="62">
        <v>138.678167</v>
      </c>
      <c r="AJ178" s="62">
        <v>119.53454600000001</v>
      </c>
      <c r="AK178" s="62">
        <v>53.578499999999998</v>
      </c>
      <c r="AL178" s="62">
        <v>67.209811000000002</v>
      </c>
      <c r="AM178" s="63">
        <v>32.888396</v>
      </c>
      <c r="AN178" s="63">
        <v>68.619287999999997</v>
      </c>
      <c r="AO178" s="62">
        <v>68.619287999999997</v>
      </c>
      <c r="AP178" s="62">
        <v>108.304807</v>
      </c>
      <c r="AQ178" s="62">
        <v>90.981739000000005</v>
      </c>
      <c r="AR178" s="62">
        <v>11.378817</v>
      </c>
      <c r="AS178" s="62">
        <v>32.888396</v>
      </c>
      <c r="AT178" s="63">
        <v>62.316648999999998</v>
      </c>
      <c r="AU178" s="63">
        <v>93.198173999999995</v>
      </c>
      <c r="AV178" s="62">
        <v>93.198173999999995</v>
      </c>
      <c r="AW178" s="62">
        <v>133.256686</v>
      </c>
      <c r="AX178" s="62">
        <v>121.13069400000001</v>
      </c>
      <c r="AY178" s="62">
        <v>133.256686</v>
      </c>
      <c r="AZ178" s="62">
        <v>121.13069400000001</v>
      </c>
      <c r="BA178" s="63">
        <v>18.192174000000001</v>
      </c>
      <c r="BB178" s="63">
        <v>37.143175999999997</v>
      </c>
      <c r="BC178" s="62">
        <v>37.143175999999997</v>
      </c>
      <c r="BD178" s="62">
        <v>80.29307</v>
      </c>
      <c r="BE178" s="62">
        <v>80.29307</v>
      </c>
      <c r="BF178" s="62">
        <v>80.29307</v>
      </c>
      <c r="BG178" s="62">
        <v>99.233830999999995</v>
      </c>
      <c r="BH178" s="62">
        <v>1367.367888</v>
      </c>
      <c r="BI178" s="62">
        <v>1367.367888</v>
      </c>
      <c r="BJ178" s="62">
        <v>1389.0097969999999</v>
      </c>
      <c r="BK178" s="62">
        <v>1433.546325</v>
      </c>
      <c r="BL178" s="62">
        <v>1263.044619</v>
      </c>
      <c r="BM178" s="62">
        <v>1476.356636</v>
      </c>
      <c r="BN178" s="62">
        <v>1253.0194530000001</v>
      </c>
      <c r="BO178" s="62">
        <v>1253.0194530000001</v>
      </c>
      <c r="BP178" s="62">
        <v>1301.5398600000001</v>
      </c>
      <c r="BQ178" s="62">
        <v>1339.295775</v>
      </c>
      <c r="BR178" s="62">
        <v>1326.0258510000001</v>
      </c>
      <c r="BS178" s="62">
        <v>1339.131856</v>
      </c>
    </row>
    <row r="179" spans="2:77" s="1" customFormat="1" ht="15" x14ac:dyDescent="0.25">
      <c r="B179" s="89" t="s">
        <v>132</v>
      </c>
      <c r="C179" s="74">
        <v>43594</v>
      </c>
      <c r="D179" s="58" t="s">
        <v>0</v>
      </c>
      <c r="E179" s="75" t="s">
        <v>26</v>
      </c>
      <c r="F179" s="75">
        <v>215.16652500000001</v>
      </c>
      <c r="G179" s="59">
        <v>288.26981499999999</v>
      </c>
      <c r="H179" s="59">
        <v>236.20246900000001</v>
      </c>
      <c r="I179" s="60">
        <v>-8.9058950522655222E-2</v>
      </c>
      <c r="J179" s="66">
        <v>-0.25359328724722696</v>
      </c>
      <c r="K179" s="59" t="s">
        <v>26</v>
      </c>
      <c r="L179" s="75">
        <v>14.42597</v>
      </c>
      <c r="M179" s="59">
        <v>45.059066999999999</v>
      </c>
      <c r="N179" s="59">
        <v>44.235220999999996</v>
      </c>
      <c r="O179" s="60">
        <v>-0.67388045828910859</v>
      </c>
      <c r="P179" s="66">
        <v>-0.6798431268006504</v>
      </c>
      <c r="Q179" s="59" t="s">
        <v>26</v>
      </c>
      <c r="R179" s="76">
        <v>-6.4380980000000001</v>
      </c>
      <c r="S179" s="59">
        <v>23.165482999999998</v>
      </c>
      <c r="T179" s="59">
        <v>28.68525</v>
      </c>
      <c r="U179" s="60" t="s">
        <v>377</v>
      </c>
      <c r="V179" s="90" t="s">
        <v>377</v>
      </c>
      <c r="W179" s="61"/>
      <c r="X179" s="61"/>
      <c r="Y179" s="61"/>
      <c r="Z179" s="61"/>
      <c r="AA179" s="62">
        <v>707.77213798679998</v>
      </c>
      <c r="AB179" s="62">
        <v>215.16652500000001</v>
      </c>
      <c r="AC179" s="62">
        <v>236.20246900000001</v>
      </c>
      <c r="AD179" s="62">
        <v>280.05358899999999</v>
      </c>
      <c r="AE179" s="62">
        <v>301.31682499999999</v>
      </c>
      <c r="AF179" s="63">
        <v>56.508546000000003</v>
      </c>
      <c r="AG179" s="63">
        <v>78.002047000000005</v>
      </c>
      <c r="AH179" s="62">
        <v>78.002047000000005</v>
      </c>
      <c r="AI179" s="62">
        <v>88.222327000000007</v>
      </c>
      <c r="AJ179" s="62">
        <v>97.934644000000006</v>
      </c>
      <c r="AK179" s="62">
        <v>87.129238999999998</v>
      </c>
      <c r="AL179" s="62">
        <v>56.508546000000003</v>
      </c>
      <c r="AM179" s="63">
        <v>7.3949530000000001</v>
      </c>
      <c r="AN179" s="63">
        <v>38.105891999999997</v>
      </c>
      <c r="AO179" s="62">
        <v>38.105891999999997</v>
      </c>
      <c r="AP179" s="62">
        <v>41.188481000000003</v>
      </c>
      <c r="AQ179" s="62">
        <v>56.372995000000003</v>
      </c>
      <c r="AR179" s="62">
        <v>39.715375000000002</v>
      </c>
      <c r="AS179" s="62">
        <v>7.3949530000000001</v>
      </c>
      <c r="AT179" s="63">
        <v>14.42597</v>
      </c>
      <c r="AU179" s="63">
        <v>44.235221000000003</v>
      </c>
      <c r="AV179" s="62">
        <v>44.235221000000003</v>
      </c>
      <c r="AW179" s="62">
        <v>46.716481000000002</v>
      </c>
      <c r="AX179" s="62">
        <v>64.422448000000003</v>
      </c>
      <c r="AY179" s="62">
        <v>46.716481000000002</v>
      </c>
      <c r="AZ179" s="62">
        <v>64.422448000000003</v>
      </c>
      <c r="BA179" s="63">
        <v>-6.4380980000000001</v>
      </c>
      <c r="BB179" s="63">
        <v>28.68525</v>
      </c>
      <c r="BC179" s="62">
        <v>28.68525</v>
      </c>
      <c r="BD179" s="62">
        <v>20.901446</v>
      </c>
      <c r="BE179" s="62">
        <v>20.901446</v>
      </c>
      <c r="BF179" s="62">
        <v>20.901446</v>
      </c>
      <c r="BG179" s="62">
        <v>33.297172000000003</v>
      </c>
      <c r="BH179" s="62">
        <v>247.677673</v>
      </c>
      <c r="BI179" s="62">
        <v>247.677673</v>
      </c>
      <c r="BJ179" s="62">
        <v>211.42943299999999</v>
      </c>
      <c r="BK179" s="62">
        <v>134.97279399999999</v>
      </c>
      <c r="BL179" s="62">
        <v>73.257397999999995</v>
      </c>
      <c r="BM179" s="62">
        <v>102.94778599999999</v>
      </c>
      <c r="BN179" s="62">
        <v>380.260941</v>
      </c>
      <c r="BO179" s="62">
        <v>380.260941</v>
      </c>
      <c r="BP179" s="62">
        <v>377.59004599999997</v>
      </c>
      <c r="BQ179" s="62">
        <v>409.61344400000002</v>
      </c>
      <c r="BR179" s="62">
        <v>430.93146300000001</v>
      </c>
      <c r="BS179" s="62">
        <v>429.98254500000002</v>
      </c>
    </row>
    <row r="180" spans="2:77" s="1" customFormat="1" ht="15" x14ac:dyDescent="0.25">
      <c r="B180" s="89" t="s">
        <v>231</v>
      </c>
      <c r="C180" s="74">
        <v>43594</v>
      </c>
      <c r="D180" s="58" t="s">
        <v>0</v>
      </c>
      <c r="E180" s="75" t="s">
        <v>26</v>
      </c>
      <c r="F180" s="75">
        <v>219.414265</v>
      </c>
      <c r="G180" s="59">
        <v>438.60789199999999</v>
      </c>
      <c r="H180" s="59">
        <v>189.20878200000001</v>
      </c>
      <c r="I180" s="60">
        <v>0.15964102025666005</v>
      </c>
      <c r="J180" s="66">
        <v>-0.49974847921797083</v>
      </c>
      <c r="K180" s="59" t="s">
        <v>26</v>
      </c>
      <c r="L180" s="75">
        <v>-14.726196000000002</v>
      </c>
      <c r="M180" s="59">
        <v>52.315812000000001</v>
      </c>
      <c r="N180" s="59">
        <v>-0.83436800000000044</v>
      </c>
      <c r="O180" s="60" t="s">
        <v>377</v>
      </c>
      <c r="P180" s="66" t="s">
        <v>377</v>
      </c>
      <c r="Q180" s="59" t="s">
        <v>26</v>
      </c>
      <c r="R180" s="76">
        <v>-25.413292999999999</v>
      </c>
      <c r="S180" s="59">
        <v>26.200733</v>
      </c>
      <c r="T180" s="59">
        <v>-2.710693</v>
      </c>
      <c r="U180" s="60" t="s">
        <v>377</v>
      </c>
      <c r="V180" s="90" t="s">
        <v>377</v>
      </c>
      <c r="W180" s="61"/>
      <c r="X180" s="61"/>
      <c r="Y180" s="61"/>
      <c r="Z180" s="61"/>
      <c r="AA180" s="62">
        <v>421.62119999999999</v>
      </c>
      <c r="AB180" s="62">
        <v>219.414265</v>
      </c>
      <c r="AC180" s="62">
        <v>189.20878200000001</v>
      </c>
      <c r="AD180" s="62">
        <v>218.691981</v>
      </c>
      <c r="AE180" s="62">
        <v>193.27932000000001</v>
      </c>
      <c r="AF180" s="63">
        <v>9.2042289999999998</v>
      </c>
      <c r="AG180" s="63">
        <v>20.291684</v>
      </c>
      <c r="AH180" s="62">
        <v>20.291684</v>
      </c>
      <c r="AI180" s="62">
        <v>16.581600000000002</v>
      </c>
      <c r="AJ180" s="62">
        <v>11.012912999999999</v>
      </c>
      <c r="AK180" s="62">
        <v>75.084830999999994</v>
      </c>
      <c r="AL180" s="62">
        <v>9.2042289999999998</v>
      </c>
      <c r="AM180" s="63">
        <v>-28.516235000000002</v>
      </c>
      <c r="AN180" s="63">
        <v>-7.3218350000000001</v>
      </c>
      <c r="AO180" s="62">
        <v>-7.3218350000000001</v>
      </c>
      <c r="AP180" s="62">
        <v>-6.8469990000000003</v>
      </c>
      <c r="AQ180" s="62">
        <v>-22.919495999999999</v>
      </c>
      <c r="AR180" s="62">
        <v>42.67324</v>
      </c>
      <c r="AS180" s="62">
        <v>-28.516235000000002</v>
      </c>
      <c r="AT180" s="63">
        <v>-14.726196</v>
      </c>
      <c r="AU180" s="63">
        <v>-0.834368</v>
      </c>
      <c r="AV180" s="62">
        <v>-0.834368</v>
      </c>
      <c r="AW180" s="62">
        <v>0.49983</v>
      </c>
      <c r="AX180" s="62">
        <v>-13.857101999999999</v>
      </c>
      <c r="AY180" s="62">
        <v>0.49983</v>
      </c>
      <c r="AZ180" s="62">
        <v>-13.857101999999999</v>
      </c>
      <c r="BA180" s="63">
        <v>-25.413292999999999</v>
      </c>
      <c r="BB180" s="63">
        <v>-2.710693</v>
      </c>
      <c r="BC180" s="62">
        <v>-2.710693</v>
      </c>
      <c r="BD180" s="62">
        <v>-20.308743</v>
      </c>
      <c r="BE180" s="62">
        <v>-20.308743</v>
      </c>
      <c r="BF180" s="62">
        <v>-20.308743</v>
      </c>
      <c r="BG180" s="62">
        <v>-22.995387999999998</v>
      </c>
      <c r="BH180" s="62">
        <v>282.612866</v>
      </c>
      <c r="BI180" s="62">
        <v>282.612866</v>
      </c>
      <c r="BJ180" s="62">
        <v>405.54235799999998</v>
      </c>
      <c r="BK180" s="62">
        <v>293.12698899999998</v>
      </c>
      <c r="BL180" s="62">
        <v>295.048586</v>
      </c>
      <c r="BM180" s="62">
        <v>337.66143</v>
      </c>
      <c r="BN180" s="62">
        <v>628.64730199999997</v>
      </c>
      <c r="BO180" s="62">
        <v>628.64730199999997</v>
      </c>
      <c r="BP180" s="62">
        <v>700.20780300000001</v>
      </c>
      <c r="BQ180" s="62">
        <v>865.20503099999996</v>
      </c>
      <c r="BR180" s="62">
        <v>813.66493800000001</v>
      </c>
      <c r="BS180" s="62">
        <v>854.09883300000001</v>
      </c>
    </row>
    <row r="181" spans="2:77" s="1" customFormat="1" ht="15" x14ac:dyDescent="0.25">
      <c r="B181" s="89" t="s">
        <v>47</v>
      </c>
      <c r="C181" s="74">
        <v>43594</v>
      </c>
      <c r="D181" s="58" t="s">
        <v>1</v>
      </c>
      <c r="E181" s="75" t="s">
        <v>26</v>
      </c>
      <c r="F181" s="75">
        <v>196.02799999999999</v>
      </c>
      <c r="G181" s="59" t="s">
        <v>26</v>
      </c>
      <c r="H181" s="59" t="s">
        <v>26</v>
      </c>
      <c r="I181" s="60" t="e">
        <v>#VALUE!</v>
      </c>
      <c r="J181" s="66" t="e">
        <v>#VALUE!</v>
      </c>
      <c r="K181" s="59" t="s">
        <v>26</v>
      </c>
      <c r="L181" s="75">
        <v>34.451000000000001</v>
      </c>
      <c r="M181" s="59" t="s">
        <v>26</v>
      </c>
      <c r="N181" s="59" t="s">
        <v>26</v>
      </c>
      <c r="O181" s="60" t="e">
        <v>#VALUE!</v>
      </c>
      <c r="P181" s="66" t="e">
        <v>#VALUE!</v>
      </c>
      <c r="Q181" s="59">
        <v>34.748344685714294</v>
      </c>
      <c r="R181" s="76">
        <v>27.146000000000001</v>
      </c>
      <c r="S181" s="59">
        <v>-238.011</v>
      </c>
      <c r="T181" s="59">
        <v>97.716999999999999</v>
      </c>
      <c r="U181" s="60">
        <v>-0.72219777520799866</v>
      </c>
      <c r="V181" s="90" t="s">
        <v>377</v>
      </c>
      <c r="W181" s="61"/>
      <c r="X181" s="61"/>
      <c r="Y181" s="61"/>
      <c r="Z181" s="61"/>
      <c r="AA181" s="62">
        <v>1233</v>
      </c>
      <c r="AB181" s="62">
        <v>196.02799999999999</v>
      </c>
      <c r="AC181" s="62">
        <v>249.73500000000001</v>
      </c>
      <c r="AD181" s="62">
        <v>248.6</v>
      </c>
      <c r="AE181" s="62">
        <v>363.06099999999998</v>
      </c>
      <c r="AF181" s="63">
        <v>0</v>
      </c>
      <c r="AG181" s="63">
        <v>0</v>
      </c>
      <c r="AH181" s="62">
        <v>0</v>
      </c>
      <c r="AI181" s="62">
        <v>0</v>
      </c>
      <c r="AJ181" s="62">
        <v>0</v>
      </c>
      <c r="AK181" s="62">
        <v>0</v>
      </c>
      <c r="AL181" s="62">
        <v>0</v>
      </c>
      <c r="AM181" s="63">
        <v>0</v>
      </c>
      <c r="AN181" s="63">
        <v>0</v>
      </c>
      <c r="AO181" s="62">
        <v>0</v>
      </c>
      <c r="AP181" s="62">
        <v>8.94</v>
      </c>
      <c r="AQ181" s="62">
        <v>9.4990000000000006</v>
      </c>
      <c r="AR181" s="62">
        <v>14.847</v>
      </c>
      <c r="AS181" s="62">
        <v>20.725999999999999</v>
      </c>
      <c r="AT181" s="63">
        <v>0</v>
      </c>
      <c r="AU181" s="63">
        <v>0</v>
      </c>
      <c r="AV181" s="62">
        <v>15.304</v>
      </c>
      <c r="AW181" s="62">
        <v>14.579000000000001</v>
      </c>
      <c r="AX181" s="62">
        <v>13.816000000000001</v>
      </c>
      <c r="AY181" s="62">
        <v>14.579000000000001</v>
      </c>
      <c r="AZ181" s="62">
        <v>13.816000000000001</v>
      </c>
      <c r="BA181" s="63">
        <v>27.146000000000001</v>
      </c>
      <c r="BB181" s="63">
        <v>97.716999999999999</v>
      </c>
      <c r="BC181" s="62">
        <v>0</v>
      </c>
      <c r="BD181" s="62">
        <v>108.342</v>
      </c>
      <c r="BE181" s="62">
        <v>108.342</v>
      </c>
      <c r="BF181" s="62">
        <v>108.342</v>
      </c>
      <c r="BG181" s="62">
        <v>129.084</v>
      </c>
      <c r="BH181" s="62">
        <v>0</v>
      </c>
      <c r="BI181" s="62">
        <v>0</v>
      </c>
      <c r="BJ181" s="62">
        <v>0</v>
      </c>
      <c r="BK181" s="62">
        <v>0</v>
      </c>
      <c r="BL181" s="62">
        <v>0</v>
      </c>
      <c r="BM181" s="62">
        <v>0</v>
      </c>
      <c r="BN181" s="62">
        <v>3160.4050000000002</v>
      </c>
      <c r="BO181" s="62">
        <v>3160.4050000000002</v>
      </c>
      <c r="BP181" s="62">
        <v>3281.53</v>
      </c>
      <c r="BQ181" s="62">
        <v>3499.748</v>
      </c>
      <c r="BR181" s="62">
        <v>3261.451</v>
      </c>
      <c r="BS181" s="62">
        <v>3257.1219999999998</v>
      </c>
    </row>
    <row r="182" spans="2:77" s="1" customFormat="1" ht="15" x14ac:dyDescent="0.25">
      <c r="B182" s="89" t="s">
        <v>191</v>
      </c>
      <c r="C182" s="74">
        <v>43594</v>
      </c>
      <c r="D182" s="58" t="s">
        <v>0</v>
      </c>
      <c r="E182" s="75">
        <v>1524.9058608317337</v>
      </c>
      <c r="F182" s="75">
        <v>1636.056969</v>
      </c>
      <c r="G182" s="59">
        <v>1630.639846</v>
      </c>
      <c r="H182" s="59">
        <v>1288.506668</v>
      </c>
      <c r="I182" s="60">
        <v>0.26973108454259087</v>
      </c>
      <c r="J182" s="66">
        <v>3.3220842807737405E-3</v>
      </c>
      <c r="K182" s="59">
        <v>187.52746948431619</v>
      </c>
      <c r="L182" s="75">
        <v>203.39646900000002</v>
      </c>
      <c r="M182" s="59">
        <v>398.61185999999998</v>
      </c>
      <c r="N182" s="59">
        <v>374.50118099999997</v>
      </c>
      <c r="O182" s="60">
        <v>-0.45688697574494419</v>
      </c>
      <c r="P182" s="66">
        <v>-0.48973803990679043</v>
      </c>
      <c r="Q182" s="59">
        <v>-25.464513212159794</v>
      </c>
      <c r="R182" s="76">
        <v>67.580684000000005</v>
      </c>
      <c r="S182" s="59">
        <v>327.89246900000001</v>
      </c>
      <c r="T182" s="59">
        <v>235.06629699999999</v>
      </c>
      <c r="U182" s="60">
        <v>-0.71250372825671393</v>
      </c>
      <c r="V182" s="90">
        <v>-0.79389375972523479</v>
      </c>
      <c r="W182" s="61"/>
      <c r="X182" s="61"/>
      <c r="Y182" s="61"/>
      <c r="Z182" s="61"/>
      <c r="AA182" s="62">
        <v>1646.2768634582901</v>
      </c>
      <c r="AB182" s="62">
        <v>1119.7317433127116</v>
      </c>
      <c r="AC182" s="62">
        <v>881.86526812178101</v>
      </c>
      <c r="AD182" s="62">
        <v>862.4818822328981</v>
      </c>
      <c r="AE182" s="62">
        <v>960.54633386008504</v>
      </c>
      <c r="AF182" s="63">
        <v>117.87383201565126</v>
      </c>
      <c r="AG182" s="63">
        <v>244.77926456168547</v>
      </c>
      <c r="AH182" s="62">
        <v>357.65068200000002</v>
      </c>
      <c r="AI182" s="62">
        <v>441.17913600000003</v>
      </c>
      <c r="AJ182" s="62">
        <v>519.66497900000002</v>
      </c>
      <c r="AK182" s="62">
        <v>390.18699199999998</v>
      </c>
      <c r="AL182" s="62">
        <v>172.227237</v>
      </c>
      <c r="AM182" s="63">
        <v>103.22869703793224</v>
      </c>
      <c r="AN182" s="63">
        <v>230.36659586792848</v>
      </c>
      <c r="AO182" s="62">
        <v>336.59211399999998</v>
      </c>
      <c r="AP182" s="62">
        <v>423.05002200000001</v>
      </c>
      <c r="AQ182" s="62">
        <v>499.17021899999997</v>
      </c>
      <c r="AR182" s="62">
        <v>359.59126099999997</v>
      </c>
      <c r="AS182" s="62">
        <v>150.82900900000001</v>
      </c>
      <c r="AT182" s="63">
        <v>139.20632785557967</v>
      </c>
      <c r="AU182" s="63">
        <v>256.3118939129065</v>
      </c>
      <c r="AV182" s="62">
        <v>256.3118939129065</v>
      </c>
      <c r="AW182" s="62">
        <v>314.75328120079911</v>
      </c>
      <c r="AX182" s="62">
        <v>363.76577893150051</v>
      </c>
      <c r="AY182" s="62">
        <v>314.75328120079911</v>
      </c>
      <c r="AZ182" s="62">
        <v>363.76577893150051</v>
      </c>
      <c r="BA182" s="63">
        <v>46.252813039779596</v>
      </c>
      <c r="BB182" s="63">
        <v>160.88143598982074</v>
      </c>
      <c r="BC182" s="62">
        <v>235.06629699999999</v>
      </c>
      <c r="BD182" s="62">
        <v>203.91854799999999</v>
      </c>
      <c r="BE182" s="62">
        <v>203.91854799999999</v>
      </c>
      <c r="BF182" s="62">
        <v>203.91854799999999</v>
      </c>
      <c r="BG182" s="62">
        <v>47.607236</v>
      </c>
      <c r="BH182" s="62">
        <v>446.06872152588153</v>
      </c>
      <c r="BI182" s="62">
        <v>446.06872152588153</v>
      </c>
      <c r="BJ182" s="62">
        <v>448.57340851161325</v>
      </c>
      <c r="BK182" s="62">
        <v>893.67657640615937</v>
      </c>
      <c r="BL182" s="62">
        <v>1166.5972842573888</v>
      </c>
      <c r="BM182" s="62">
        <v>1035.5860697917474</v>
      </c>
      <c r="BN182" s="62">
        <v>1836.0069751747965</v>
      </c>
      <c r="BO182" s="62">
        <v>1836.0069751747965</v>
      </c>
      <c r="BP182" s="62">
        <v>1976.1006793851648</v>
      </c>
      <c r="BQ182" s="62">
        <v>2008.6834886949352</v>
      </c>
      <c r="BR182" s="62">
        <v>2797.2578873348007</v>
      </c>
      <c r="BS182" s="62">
        <v>2843.4555144419569</v>
      </c>
    </row>
    <row r="183" spans="2:77" s="1" customFormat="1" ht="15" x14ac:dyDescent="0.25">
      <c r="B183" s="89" t="s">
        <v>372</v>
      </c>
      <c r="C183" s="74">
        <v>43594</v>
      </c>
      <c r="D183" s="58" t="s">
        <v>0</v>
      </c>
      <c r="E183" s="75" t="s">
        <v>26</v>
      </c>
      <c r="F183" s="75">
        <v>485.75299999999999</v>
      </c>
      <c r="G183" s="59">
        <v>519.87300000000005</v>
      </c>
      <c r="H183" s="59">
        <v>215.26900000000001</v>
      </c>
      <c r="I183" s="60">
        <v>1.2564930389419748</v>
      </c>
      <c r="J183" s="66">
        <v>-6.5631413826069185E-2</v>
      </c>
      <c r="K183" s="59" t="s">
        <v>26</v>
      </c>
      <c r="L183" s="75">
        <v>259.839</v>
      </c>
      <c r="M183" s="59">
        <v>252.80799999999999</v>
      </c>
      <c r="N183" s="59">
        <v>63.992000000000004</v>
      </c>
      <c r="O183" s="60">
        <v>3.0604919364920615</v>
      </c>
      <c r="P183" s="66">
        <v>2.7811619885446781E-2</v>
      </c>
      <c r="Q183" s="59" t="s">
        <v>26</v>
      </c>
      <c r="R183" s="76">
        <v>156.042</v>
      </c>
      <c r="S183" s="59">
        <v>96.531000000000006</v>
      </c>
      <c r="T183" s="59">
        <v>20.128</v>
      </c>
      <c r="U183" s="60">
        <v>6.7524841017488075</v>
      </c>
      <c r="V183" s="90">
        <v>0.61649625508903871</v>
      </c>
      <c r="W183" s="61"/>
      <c r="X183" s="61"/>
      <c r="Y183" s="61"/>
      <c r="Z183" s="61"/>
      <c r="AA183" s="62">
        <v>2115.0360000000001</v>
      </c>
      <c r="AB183" s="62">
        <v>485.75299999999999</v>
      </c>
      <c r="AC183" s="62">
        <v>215.26900000000001</v>
      </c>
      <c r="AD183" s="62">
        <v>457.35300000000001</v>
      </c>
      <c r="AE183" s="62">
        <v>475.93599999999998</v>
      </c>
      <c r="AF183" s="63">
        <v>287.01</v>
      </c>
      <c r="AG183" s="63">
        <v>112.116</v>
      </c>
      <c r="AH183" s="62">
        <v>112.116</v>
      </c>
      <c r="AI183" s="62">
        <v>297.327</v>
      </c>
      <c r="AJ183" s="62">
        <v>284.11399999999998</v>
      </c>
      <c r="AK183" s="62">
        <v>279.48099999999999</v>
      </c>
      <c r="AL183" s="62">
        <v>287.01</v>
      </c>
      <c r="AM183" s="63">
        <v>229.15799999999999</v>
      </c>
      <c r="AN183" s="63">
        <v>43.631</v>
      </c>
      <c r="AO183" s="62">
        <v>43.631</v>
      </c>
      <c r="AP183" s="62">
        <v>254.87299999999999</v>
      </c>
      <c r="AQ183" s="62">
        <v>239.00700000000001</v>
      </c>
      <c r="AR183" s="62">
        <v>222.51900000000001</v>
      </c>
      <c r="AS183" s="62">
        <v>229.15799999999999</v>
      </c>
      <c r="AT183" s="63">
        <v>259.839</v>
      </c>
      <c r="AU183" s="63">
        <v>63.991999999999997</v>
      </c>
      <c r="AV183" s="62">
        <v>63.991999999999997</v>
      </c>
      <c r="AW183" s="62">
        <v>276.74</v>
      </c>
      <c r="AX183" s="62">
        <v>266.49700000000001</v>
      </c>
      <c r="AY183" s="62">
        <v>276.74</v>
      </c>
      <c r="AZ183" s="62">
        <v>266.49700000000001</v>
      </c>
      <c r="BA183" s="63">
        <v>156.042</v>
      </c>
      <c r="BB183" s="63">
        <v>20.128</v>
      </c>
      <c r="BC183" s="62">
        <v>20.128</v>
      </c>
      <c r="BD183" s="62">
        <v>149.154</v>
      </c>
      <c r="BE183" s="62">
        <v>149.154</v>
      </c>
      <c r="BF183" s="62">
        <v>149.154</v>
      </c>
      <c r="BG183" s="62">
        <v>192.97200000000001</v>
      </c>
      <c r="BH183" s="62">
        <v>-1981.5119999999999</v>
      </c>
      <c r="BI183" s="62">
        <v>-1981.5119999999999</v>
      </c>
      <c r="BJ183" s="62">
        <v>-2298.5549999999998</v>
      </c>
      <c r="BK183" s="62">
        <v>-2688.6779999999999</v>
      </c>
      <c r="BL183" s="62">
        <v>-2792.3429999999998</v>
      </c>
      <c r="BM183" s="62">
        <v>-3110.0770000000002</v>
      </c>
      <c r="BN183" s="62">
        <v>1643.8689999999999</v>
      </c>
      <c r="BO183" s="62">
        <v>1643.8689999999999</v>
      </c>
      <c r="BP183" s="62">
        <v>1794.1220000000001</v>
      </c>
      <c r="BQ183" s="62">
        <v>1986.828</v>
      </c>
      <c r="BR183" s="62">
        <v>2080.0169999999998</v>
      </c>
      <c r="BS183" s="62">
        <v>2241.549</v>
      </c>
    </row>
    <row r="184" spans="2:77" s="1" customFormat="1" ht="15" x14ac:dyDescent="0.25">
      <c r="B184" s="89" t="s">
        <v>373</v>
      </c>
      <c r="C184" s="74">
        <v>43594</v>
      </c>
      <c r="D184" s="58" t="s">
        <v>0</v>
      </c>
      <c r="E184" s="75" t="s">
        <v>26</v>
      </c>
      <c r="F184" s="75">
        <v>486.53199999999998</v>
      </c>
      <c r="G184" s="59">
        <v>519.86599999999999</v>
      </c>
      <c r="H184" s="59">
        <v>216.149</v>
      </c>
      <c r="I184" s="60">
        <v>1.250910251724505</v>
      </c>
      <c r="J184" s="66">
        <v>-6.4120369479827466E-2</v>
      </c>
      <c r="K184" s="59" t="s">
        <v>26</v>
      </c>
      <c r="L184" s="75">
        <v>262.584</v>
      </c>
      <c r="M184" s="59">
        <v>251.31400000000002</v>
      </c>
      <c r="N184" s="59">
        <v>66.786000000000001</v>
      </c>
      <c r="O184" s="60">
        <v>2.9317222172311563</v>
      </c>
      <c r="P184" s="66">
        <v>4.4844298367778812E-2</v>
      </c>
      <c r="Q184" s="59" t="s">
        <v>26</v>
      </c>
      <c r="R184" s="76">
        <v>44.146999999999998</v>
      </c>
      <c r="S184" s="59">
        <v>48.040999999999997</v>
      </c>
      <c r="T184" s="59">
        <v>10.504</v>
      </c>
      <c r="U184" s="60">
        <v>3.2028750952018283</v>
      </c>
      <c r="V184" s="90">
        <v>-8.1055764867508984E-2</v>
      </c>
      <c r="W184" s="61"/>
      <c r="X184" s="61"/>
      <c r="Y184" s="61"/>
      <c r="Z184" s="61"/>
      <c r="AA184" s="62">
        <v>1106.6864915639999</v>
      </c>
      <c r="AB184" s="62">
        <v>486.53199999999998</v>
      </c>
      <c r="AC184" s="62">
        <v>216.149</v>
      </c>
      <c r="AD184" s="62">
        <v>458.42700000000002</v>
      </c>
      <c r="AE184" s="62">
        <v>476.34399999999999</v>
      </c>
      <c r="AF184" s="63">
        <v>285.91699999999997</v>
      </c>
      <c r="AG184" s="63">
        <v>115.045</v>
      </c>
      <c r="AH184" s="62">
        <v>115.045</v>
      </c>
      <c r="AI184" s="62">
        <v>295.13900000000001</v>
      </c>
      <c r="AJ184" s="62">
        <v>288.03300000000002</v>
      </c>
      <c r="AK184" s="62">
        <v>273.74</v>
      </c>
      <c r="AL184" s="62">
        <v>285.91699999999997</v>
      </c>
      <c r="AM184" s="63">
        <v>229.42099999999999</v>
      </c>
      <c r="AN184" s="63">
        <v>46.253999999999998</v>
      </c>
      <c r="AO184" s="62">
        <v>46.253999999999998</v>
      </c>
      <c r="AP184" s="62">
        <v>252.291</v>
      </c>
      <c r="AQ184" s="62">
        <v>242.917</v>
      </c>
      <c r="AR184" s="62">
        <v>220.22200000000001</v>
      </c>
      <c r="AS184" s="62">
        <v>229.42099999999999</v>
      </c>
      <c r="AT184" s="63">
        <v>262.584</v>
      </c>
      <c r="AU184" s="63">
        <v>66.786000000000001</v>
      </c>
      <c r="AV184" s="62">
        <v>66.786000000000001</v>
      </c>
      <c r="AW184" s="62">
        <v>274.327</v>
      </c>
      <c r="AX184" s="62">
        <v>270.57799999999997</v>
      </c>
      <c r="AY184" s="62">
        <v>274.327</v>
      </c>
      <c r="AZ184" s="62">
        <v>270.57799999999997</v>
      </c>
      <c r="BA184" s="63">
        <v>44.146999999999998</v>
      </c>
      <c r="BB184" s="63">
        <v>10.504</v>
      </c>
      <c r="BC184" s="62">
        <v>10.504</v>
      </c>
      <c r="BD184" s="62">
        <v>78.179000000000002</v>
      </c>
      <c r="BE184" s="62">
        <v>78.179000000000002</v>
      </c>
      <c r="BF184" s="62">
        <v>78.179000000000002</v>
      </c>
      <c r="BG184" s="62">
        <v>101.428</v>
      </c>
      <c r="BH184" s="62">
        <v>-1983.6780000000001</v>
      </c>
      <c r="BI184" s="62">
        <v>-1983.6780000000001</v>
      </c>
      <c r="BJ184" s="62">
        <v>-2300.7539999999999</v>
      </c>
      <c r="BK184" s="62">
        <v>-2691.4479999999999</v>
      </c>
      <c r="BL184" s="62">
        <v>-2794.5329999999999</v>
      </c>
      <c r="BM184" s="62">
        <v>-3111.4409999999998</v>
      </c>
      <c r="BN184" s="62">
        <v>712.07100000000003</v>
      </c>
      <c r="BO184" s="62">
        <v>712.07100000000003</v>
      </c>
      <c r="BP184" s="62">
        <v>790.69899999999996</v>
      </c>
      <c r="BQ184" s="62">
        <v>891.98099999999999</v>
      </c>
      <c r="BR184" s="62">
        <v>939.69799999999998</v>
      </c>
      <c r="BS184" s="62">
        <v>989.93100000000004</v>
      </c>
    </row>
    <row r="185" spans="2:77" s="1" customFormat="1" ht="15" x14ac:dyDescent="0.25">
      <c r="B185" s="89" t="s">
        <v>374</v>
      </c>
      <c r="C185" s="74">
        <v>43594</v>
      </c>
      <c r="D185" s="58" t="s">
        <v>0</v>
      </c>
      <c r="E185" s="75">
        <v>517.67520000000002</v>
      </c>
      <c r="F185" s="75">
        <v>467.84100000000001</v>
      </c>
      <c r="G185" s="59">
        <v>505.09100000000001</v>
      </c>
      <c r="H185" s="59">
        <v>203.85599999999999</v>
      </c>
      <c r="I185" s="60">
        <v>1.2949582057923239</v>
      </c>
      <c r="J185" s="66">
        <v>-7.3749086798220564E-2</v>
      </c>
      <c r="K185" s="59">
        <v>292.75779999999997</v>
      </c>
      <c r="L185" s="75">
        <v>258.25100000000003</v>
      </c>
      <c r="M185" s="59">
        <v>256.09899999999999</v>
      </c>
      <c r="N185" s="59">
        <v>101.20200000000001</v>
      </c>
      <c r="O185" s="60">
        <v>1.5518369202189679</v>
      </c>
      <c r="P185" s="66">
        <v>8.403000402188443E-3</v>
      </c>
      <c r="Q185" s="59">
        <v>326.9264</v>
      </c>
      <c r="R185" s="76">
        <v>319.50599999999997</v>
      </c>
      <c r="S185" s="59">
        <v>191.03899999999999</v>
      </c>
      <c r="T185" s="59">
        <v>141.501</v>
      </c>
      <c r="U185" s="60">
        <v>1.2579769754277352</v>
      </c>
      <c r="V185" s="90">
        <v>0.67246478467747428</v>
      </c>
      <c r="W185" s="61"/>
      <c r="X185" s="61"/>
      <c r="Y185" s="61"/>
      <c r="Z185" s="61"/>
      <c r="AA185" s="62">
        <v>6581.8999999999987</v>
      </c>
      <c r="AB185" s="62">
        <v>467.84100000000001</v>
      </c>
      <c r="AC185" s="62">
        <v>203.85599999999999</v>
      </c>
      <c r="AD185" s="62">
        <v>440.75299999999999</v>
      </c>
      <c r="AE185" s="62">
        <v>460.923</v>
      </c>
      <c r="AF185" s="63">
        <v>284.983</v>
      </c>
      <c r="AG185" s="63">
        <v>120.221</v>
      </c>
      <c r="AH185" s="62">
        <v>120.221</v>
      </c>
      <c r="AI185" s="62">
        <v>291.16000000000003</v>
      </c>
      <c r="AJ185" s="62">
        <v>288.90199999999999</v>
      </c>
      <c r="AK185" s="62">
        <v>277.44099999999997</v>
      </c>
      <c r="AL185" s="62">
        <v>284.983</v>
      </c>
      <c r="AM185" s="63">
        <v>231.69300000000001</v>
      </c>
      <c r="AN185" s="63">
        <v>86.052000000000007</v>
      </c>
      <c r="AO185" s="62">
        <v>86.052000000000007</v>
      </c>
      <c r="AP185" s="62">
        <v>254.328</v>
      </c>
      <c r="AQ185" s="62">
        <v>247.11099999999999</v>
      </c>
      <c r="AR185" s="62">
        <v>228.768</v>
      </c>
      <c r="AS185" s="62">
        <v>231.69300000000001</v>
      </c>
      <c r="AT185" s="63">
        <v>258.25099999999998</v>
      </c>
      <c r="AU185" s="63">
        <v>101.202</v>
      </c>
      <c r="AV185" s="62">
        <v>101.202</v>
      </c>
      <c r="AW185" s="62">
        <v>272.34699999999998</v>
      </c>
      <c r="AX185" s="62">
        <v>270.74799999999999</v>
      </c>
      <c r="AY185" s="62">
        <v>272.34699999999998</v>
      </c>
      <c r="AZ185" s="62">
        <v>270.74799999999999</v>
      </c>
      <c r="BA185" s="63">
        <v>319.50599999999997</v>
      </c>
      <c r="BB185" s="63">
        <v>141.501</v>
      </c>
      <c r="BC185" s="62">
        <v>141.501</v>
      </c>
      <c r="BD185" s="62">
        <v>357.22899999999998</v>
      </c>
      <c r="BE185" s="62">
        <v>357.22899999999998</v>
      </c>
      <c r="BF185" s="62">
        <v>357.22899999999998</v>
      </c>
      <c r="BG185" s="62">
        <v>483.97800000000001</v>
      </c>
      <c r="BH185" s="62">
        <v>-1756.5730000000001</v>
      </c>
      <c r="BI185" s="62">
        <v>-1756.5730000000001</v>
      </c>
      <c r="BJ185" s="62">
        <v>-2069.797</v>
      </c>
      <c r="BK185" s="62">
        <v>-2455.9569999999999</v>
      </c>
      <c r="BL185" s="62">
        <v>-2558.7179999999998</v>
      </c>
      <c r="BM185" s="62">
        <v>-2869.9259999999999</v>
      </c>
      <c r="BN185" s="62">
        <v>2957.7939999999999</v>
      </c>
      <c r="BO185" s="62">
        <v>2957.7939999999999</v>
      </c>
      <c r="BP185" s="62">
        <v>3314.9189999999999</v>
      </c>
      <c r="BQ185" s="62">
        <v>3799.3850000000002</v>
      </c>
      <c r="BR185" s="62">
        <v>3987.6759999999999</v>
      </c>
      <c r="BS185" s="62">
        <v>4313.2039999999997</v>
      </c>
      <c r="BT185"/>
      <c r="BU185"/>
      <c r="BV185"/>
      <c r="BW185"/>
      <c r="BX185"/>
      <c r="BY185"/>
    </row>
    <row r="186" spans="2:77" s="1" customFormat="1" ht="15" x14ac:dyDescent="0.25">
      <c r="B186" s="89" t="s">
        <v>119</v>
      </c>
      <c r="C186" s="74">
        <v>43594</v>
      </c>
      <c r="D186" s="58" t="s">
        <v>0</v>
      </c>
      <c r="E186" s="75" t="s">
        <v>26</v>
      </c>
      <c r="F186" s="75">
        <v>3056.8539999999998</v>
      </c>
      <c r="G186" s="59">
        <v>3354.877</v>
      </c>
      <c r="H186" s="59">
        <v>2084.2809999999999</v>
      </c>
      <c r="I186" s="60">
        <v>0.46662278262863777</v>
      </c>
      <c r="J186" s="66">
        <v>-8.8832764956807697E-2</v>
      </c>
      <c r="K186" s="59" t="s">
        <v>26</v>
      </c>
      <c r="L186" s="75">
        <v>150.91899999999998</v>
      </c>
      <c r="M186" s="59">
        <v>96.497</v>
      </c>
      <c r="N186" s="59">
        <v>213.845</v>
      </c>
      <c r="O186" s="60">
        <v>-0.29425986111435865</v>
      </c>
      <c r="P186" s="66">
        <v>0.56397608215799444</v>
      </c>
      <c r="Q186" s="59" t="s">
        <v>26</v>
      </c>
      <c r="R186" s="76">
        <v>230.02199999999999</v>
      </c>
      <c r="S186" s="59">
        <v>-879.86199999999997</v>
      </c>
      <c r="T186" s="59">
        <v>-101.78400000000001</v>
      </c>
      <c r="U186" s="60" t="s">
        <v>377</v>
      </c>
      <c r="V186" s="90" t="s">
        <v>377</v>
      </c>
      <c r="W186" s="61"/>
      <c r="X186" s="61"/>
      <c r="Y186" s="61"/>
      <c r="Z186" s="61"/>
      <c r="AA186" s="62">
        <v>2695.4464366399998</v>
      </c>
      <c r="AB186" s="62">
        <v>3056.8539999999998</v>
      </c>
      <c r="AC186" s="62">
        <v>2084.2809999999999</v>
      </c>
      <c r="AD186" s="62">
        <v>3107.038</v>
      </c>
      <c r="AE186" s="62">
        <v>3600.2420000000002</v>
      </c>
      <c r="AF186" s="63">
        <v>241.733</v>
      </c>
      <c r="AG186" s="63">
        <v>171.1</v>
      </c>
      <c r="AH186" s="62">
        <v>171.1</v>
      </c>
      <c r="AI186" s="62">
        <v>290.37700000000001</v>
      </c>
      <c r="AJ186" s="62">
        <v>337.84899999999999</v>
      </c>
      <c r="AK186" s="62">
        <v>224.63</v>
      </c>
      <c r="AL186" s="62">
        <v>241.733</v>
      </c>
      <c r="AM186" s="63">
        <v>82.450999999999993</v>
      </c>
      <c r="AN186" s="63">
        <v>49.127000000000002</v>
      </c>
      <c r="AO186" s="62">
        <v>49.127000000000002</v>
      </c>
      <c r="AP186" s="62">
        <v>130.792</v>
      </c>
      <c r="AQ186" s="62">
        <v>181.43700000000001</v>
      </c>
      <c r="AR186" s="62">
        <v>19.625</v>
      </c>
      <c r="AS186" s="62">
        <v>82.450999999999993</v>
      </c>
      <c r="AT186" s="63">
        <v>150.91900000000001</v>
      </c>
      <c r="AU186" s="63">
        <v>213.845</v>
      </c>
      <c r="AV186" s="62">
        <v>213.845</v>
      </c>
      <c r="AW186" s="62">
        <v>178.334</v>
      </c>
      <c r="AX186" s="62">
        <v>232.761</v>
      </c>
      <c r="AY186" s="62">
        <v>178.334</v>
      </c>
      <c r="AZ186" s="62">
        <v>232.761</v>
      </c>
      <c r="BA186" s="63">
        <v>230.02199999999999</v>
      </c>
      <c r="BB186" s="63">
        <v>-101.78400000000001</v>
      </c>
      <c r="BC186" s="62">
        <v>-101.78400000000001</v>
      </c>
      <c r="BD186" s="62">
        <v>3463.9609999999998</v>
      </c>
      <c r="BE186" s="62">
        <v>3463.9609999999998</v>
      </c>
      <c r="BF186" s="62">
        <v>3463.9609999999998</v>
      </c>
      <c r="BG186" s="62">
        <v>1013.913</v>
      </c>
      <c r="BH186" s="62">
        <v>747.9</v>
      </c>
      <c r="BI186" s="62">
        <v>747.9</v>
      </c>
      <c r="BJ186" s="62">
        <v>-1695.8119999999999</v>
      </c>
      <c r="BK186" s="62">
        <v>-2805.3220000000001</v>
      </c>
      <c r="BL186" s="62">
        <v>-1753.0070000000001</v>
      </c>
      <c r="BM186" s="62">
        <v>-1973.453</v>
      </c>
      <c r="BN186" s="62">
        <v>2533.4740000000002</v>
      </c>
      <c r="BO186" s="62">
        <v>2533.4740000000002</v>
      </c>
      <c r="BP186" s="62">
        <v>6151.9849999999997</v>
      </c>
      <c r="BQ186" s="62">
        <v>7309.1009999999997</v>
      </c>
      <c r="BR186" s="62">
        <v>6661.6779999999999</v>
      </c>
      <c r="BS186" s="62">
        <v>6669.7830000000004</v>
      </c>
    </row>
    <row r="187" spans="2:77" s="1" customFormat="1" ht="15" x14ac:dyDescent="0.25">
      <c r="B187" s="89" t="s">
        <v>200</v>
      </c>
      <c r="C187" s="74">
        <v>43594</v>
      </c>
      <c r="D187" s="58" t="s">
        <v>0</v>
      </c>
      <c r="E187" s="75" t="s">
        <v>26</v>
      </c>
      <c r="F187" s="75">
        <v>273.33520399999998</v>
      </c>
      <c r="G187" s="59">
        <v>199.57550900000001</v>
      </c>
      <c r="H187" s="59">
        <v>183.61520100000001</v>
      </c>
      <c r="I187" s="60">
        <v>0.48863058456690611</v>
      </c>
      <c r="J187" s="66">
        <v>0.36958289806992273</v>
      </c>
      <c r="K187" s="59" t="s">
        <v>26</v>
      </c>
      <c r="L187" s="75">
        <v>33.607006999999996</v>
      </c>
      <c r="M187" s="59">
        <v>15.576046999999999</v>
      </c>
      <c r="N187" s="59">
        <v>22.110163</v>
      </c>
      <c r="O187" s="60">
        <v>0.51998006527586416</v>
      </c>
      <c r="P187" s="66">
        <v>1.1576082172838844</v>
      </c>
      <c r="Q187" s="59" t="s">
        <v>26</v>
      </c>
      <c r="R187" s="76">
        <v>33.257134999999998</v>
      </c>
      <c r="S187" s="59">
        <v>42.279425000000003</v>
      </c>
      <c r="T187" s="59">
        <v>-0.413661</v>
      </c>
      <c r="U187" s="60" t="s">
        <v>377</v>
      </c>
      <c r="V187" s="90">
        <v>-0.21339670537146627</v>
      </c>
      <c r="W187" s="61"/>
      <c r="X187" s="61"/>
      <c r="Y187" s="61"/>
      <c r="Z187" s="61"/>
      <c r="AA187" s="62">
        <v>302.94</v>
      </c>
      <c r="AB187" s="62">
        <v>273.33520399999998</v>
      </c>
      <c r="AC187" s="62">
        <v>183.61520100000001</v>
      </c>
      <c r="AD187" s="62">
        <v>219.47457299999999</v>
      </c>
      <c r="AE187" s="62">
        <v>114.717215</v>
      </c>
      <c r="AF187" s="63">
        <v>55.796883999999999</v>
      </c>
      <c r="AG187" s="63">
        <v>36.394838999999997</v>
      </c>
      <c r="AH187" s="62">
        <v>36.394838999999997</v>
      </c>
      <c r="AI187" s="62">
        <v>49.079923999999998</v>
      </c>
      <c r="AJ187" s="62">
        <v>30.415244000000001</v>
      </c>
      <c r="AK187" s="62">
        <v>33.740459000000001</v>
      </c>
      <c r="AL187" s="62">
        <v>55.796883999999999</v>
      </c>
      <c r="AM187" s="63">
        <v>28.365622999999999</v>
      </c>
      <c r="AN187" s="63">
        <v>18.269362999999998</v>
      </c>
      <c r="AO187" s="62">
        <v>18.269362999999998</v>
      </c>
      <c r="AP187" s="62">
        <v>29.536377999999999</v>
      </c>
      <c r="AQ187" s="62">
        <v>9.5941130000000001</v>
      </c>
      <c r="AR187" s="62">
        <v>10.441927</v>
      </c>
      <c r="AS187" s="62">
        <v>28.365622999999999</v>
      </c>
      <c r="AT187" s="63">
        <v>33.607007000000003</v>
      </c>
      <c r="AU187" s="63">
        <v>22.110163</v>
      </c>
      <c r="AV187" s="62">
        <v>22.110163</v>
      </c>
      <c r="AW187" s="62">
        <v>33.968063999999998</v>
      </c>
      <c r="AX187" s="62">
        <v>14.205741</v>
      </c>
      <c r="AY187" s="62">
        <v>33.968063999999998</v>
      </c>
      <c r="AZ187" s="62">
        <v>14.205741</v>
      </c>
      <c r="BA187" s="63">
        <v>33.257134999999998</v>
      </c>
      <c r="BB187" s="63">
        <v>-0.413661</v>
      </c>
      <c r="BC187" s="62">
        <v>-0.413661</v>
      </c>
      <c r="BD187" s="62">
        <v>4.3219130000000003</v>
      </c>
      <c r="BE187" s="62">
        <v>4.3219130000000003</v>
      </c>
      <c r="BF187" s="62">
        <v>4.3219130000000003</v>
      </c>
      <c r="BG187" s="62">
        <v>14.06691</v>
      </c>
      <c r="BH187" s="62">
        <v>213.498345</v>
      </c>
      <c r="BI187" s="62">
        <v>213.498345</v>
      </c>
      <c r="BJ187" s="62">
        <v>202.136641</v>
      </c>
      <c r="BK187" s="62">
        <v>208.37941000000001</v>
      </c>
      <c r="BL187" s="62">
        <v>29.922297</v>
      </c>
      <c r="BM187" s="62">
        <v>170.78042400000001</v>
      </c>
      <c r="BN187" s="62">
        <v>146.326728</v>
      </c>
      <c r="BO187" s="62">
        <v>146.326728</v>
      </c>
      <c r="BP187" s="62">
        <v>151.79275200000001</v>
      </c>
      <c r="BQ187" s="62">
        <v>172.35584600000001</v>
      </c>
      <c r="BR187" s="62">
        <v>209.52349100000001</v>
      </c>
      <c r="BS187" s="62">
        <v>245.529721</v>
      </c>
    </row>
    <row r="188" spans="2:77" s="1" customFormat="1" ht="15" x14ac:dyDescent="0.25">
      <c r="B188" s="89" t="s">
        <v>299</v>
      </c>
      <c r="C188" s="74">
        <v>43594</v>
      </c>
      <c r="D188" s="58" t="s">
        <v>0</v>
      </c>
      <c r="E188" s="75" t="s">
        <v>26</v>
      </c>
      <c r="F188" s="75">
        <v>8.0598270000000003</v>
      </c>
      <c r="G188" s="59">
        <v>8.5367709999999999</v>
      </c>
      <c r="H188" s="59">
        <v>3.5201549999999999</v>
      </c>
      <c r="I188" s="60">
        <v>1.2896227580887776</v>
      </c>
      <c r="J188" s="66">
        <v>-5.5869367937830261E-2</v>
      </c>
      <c r="K188" s="59" t="s">
        <v>26</v>
      </c>
      <c r="L188" s="75">
        <v>4.5237579999999999</v>
      </c>
      <c r="M188" s="59">
        <v>6.6503360000000002</v>
      </c>
      <c r="N188" s="59">
        <v>1.6071409999999999</v>
      </c>
      <c r="O188" s="60">
        <v>1.814786008197165</v>
      </c>
      <c r="P188" s="66">
        <v>-0.31977000861309868</v>
      </c>
      <c r="Q188" s="59" t="s">
        <v>26</v>
      </c>
      <c r="R188" s="76">
        <v>2.94808</v>
      </c>
      <c r="S188" s="59">
        <v>5.473319</v>
      </c>
      <c r="T188" s="59">
        <v>1.234046</v>
      </c>
      <c r="U188" s="60">
        <v>1.3889547067127159</v>
      </c>
      <c r="V188" s="90">
        <v>-0.46137252369174897</v>
      </c>
      <c r="W188" s="61"/>
      <c r="X188" s="61"/>
      <c r="Y188" s="61"/>
      <c r="Z188" s="61"/>
      <c r="AA188" s="62">
        <v>45.3</v>
      </c>
      <c r="AB188" s="62">
        <v>8.0598270000000003</v>
      </c>
      <c r="AC188" s="62">
        <v>3.5201549999999999</v>
      </c>
      <c r="AD188" s="62">
        <v>3.5276779999999999</v>
      </c>
      <c r="AE188" s="62">
        <v>4.0536729999999999</v>
      </c>
      <c r="AF188" s="63">
        <v>8.0598270000000003</v>
      </c>
      <c r="AG188" s="63">
        <v>3.5201549999999999</v>
      </c>
      <c r="AH188" s="62">
        <v>3.5201549999999999</v>
      </c>
      <c r="AI188" s="62">
        <v>3.5276779999999999</v>
      </c>
      <c r="AJ188" s="62">
        <v>4.0536729999999999</v>
      </c>
      <c r="AK188" s="62">
        <v>8.5367709999999999</v>
      </c>
      <c r="AL188" s="62">
        <v>8.0598270000000003</v>
      </c>
      <c r="AM188" s="63">
        <v>4.4692090000000002</v>
      </c>
      <c r="AN188" s="63">
        <v>1.5519019999999999</v>
      </c>
      <c r="AO188" s="62">
        <v>1.5519019999999999</v>
      </c>
      <c r="AP188" s="62">
        <v>2.3134139999999999</v>
      </c>
      <c r="AQ188" s="62">
        <v>2.4102890000000001</v>
      </c>
      <c r="AR188" s="62">
        <v>6.5935090000000001</v>
      </c>
      <c r="AS188" s="62">
        <v>4.4692090000000002</v>
      </c>
      <c r="AT188" s="63">
        <v>4.5237579999999999</v>
      </c>
      <c r="AU188" s="63">
        <v>1.6071409999999999</v>
      </c>
      <c r="AV188" s="62">
        <v>1.6071409999999999</v>
      </c>
      <c r="AW188" s="62">
        <v>2.3208069999999998</v>
      </c>
      <c r="AX188" s="62">
        <v>2.4615049999999998</v>
      </c>
      <c r="AY188" s="62">
        <v>2.3208069999999998</v>
      </c>
      <c r="AZ188" s="62">
        <v>2.4615049999999998</v>
      </c>
      <c r="BA188" s="63">
        <v>2.94808</v>
      </c>
      <c r="BB188" s="63">
        <v>1.234046</v>
      </c>
      <c r="BC188" s="62">
        <v>1.234046</v>
      </c>
      <c r="BD188" s="62">
        <v>2.3448159999999998</v>
      </c>
      <c r="BE188" s="62">
        <v>2.3448159999999998</v>
      </c>
      <c r="BF188" s="62">
        <v>2.3448159999999998</v>
      </c>
      <c r="BG188" s="62">
        <v>1.59144</v>
      </c>
      <c r="BH188" s="62">
        <v>-1.013301</v>
      </c>
      <c r="BI188" s="62">
        <v>-1.013301</v>
      </c>
      <c r="BJ188" s="62">
        <v>1.7516179999999999</v>
      </c>
      <c r="BK188" s="62">
        <v>-1.1327E-2</v>
      </c>
      <c r="BL188" s="62">
        <v>2.7576510000000001</v>
      </c>
      <c r="BM188" s="62">
        <v>-1.0122230000000001</v>
      </c>
      <c r="BN188" s="62">
        <v>30.617840000000001</v>
      </c>
      <c r="BO188" s="62">
        <v>30.617840000000001</v>
      </c>
      <c r="BP188" s="62">
        <v>32.956493000000002</v>
      </c>
      <c r="BQ188" s="62">
        <v>34.334429999999998</v>
      </c>
      <c r="BR188" s="62">
        <v>39.831699999999998</v>
      </c>
      <c r="BS188" s="62">
        <v>42.779780000000002</v>
      </c>
    </row>
    <row r="189" spans="2:77" s="1" customFormat="1" ht="15" x14ac:dyDescent="0.25">
      <c r="B189" s="89" t="s">
        <v>344</v>
      </c>
      <c r="C189" s="74">
        <v>43594</v>
      </c>
      <c r="D189" s="58" t="s">
        <v>0</v>
      </c>
      <c r="E189" s="75" t="s">
        <v>26</v>
      </c>
      <c r="F189" s="75">
        <v>1870.8430000000001</v>
      </c>
      <c r="G189" s="59">
        <v>2086.7890000000002</v>
      </c>
      <c r="H189" s="59">
        <v>1277.579</v>
      </c>
      <c r="I189" s="60">
        <v>0.46436580438469965</v>
      </c>
      <c r="J189" s="66">
        <v>-0.10348243162102166</v>
      </c>
      <c r="K189" s="59" t="s">
        <v>26</v>
      </c>
      <c r="L189" s="75">
        <v>461.82400000000001</v>
      </c>
      <c r="M189" s="59">
        <v>471.327</v>
      </c>
      <c r="N189" s="59">
        <v>338.10500000000002</v>
      </c>
      <c r="O189" s="60">
        <v>0.36591887135653112</v>
      </c>
      <c r="P189" s="66">
        <v>-2.0162222830434007E-2</v>
      </c>
      <c r="Q189" s="59" t="s">
        <v>26</v>
      </c>
      <c r="R189" s="76">
        <v>35.805999999999997</v>
      </c>
      <c r="S189" s="59">
        <v>64.483000000000004</v>
      </c>
      <c r="T189" s="59">
        <v>35.299999999999997</v>
      </c>
      <c r="U189" s="60">
        <v>1.4334277620396518E-2</v>
      </c>
      <c r="V189" s="90">
        <v>-0.44472186467751196</v>
      </c>
      <c r="W189" s="61"/>
      <c r="X189" s="61"/>
      <c r="Y189" s="61"/>
      <c r="Z189" s="61"/>
      <c r="AA189" s="62">
        <v>2360</v>
      </c>
      <c r="AB189" s="62">
        <v>1870.8430000000001</v>
      </c>
      <c r="AC189" s="62">
        <v>1277.579</v>
      </c>
      <c r="AD189" s="62">
        <v>1493.692</v>
      </c>
      <c r="AE189" s="62">
        <v>1871.7460000000001</v>
      </c>
      <c r="AF189" s="63">
        <v>388.67099999999999</v>
      </c>
      <c r="AG189" s="63">
        <v>299.08100000000002</v>
      </c>
      <c r="AH189" s="62">
        <v>299.08100000000002</v>
      </c>
      <c r="AI189" s="62">
        <v>287.43599999999998</v>
      </c>
      <c r="AJ189" s="62">
        <v>522.64800000000002</v>
      </c>
      <c r="AK189" s="62">
        <v>376.892</v>
      </c>
      <c r="AL189" s="62">
        <v>388.67099999999999</v>
      </c>
      <c r="AM189" s="63">
        <v>335.55</v>
      </c>
      <c r="AN189" s="63">
        <v>247.21899999999999</v>
      </c>
      <c r="AO189" s="62">
        <v>247.21899999999999</v>
      </c>
      <c r="AP189" s="62">
        <v>242.131</v>
      </c>
      <c r="AQ189" s="62">
        <v>474.49099999999999</v>
      </c>
      <c r="AR189" s="62">
        <v>307.37599999999998</v>
      </c>
      <c r="AS189" s="62">
        <v>335.55</v>
      </c>
      <c r="AT189" s="63">
        <v>461.82400000000001</v>
      </c>
      <c r="AU189" s="63">
        <v>338.10500000000002</v>
      </c>
      <c r="AV189" s="62">
        <v>338.10500000000002</v>
      </c>
      <c r="AW189" s="62">
        <v>334.423</v>
      </c>
      <c r="AX189" s="62">
        <v>586.46100000000001</v>
      </c>
      <c r="AY189" s="62">
        <v>334.423</v>
      </c>
      <c r="AZ189" s="62">
        <v>586.46100000000001</v>
      </c>
      <c r="BA189" s="63">
        <v>35.805999999999997</v>
      </c>
      <c r="BB189" s="63">
        <v>35.299999999999997</v>
      </c>
      <c r="BC189" s="62">
        <v>35.299999999999997</v>
      </c>
      <c r="BD189" s="62">
        <v>41.942</v>
      </c>
      <c r="BE189" s="62">
        <v>41.942</v>
      </c>
      <c r="BF189" s="62">
        <v>41.942</v>
      </c>
      <c r="BG189" s="62">
        <v>-107.17700000000001</v>
      </c>
      <c r="BH189" s="62">
        <v>7877.5230000000001</v>
      </c>
      <c r="BI189" s="62">
        <v>7877.5230000000001</v>
      </c>
      <c r="BJ189" s="62">
        <v>10314.824000000001</v>
      </c>
      <c r="BK189" s="62">
        <v>12400.85</v>
      </c>
      <c r="BL189" s="62">
        <v>10681.151</v>
      </c>
      <c r="BM189" s="62">
        <v>11296.529</v>
      </c>
      <c r="BN189" s="62">
        <v>2739.0610000000001</v>
      </c>
      <c r="BO189" s="62">
        <v>2739.0610000000001</v>
      </c>
      <c r="BP189" s="62">
        <v>1448.2339999999999</v>
      </c>
      <c r="BQ189" s="62">
        <v>2531.2330000000002</v>
      </c>
      <c r="BR189" s="62">
        <v>2462.1909999999998</v>
      </c>
      <c r="BS189" s="62">
        <v>2131.4789999999998</v>
      </c>
    </row>
    <row r="190" spans="2:77" s="1" customFormat="1" ht="15" x14ac:dyDescent="0.25">
      <c r="B190" s="89" t="s">
        <v>25</v>
      </c>
      <c r="C190" s="74">
        <v>43594.25</v>
      </c>
      <c r="D190" s="58" t="s">
        <v>0</v>
      </c>
      <c r="E190" s="75" t="s">
        <v>26</v>
      </c>
      <c r="F190" s="75">
        <v>38.604244999999999</v>
      </c>
      <c r="G190" s="59">
        <v>46.879894999999998</v>
      </c>
      <c r="H190" s="59">
        <v>30.937252000000001</v>
      </c>
      <c r="I190" s="60">
        <v>0.24782398255669236</v>
      </c>
      <c r="J190" s="66">
        <v>-0.17652876568942821</v>
      </c>
      <c r="K190" s="59" t="s">
        <v>26</v>
      </c>
      <c r="L190" s="75">
        <v>2.7991219999999997</v>
      </c>
      <c r="M190" s="59">
        <v>7.8205119999999999</v>
      </c>
      <c r="N190" s="59">
        <v>1.0205519999999999</v>
      </c>
      <c r="O190" s="60">
        <v>1.7427529415453598</v>
      </c>
      <c r="P190" s="66">
        <v>-0.64207944441489251</v>
      </c>
      <c r="Q190" s="59" t="s">
        <v>26</v>
      </c>
      <c r="R190" s="76">
        <v>5.6886270000000003</v>
      </c>
      <c r="S190" s="59">
        <v>8.1495219999999993</v>
      </c>
      <c r="T190" s="59">
        <v>-0.82725700000000002</v>
      </c>
      <c r="U190" s="60" t="s">
        <v>377</v>
      </c>
      <c r="V190" s="90">
        <v>-0.30196801726530698</v>
      </c>
      <c r="W190" s="61"/>
      <c r="X190" s="61"/>
      <c r="Y190" s="61"/>
      <c r="Z190" s="61"/>
      <c r="AA190" s="62">
        <v>148.5</v>
      </c>
      <c r="AB190" s="62">
        <v>38.604244999999999</v>
      </c>
      <c r="AC190" s="62">
        <v>30.937252000000001</v>
      </c>
      <c r="AD190" s="62">
        <v>27.267987999999999</v>
      </c>
      <c r="AE190" s="62">
        <v>35.692377</v>
      </c>
      <c r="AF190" s="63">
        <v>6.5962249999999996</v>
      </c>
      <c r="AG190" s="63">
        <v>4.5149670000000004</v>
      </c>
      <c r="AH190" s="62">
        <v>4.5149670000000004</v>
      </c>
      <c r="AI190" s="62">
        <v>4.7360800000000003</v>
      </c>
      <c r="AJ190" s="62">
        <v>6.9959170000000004</v>
      </c>
      <c r="AK190" s="62">
        <v>10.663211</v>
      </c>
      <c r="AL190" s="62">
        <v>6.5962249999999996</v>
      </c>
      <c r="AM190" s="63">
        <v>2.2000989999999998</v>
      </c>
      <c r="AN190" s="63">
        <v>0.49478</v>
      </c>
      <c r="AO190" s="62">
        <v>0.49478</v>
      </c>
      <c r="AP190" s="62">
        <v>1.0345789999999999</v>
      </c>
      <c r="AQ190" s="62">
        <v>3.082754</v>
      </c>
      <c r="AR190" s="62">
        <v>7.2267229999999998</v>
      </c>
      <c r="AS190" s="62">
        <v>2.2000989999999998</v>
      </c>
      <c r="AT190" s="63">
        <v>2.7991220000000001</v>
      </c>
      <c r="AU190" s="63">
        <v>1.0205519999999999</v>
      </c>
      <c r="AV190" s="62">
        <v>1.0205519999999999</v>
      </c>
      <c r="AW190" s="62">
        <v>1.708375</v>
      </c>
      <c r="AX190" s="62">
        <v>3.6700870000000001</v>
      </c>
      <c r="AY190" s="62">
        <v>1.708375</v>
      </c>
      <c r="AZ190" s="62">
        <v>3.6700870000000001</v>
      </c>
      <c r="BA190" s="63">
        <v>5.6886270000000003</v>
      </c>
      <c r="BB190" s="63">
        <v>-0.82725700000000002</v>
      </c>
      <c r="BC190" s="62">
        <v>-0.82725700000000002</v>
      </c>
      <c r="BD190" s="62">
        <v>-1.8623749999999999</v>
      </c>
      <c r="BE190" s="62">
        <v>-1.8623749999999999</v>
      </c>
      <c r="BF190" s="62">
        <v>-1.8623749999999999</v>
      </c>
      <c r="BG190" s="62">
        <v>-10.762568999999999</v>
      </c>
      <c r="BH190" s="62">
        <v>57.574247999999997</v>
      </c>
      <c r="BI190" s="62">
        <v>57.574247999999997</v>
      </c>
      <c r="BJ190" s="62">
        <v>60.541589999999999</v>
      </c>
      <c r="BK190" s="62">
        <v>59.337767999999997</v>
      </c>
      <c r="BL190" s="62">
        <v>57.503390000000003</v>
      </c>
      <c r="BM190" s="62">
        <v>56.581032</v>
      </c>
      <c r="BN190" s="62">
        <v>61.964475</v>
      </c>
      <c r="BO190" s="62">
        <v>61.964475</v>
      </c>
      <c r="BP190" s="62">
        <v>52.473126999999998</v>
      </c>
      <c r="BQ190" s="62">
        <v>84.308622999999997</v>
      </c>
      <c r="BR190" s="62">
        <v>40.433371000000001</v>
      </c>
      <c r="BS190" s="62">
        <v>49.593887000000002</v>
      </c>
    </row>
    <row r="191" spans="2:77" s="1" customFormat="1" ht="15" x14ac:dyDescent="0.25">
      <c r="B191" s="89" t="s">
        <v>46</v>
      </c>
      <c r="C191" s="74">
        <v>43594.25</v>
      </c>
      <c r="D191" s="58" t="s">
        <v>0</v>
      </c>
      <c r="E191" s="75" t="s">
        <v>26</v>
      </c>
      <c r="F191" s="75" t="s">
        <v>26</v>
      </c>
      <c r="G191" s="59">
        <v>302.04156899999998</v>
      </c>
      <c r="H191" s="59">
        <v>159.882653</v>
      </c>
      <c r="I191" s="60" t="s">
        <v>26</v>
      </c>
      <c r="J191" s="66" t="s">
        <v>26</v>
      </c>
      <c r="K191" s="59" t="s">
        <v>26</v>
      </c>
      <c r="L191" s="75" t="s">
        <v>26</v>
      </c>
      <c r="M191" s="59">
        <v>23.848008999999998</v>
      </c>
      <c r="N191" s="59">
        <v>0.61807800000000057</v>
      </c>
      <c r="O191" s="60" t="s">
        <v>26</v>
      </c>
      <c r="P191" s="66" t="s">
        <v>26</v>
      </c>
      <c r="Q191" s="59" t="s">
        <v>26</v>
      </c>
      <c r="R191" s="76">
        <v>0</v>
      </c>
      <c r="S191" s="59">
        <v>361.20662199999998</v>
      </c>
      <c r="T191" s="59">
        <v>-17.128995</v>
      </c>
      <c r="U191" s="60" t="s">
        <v>26</v>
      </c>
      <c r="V191" s="90" t="s">
        <v>26</v>
      </c>
      <c r="W191" s="61"/>
      <c r="X191" s="61"/>
      <c r="Y191" s="61"/>
      <c r="Z191" s="61"/>
      <c r="AA191" s="62">
        <v>1161.45</v>
      </c>
      <c r="AB191" s="62">
        <v>0</v>
      </c>
      <c r="AC191" s="62">
        <v>159.882653</v>
      </c>
      <c r="AD191" s="62">
        <v>261.62196999999998</v>
      </c>
      <c r="AE191" s="62">
        <v>413.70357999999999</v>
      </c>
      <c r="AF191" s="63">
        <v>0</v>
      </c>
      <c r="AG191" s="63">
        <v>12.041074</v>
      </c>
      <c r="AH191" s="62">
        <v>12.041074</v>
      </c>
      <c r="AI191" s="62">
        <v>56.263992999999999</v>
      </c>
      <c r="AJ191" s="62">
        <v>82.560271999999998</v>
      </c>
      <c r="AK191" s="62">
        <v>26.517472999999999</v>
      </c>
      <c r="AL191" s="62">
        <v>0</v>
      </c>
      <c r="AM191" s="63">
        <v>0</v>
      </c>
      <c r="AN191" s="63">
        <v>-9.8704129999999992</v>
      </c>
      <c r="AO191" s="62">
        <v>-9.8704129999999992</v>
      </c>
      <c r="AP191" s="62">
        <v>25.469396</v>
      </c>
      <c r="AQ191" s="62">
        <v>35.944004</v>
      </c>
      <c r="AR191" s="62">
        <v>15.104201</v>
      </c>
      <c r="AS191" s="62">
        <v>0</v>
      </c>
      <c r="AT191" s="63">
        <v>0</v>
      </c>
      <c r="AU191" s="63">
        <v>0.61807800000000002</v>
      </c>
      <c r="AV191" s="62">
        <v>0.61807800000000002</v>
      </c>
      <c r="AW191" s="62">
        <v>38.614513000000002</v>
      </c>
      <c r="AX191" s="62">
        <v>46.344158999999998</v>
      </c>
      <c r="AY191" s="62">
        <v>38.614513000000002</v>
      </c>
      <c r="AZ191" s="62">
        <v>46.344158999999998</v>
      </c>
      <c r="BA191" s="63">
        <v>0</v>
      </c>
      <c r="BB191" s="63">
        <v>-17.128995</v>
      </c>
      <c r="BC191" s="62">
        <v>-17.128995</v>
      </c>
      <c r="BD191" s="62">
        <v>-145.96463600000001</v>
      </c>
      <c r="BE191" s="62">
        <v>-145.96463600000001</v>
      </c>
      <c r="BF191" s="62">
        <v>-145.96463600000001</v>
      </c>
      <c r="BG191" s="62">
        <v>-392.20309500000002</v>
      </c>
      <c r="BH191" s="62">
        <v>-433.07333999999997</v>
      </c>
      <c r="BI191" s="62">
        <v>-433.07333999999997</v>
      </c>
      <c r="BJ191" s="62">
        <v>-394.30667199999999</v>
      </c>
      <c r="BK191" s="62">
        <v>-525.86399100000006</v>
      </c>
      <c r="BL191" s="62">
        <v>-630.49540200000001</v>
      </c>
      <c r="BM191" s="62">
        <v>0</v>
      </c>
      <c r="BN191" s="62">
        <v>1254.9953149999999</v>
      </c>
      <c r="BO191" s="62">
        <v>1254.9953149999999</v>
      </c>
      <c r="BP191" s="62">
        <v>1228.264449</v>
      </c>
      <c r="BQ191" s="62">
        <v>882.34323500000005</v>
      </c>
      <c r="BR191" s="62">
        <v>1172.3232390000001</v>
      </c>
      <c r="BS191" s="62">
        <v>0</v>
      </c>
    </row>
    <row r="192" spans="2:77" s="1" customFormat="1" ht="15" x14ac:dyDescent="0.25">
      <c r="B192" s="89" t="s">
        <v>48</v>
      </c>
      <c r="C192" s="74">
        <v>43594.25</v>
      </c>
      <c r="D192" s="58" t="s">
        <v>0</v>
      </c>
      <c r="E192" s="75" t="s">
        <v>26</v>
      </c>
      <c r="F192" s="75">
        <v>69.653343000000007</v>
      </c>
      <c r="G192" s="59">
        <v>109.315136</v>
      </c>
      <c r="H192" s="59">
        <v>77.206484000000003</v>
      </c>
      <c r="I192" s="60">
        <v>-9.7830397250054713E-2</v>
      </c>
      <c r="J192" s="66">
        <v>-0.36282068935083234</v>
      </c>
      <c r="K192" s="59" t="s">
        <v>26</v>
      </c>
      <c r="L192" s="75">
        <v>-8.9555799999999994</v>
      </c>
      <c r="M192" s="59">
        <v>56.872228</v>
      </c>
      <c r="N192" s="59">
        <v>-3.6764789999999996</v>
      </c>
      <c r="O192" s="60" t="s">
        <v>377</v>
      </c>
      <c r="P192" s="66" t="s">
        <v>377</v>
      </c>
      <c r="Q192" s="59" t="s">
        <v>26</v>
      </c>
      <c r="R192" s="76">
        <v>-34.101422999999997</v>
      </c>
      <c r="S192" s="59">
        <v>26.098341999999999</v>
      </c>
      <c r="T192" s="59">
        <v>-7.6653229999999999</v>
      </c>
      <c r="U192" s="60" t="s">
        <v>377</v>
      </c>
      <c r="V192" s="90" t="s">
        <v>377</v>
      </c>
      <c r="W192" s="61"/>
      <c r="X192" s="61"/>
      <c r="Y192" s="61"/>
      <c r="Z192" s="61"/>
      <c r="AA192" s="62">
        <v>244.97588675999998</v>
      </c>
      <c r="AB192" s="62">
        <v>69.653343000000007</v>
      </c>
      <c r="AC192" s="62">
        <v>77.206484000000003</v>
      </c>
      <c r="AD192" s="62">
        <v>148.87574699999999</v>
      </c>
      <c r="AE192" s="62">
        <v>217.130008</v>
      </c>
      <c r="AF192" s="63">
        <v>2.9016229999999998</v>
      </c>
      <c r="AG192" s="63">
        <v>4.724424</v>
      </c>
      <c r="AH192" s="62">
        <v>4.724424</v>
      </c>
      <c r="AI192" s="62">
        <v>43.302155999999997</v>
      </c>
      <c r="AJ192" s="62">
        <v>34.587074999999999</v>
      </c>
      <c r="AK192" s="62">
        <v>59.281841999999997</v>
      </c>
      <c r="AL192" s="62">
        <v>2.9016229999999998</v>
      </c>
      <c r="AM192" s="63">
        <v>-9.7087029999999999</v>
      </c>
      <c r="AN192" s="63">
        <v>-4.1308299999999996</v>
      </c>
      <c r="AO192" s="62">
        <v>-4.1308299999999996</v>
      </c>
      <c r="AP192" s="62">
        <v>30.440384999999999</v>
      </c>
      <c r="AQ192" s="62">
        <v>17.595776000000001</v>
      </c>
      <c r="AR192" s="62">
        <v>55.992370999999999</v>
      </c>
      <c r="AS192" s="62">
        <v>-9.7087029999999999</v>
      </c>
      <c r="AT192" s="63">
        <v>-8.9555799999999994</v>
      </c>
      <c r="AU192" s="63">
        <v>-3.6764790000000001</v>
      </c>
      <c r="AV192" s="62">
        <v>-3.6764790000000001</v>
      </c>
      <c r="AW192" s="62">
        <v>32.538798</v>
      </c>
      <c r="AX192" s="62">
        <v>18.245152999999998</v>
      </c>
      <c r="AY192" s="62">
        <v>32.538798</v>
      </c>
      <c r="AZ192" s="62">
        <v>18.245152999999998</v>
      </c>
      <c r="BA192" s="63">
        <v>-34.101422999999997</v>
      </c>
      <c r="BB192" s="63">
        <v>-7.6653229999999999</v>
      </c>
      <c r="BC192" s="62">
        <v>-7.6653229999999999</v>
      </c>
      <c r="BD192" s="62">
        <v>21.213225000000001</v>
      </c>
      <c r="BE192" s="62">
        <v>21.213225000000001</v>
      </c>
      <c r="BF192" s="62">
        <v>21.213225000000001</v>
      </c>
      <c r="BG192" s="62">
        <v>-2.1380340000000002</v>
      </c>
      <c r="BH192" s="62">
        <v>-142.07419400000001</v>
      </c>
      <c r="BI192" s="62">
        <v>-142.07419400000001</v>
      </c>
      <c r="BJ192" s="62">
        <v>-49.149425999999998</v>
      </c>
      <c r="BK192" s="62">
        <v>-10.732983000000001</v>
      </c>
      <c r="BL192" s="62">
        <v>-103.390146</v>
      </c>
      <c r="BM192" s="62">
        <v>-142.93254400000001</v>
      </c>
      <c r="BN192" s="62">
        <v>181.78657999999999</v>
      </c>
      <c r="BO192" s="62">
        <v>181.78657999999999</v>
      </c>
      <c r="BP192" s="62">
        <v>239.11686499999999</v>
      </c>
      <c r="BQ192" s="62">
        <v>307.08553999999998</v>
      </c>
      <c r="BR192" s="62">
        <v>299.490883</v>
      </c>
      <c r="BS192" s="62">
        <v>278.73637100000002</v>
      </c>
    </row>
    <row r="193" spans="2:77" s="1" customFormat="1" ht="15" x14ac:dyDescent="0.25">
      <c r="B193" s="89" t="s">
        <v>54</v>
      </c>
      <c r="C193" s="74">
        <v>43594.25</v>
      </c>
      <c r="D193" s="58" t="s">
        <v>0</v>
      </c>
      <c r="E193" s="75" t="s">
        <v>26</v>
      </c>
      <c r="F193" s="75" t="s">
        <v>26</v>
      </c>
      <c r="G193" s="59">
        <v>5563.366</v>
      </c>
      <c r="H193" s="59">
        <v>3923.654</v>
      </c>
      <c r="I193" s="60" t="s">
        <v>26</v>
      </c>
      <c r="J193" s="66" t="s">
        <v>26</v>
      </c>
      <c r="K193" s="59" t="s">
        <v>26</v>
      </c>
      <c r="L193" s="75" t="s">
        <v>26</v>
      </c>
      <c r="M193" s="59">
        <v>449.30599999999998</v>
      </c>
      <c r="N193" s="59">
        <v>442.74800000000005</v>
      </c>
      <c r="O193" s="60" t="s">
        <v>26</v>
      </c>
      <c r="P193" s="66" t="s">
        <v>26</v>
      </c>
      <c r="Q193" s="59" t="s">
        <v>26</v>
      </c>
      <c r="R193" s="76">
        <v>0</v>
      </c>
      <c r="S193" s="59">
        <v>282.76299999999998</v>
      </c>
      <c r="T193" s="59">
        <v>-359.726</v>
      </c>
      <c r="U193" s="60" t="s">
        <v>26</v>
      </c>
      <c r="V193" s="90" t="s">
        <v>26</v>
      </c>
      <c r="W193" s="61"/>
      <c r="X193" s="61"/>
      <c r="Y193" s="61"/>
      <c r="Z193" s="61"/>
      <c r="AA193" s="62">
        <v>2839.6124794135999</v>
      </c>
      <c r="AB193" s="62">
        <v>0</v>
      </c>
      <c r="AC193" s="62">
        <v>3923.654</v>
      </c>
      <c r="AD193" s="62">
        <v>6683.8419999999996</v>
      </c>
      <c r="AE193" s="62">
        <v>7810.393</v>
      </c>
      <c r="AF193" s="63">
        <v>0</v>
      </c>
      <c r="AG193" s="63">
        <v>1236.8320000000001</v>
      </c>
      <c r="AH193" s="62">
        <v>1236.8320000000001</v>
      </c>
      <c r="AI193" s="62">
        <v>2442.3910000000001</v>
      </c>
      <c r="AJ193" s="62">
        <v>2827.2869999999998</v>
      </c>
      <c r="AK193" s="62">
        <v>1436.421</v>
      </c>
      <c r="AL193" s="62">
        <v>0</v>
      </c>
      <c r="AM193" s="63">
        <v>0</v>
      </c>
      <c r="AN193" s="63">
        <v>162.77500000000001</v>
      </c>
      <c r="AO193" s="62">
        <v>162.77500000000001</v>
      </c>
      <c r="AP193" s="62">
        <v>722.96799999999996</v>
      </c>
      <c r="AQ193" s="62">
        <v>982.61500000000001</v>
      </c>
      <c r="AR193" s="62">
        <v>43.02</v>
      </c>
      <c r="AS193" s="62">
        <v>0</v>
      </c>
      <c r="AT193" s="63">
        <v>0</v>
      </c>
      <c r="AU193" s="63">
        <v>442.74799999999999</v>
      </c>
      <c r="AV193" s="62">
        <v>442.74799999999999</v>
      </c>
      <c r="AW193" s="62">
        <v>1086.758</v>
      </c>
      <c r="AX193" s="62">
        <v>1396.7909999999999</v>
      </c>
      <c r="AY193" s="62">
        <v>1086.758</v>
      </c>
      <c r="AZ193" s="62">
        <v>1396.7909999999999</v>
      </c>
      <c r="BA193" s="63">
        <v>0</v>
      </c>
      <c r="BB193" s="63">
        <v>-359.726</v>
      </c>
      <c r="BC193" s="62">
        <v>-359.726</v>
      </c>
      <c r="BD193" s="62">
        <v>-273.49599999999998</v>
      </c>
      <c r="BE193" s="62">
        <v>-273.49599999999998</v>
      </c>
      <c r="BF193" s="62">
        <v>-273.49599999999998</v>
      </c>
      <c r="BG193" s="62">
        <v>-763.596</v>
      </c>
      <c r="BH193" s="62">
        <v>9593.2489999999998</v>
      </c>
      <c r="BI193" s="62">
        <v>9593.2489999999998</v>
      </c>
      <c r="BJ193" s="62">
        <v>10962.477000000001</v>
      </c>
      <c r="BK193" s="62">
        <v>12071.65</v>
      </c>
      <c r="BL193" s="62">
        <v>10330.355</v>
      </c>
      <c r="BM193" s="62">
        <v>0</v>
      </c>
      <c r="BN193" s="62">
        <v>5915.3860000000004</v>
      </c>
      <c r="BO193" s="62">
        <v>5915.3860000000004</v>
      </c>
      <c r="BP193" s="62">
        <v>6141.5619999999999</v>
      </c>
      <c r="BQ193" s="62">
        <v>5891.9639999999999</v>
      </c>
      <c r="BR193" s="62">
        <v>5098.3999999999996</v>
      </c>
      <c r="BS193" s="62">
        <v>0</v>
      </c>
      <c r="BT193"/>
      <c r="BU193"/>
      <c r="BV193"/>
      <c r="BW193"/>
      <c r="BX193"/>
      <c r="BY193"/>
    </row>
    <row r="194" spans="2:77" s="1" customFormat="1" ht="15" x14ac:dyDescent="0.25">
      <c r="B194" s="89" t="s">
        <v>58</v>
      </c>
      <c r="C194" s="74">
        <v>43594.25</v>
      </c>
      <c r="D194" s="58" t="s">
        <v>0</v>
      </c>
      <c r="E194" s="75" t="s">
        <v>26</v>
      </c>
      <c r="F194" s="75">
        <v>265.03047800000002</v>
      </c>
      <c r="G194" s="59">
        <v>329.53835400000003</v>
      </c>
      <c r="H194" s="59">
        <v>270.58076399999999</v>
      </c>
      <c r="I194" s="60">
        <v>-2.0512492898423385E-2</v>
      </c>
      <c r="J194" s="66">
        <v>-0.19575225528983498</v>
      </c>
      <c r="K194" s="59" t="s">
        <v>26</v>
      </c>
      <c r="L194" s="75">
        <v>5.793482</v>
      </c>
      <c r="M194" s="59">
        <v>-68.468064999999996</v>
      </c>
      <c r="N194" s="59">
        <v>10.131779</v>
      </c>
      <c r="O194" s="60">
        <v>-0.42818709330316029</v>
      </c>
      <c r="P194" s="66" t="s">
        <v>377</v>
      </c>
      <c r="Q194" s="59" t="s">
        <v>26</v>
      </c>
      <c r="R194" s="76">
        <v>3.3457849999999998</v>
      </c>
      <c r="S194" s="59">
        <v>-31.785243999999999</v>
      </c>
      <c r="T194" s="59">
        <v>12.449536</v>
      </c>
      <c r="U194" s="60">
        <v>-0.73125223301494935</v>
      </c>
      <c r="V194" s="90" t="s">
        <v>377</v>
      </c>
      <c r="W194" s="61"/>
      <c r="X194" s="61"/>
      <c r="Y194" s="61"/>
      <c r="Z194" s="61"/>
      <c r="AA194" s="62">
        <v>180.4</v>
      </c>
      <c r="AB194" s="62">
        <v>265.03047800000002</v>
      </c>
      <c r="AC194" s="62">
        <v>270.58076399999999</v>
      </c>
      <c r="AD194" s="62">
        <v>333.60278699999998</v>
      </c>
      <c r="AE194" s="62">
        <v>420.75547999999998</v>
      </c>
      <c r="AF194" s="63">
        <v>8.4123560000000008</v>
      </c>
      <c r="AG194" s="63">
        <v>17.010124999999999</v>
      </c>
      <c r="AH194" s="62">
        <v>17.010124999999999</v>
      </c>
      <c r="AI194" s="62">
        <v>19.193563999999999</v>
      </c>
      <c r="AJ194" s="62">
        <v>28.206021</v>
      </c>
      <c r="AK194" s="62">
        <v>-58.947600999999999</v>
      </c>
      <c r="AL194" s="62">
        <v>8.4123560000000008</v>
      </c>
      <c r="AM194" s="63">
        <v>-0.82214600000000004</v>
      </c>
      <c r="AN194" s="63">
        <v>8.5000809999999998</v>
      </c>
      <c r="AO194" s="62">
        <v>8.5000809999999998</v>
      </c>
      <c r="AP194" s="62">
        <v>11.381446</v>
      </c>
      <c r="AQ194" s="62">
        <v>17.952321000000001</v>
      </c>
      <c r="AR194" s="62">
        <v>-70.873137</v>
      </c>
      <c r="AS194" s="62">
        <v>-0.82214600000000004</v>
      </c>
      <c r="AT194" s="63">
        <v>5.793482</v>
      </c>
      <c r="AU194" s="63">
        <v>10.131779</v>
      </c>
      <c r="AV194" s="62">
        <v>10.131779</v>
      </c>
      <c r="AW194" s="62">
        <v>13.240303000000001</v>
      </c>
      <c r="AX194" s="62">
        <v>20.314007</v>
      </c>
      <c r="AY194" s="62">
        <v>13.240303000000001</v>
      </c>
      <c r="AZ194" s="62">
        <v>20.314007</v>
      </c>
      <c r="BA194" s="63">
        <v>3.3457849999999998</v>
      </c>
      <c r="BB194" s="63">
        <v>12.449536</v>
      </c>
      <c r="BC194" s="62">
        <v>12.449536</v>
      </c>
      <c r="BD194" s="62">
        <v>15.175058999999999</v>
      </c>
      <c r="BE194" s="62">
        <v>15.175058999999999</v>
      </c>
      <c r="BF194" s="62">
        <v>15.175058999999999</v>
      </c>
      <c r="BG194" s="62">
        <v>21.112729000000002</v>
      </c>
      <c r="BH194" s="62">
        <v>-48.642313000000001</v>
      </c>
      <c r="BI194" s="62">
        <v>-48.642313000000001</v>
      </c>
      <c r="BJ194" s="62">
        <v>-18.089656999999999</v>
      </c>
      <c r="BK194" s="62">
        <v>-20.20195</v>
      </c>
      <c r="BL194" s="62">
        <v>53.145020000000002</v>
      </c>
      <c r="BM194" s="62">
        <v>23.199055000000001</v>
      </c>
      <c r="BN194" s="62">
        <v>417.73070300000001</v>
      </c>
      <c r="BO194" s="62">
        <v>417.73070300000001</v>
      </c>
      <c r="BP194" s="62">
        <v>470.59197799999998</v>
      </c>
      <c r="BQ194" s="62">
        <v>589.56733999999994</v>
      </c>
      <c r="BR194" s="62">
        <v>478.57511799999997</v>
      </c>
      <c r="BS194" s="62">
        <v>502.67630100000002</v>
      </c>
    </row>
    <row r="195" spans="2:77" s="1" customFormat="1" ht="15" x14ac:dyDescent="0.25">
      <c r="B195" s="89" t="s">
        <v>79</v>
      </c>
      <c r="C195" s="74">
        <v>43594.25</v>
      </c>
      <c r="D195" s="58" t="s">
        <v>0</v>
      </c>
      <c r="E195" s="75" t="s">
        <v>26</v>
      </c>
      <c r="F195" s="75" t="s">
        <v>26</v>
      </c>
      <c r="G195" s="59">
        <v>21.900555000000001</v>
      </c>
      <c r="H195" s="59">
        <v>16.293105000000001</v>
      </c>
      <c r="I195" s="60" t="s">
        <v>26</v>
      </c>
      <c r="J195" s="66" t="s">
        <v>26</v>
      </c>
      <c r="K195" s="59" t="s">
        <v>26</v>
      </c>
      <c r="L195" s="75" t="s">
        <v>26</v>
      </c>
      <c r="M195" s="59">
        <v>3.5622799999999999</v>
      </c>
      <c r="N195" s="59">
        <v>1.0385249999999999</v>
      </c>
      <c r="O195" s="60" t="s">
        <v>26</v>
      </c>
      <c r="P195" s="66" t="s">
        <v>26</v>
      </c>
      <c r="Q195" s="59" t="s">
        <v>26</v>
      </c>
      <c r="R195" s="76">
        <v>0</v>
      </c>
      <c r="S195" s="59">
        <v>0.61228199999999999</v>
      </c>
      <c r="T195" s="59">
        <v>0.39837600000000001</v>
      </c>
      <c r="U195" s="60" t="s">
        <v>26</v>
      </c>
      <c r="V195" s="90" t="s">
        <v>26</v>
      </c>
      <c r="W195" s="61"/>
      <c r="X195" s="61"/>
      <c r="Y195" s="61"/>
      <c r="Z195" s="61"/>
      <c r="AA195" s="62">
        <v>24.803999999999998</v>
      </c>
      <c r="AB195" s="62">
        <v>0</v>
      </c>
      <c r="AC195" s="62">
        <v>16.293105000000001</v>
      </c>
      <c r="AD195" s="62">
        <v>16.016327</v>
      </c>
      <c r="AE195" s="62">
        <v>20.772895999999999</v>
      </c>
      <c r="AF195" s="63">
        <v>0</v>
      </c>
      <c r="AG195" s="63">
        <v>3.3252769999999998</v>
      </c>
      <c r="AH195" s="62">
        <v>3.3252769999999998</v>
      </c>
      <c r="AI195" s="62">
        <v>3.859051</v>
      </c>
      <c r="AJ195" s="62">
        <v>5.1144170000000004</v>
      </c>
      <c r="AK195" s="62">
        <v>8.3411039999999996</v>
      </c>
      <c r="AL195" s="62">
        <v>0</v>
      </c>
      <c r="AM195" s="63">
        <v>0</v>
      </c>
      <c r="AN195" s="63">
        <v>0.68357900000000005</v>
      </c>
      <c r="AO195" s="62">
        <v>0.68357900000000005</v>
      </c>
      <c r="AP195" s="62">
        <v>-0.101869</v>
      </c>
      <c r="AQ195" s="62">
        <v>0.61473100000000003</v>
      </c>
      <c r="AR195" s="62">
        <v>2.7529759999999999</v>
      </c>
      <c r="AS195" s="62">
        <v>0</v>
      </c>
      <c r="AT195" s="63">
        <v>0</v>
      </c>
      <c r="AU195" s="63">
        <v>1.0385249999999999</v>
      </c>
      <c r="AV195" s="62">
        <v>1.0385249999999999</v>
      </c>
      <c r="AW195" s="62">
        <v>0.25816299999999998</v>
      </c>
      <c r="AX195" s="62">
        <v>0.95851799999999998</v>
      </c>
      <c r="AY195" s="62">
        <v>0.25816299999999998</v>
      </c>
      <c r="AZ195" s="62">
        <v>0.95851799999999998</v>
      </c>
      <c r="BA195" s="63">
        <v>0</v>
      </c>
      <c r="BB195" s="63">
        <v>0.39837600000000001</v>
      </c>
      <c r="BC195" s="62">
        <v>0.39837600000000001</v>
      </c>
      <c r="BD195" s="62">
        <v>-0.52688299999999999</v>
      </c>
      <c r="BE195" s="62">
        <v>-0.52688299999999999</v>
      </c>
      <c r="BF195" s="62">
        <v>-0.52688299999999999</v>
      </c>
      <c r="BG195" s="62">
        <v>0.33974199999999999</v>
      </c>
      <c r="BH195" s="62">
        <v>12.002644999999999</v>
      </c>
      <c r="BI195" s="62">
        <v>12.002644999999999</v>
      </c>
      <c r="BJ195" s="62">
        <v>14.518837</v>
      </c>
      <c r="BK195" s="62">
        <v>14.936496</v>
      </c>
      <c r="BL195" s="62">
        <v>15.821702999999999</v>
      </c>
      <c r="BM195" s="62">
        <v>0</v>
      </c>
      <c r="BN195" s="62">
        <v>26.376802000000001</v>
      </c>
      <c r="BO195" s="62">
        <v>26.376802000000001</v>
      </c>
      <c r="BP195" s="62">
        <v>25.949432000000002</v>
      </c>
      <c r="BQ195" s="62">
        <v>26.746449999999999</v>
      </c>
      <c r="BR195" s="62">
        <v>27.357013999999999</v>
      </c>
      <c r="BS195" s="62">
        <v>0</v>
      </c>
    </row>
    <row r="196" spans="2:77" s="1" customFormat="1" ht="15" x14ac:dyDescent="0.25">
      <c r="B196" s="89" t="s">
        <v>94</v>
      </c>
      <c r="C196" s="74">
        <v>43594.25</v>
      </c>
      <c r="D196" s="58" t="s">
        <v>0</v>
      </c>
      <c r="E196" s="75" t="s">
        <v>26</v>
      </c>
      <c r="F196" s="75">
        <v>229.79177000000001</v>
      </c>
      <c r="G196" s="59">
        <v>288.87606</v>
      </c>
      <c r="H196" s="59">
        <v>285.558404</v>
      </c>
      <c r="I196" s="60">
        <v>-0.19528976636247053</v>
      </c>
      <c r="J196" s="66">
        <v>-0.2045316250851662</v>
      </c>
      <c r="K196" s="59" t="s">
        <v>26</v>
      </c>
      <c r="L196" s="75">
        <v>13.185008</v>
      </c>
      <c r="M196" s="59">
        <v>33.257793999999997</v>
      </c>
      <c r="N196" s="59">
        <v>42.552641999999999</v>
      </c>
      <c r="O196" s="60">
        <v>-0.69014831088513851</v>
      </c>
      <c r="P196" s="66">
        <v>-0.60355133596654065</v>
      </c>
      <c r="Q196" s="59" t="s">
        <v>26</v>
      </c>
      <c r="R196" s="76">
        <v>7.4394340000000003</v>
      </c>
      <c r="S196" s="59">
        <v>12.902238000000001</v>
      </c>
      <c r="T196" s="59">
        <v>25.479862000000001</v>
      </c>
      <c r="U196" s="60">
        <v>-0.70802691160572218</v>
      </c>
      <c r="V196" s="90">
        <v>-0.42339972336582232</v>
      </c>
      <c r="W196" s="61"/>
      <c r="X196" s="61"/>
      <c r="Y196" s="61"/>
      <c r="Z196" s="61"/>
      <c r="AA196" s="62">
        <v>444.42639360000004</v>
      </c>
      <c r="AB196" s="62">
        <v>229.79177000000001</v>
      </c>
      <c r="AC196" s="62">
        <v>285.558404</v>
      </c>
      <c r="AD196" s="62">
        <v>286.05971399999999</v>
      </c>
      <c r="AE196" s="62">
        <v>329.05590799999999</v>
      </c>
      <c r="AF196" s="63">
        <v>27.551337</v>
      </c>
      <c r="AG196" s="63">
        <v>59.494267999999998</v>
      </c>
      <c r="AH196" s="62">
        <v>59.494267999999998</v>
      </c>
      <c r="AI196" s="62">
        <v>71.128152999999998</v>
      </c>
      <c r="AJ196" s="62">
        <v>105.856342</v>
      </c>
      <c r="AK196" s="62">
        <v>56.627701000000002</v>
      </c>
      <c r="AL196" s="62">
        <v>27.551337</v>
      </c>
      <c r="AM196" s="63">
        <v>3.7606619999999999</v>
      </c>
      <c r="AN196" s="63">
        <v>34.693871000000001</v>
      </c>
      <c r="AO196" s="62">
        <v>34.693871000000001</v>
      </c>
      <c r="AP196" s="62">
        <v>44.987820999999997</v>
      </c>
      <c r="AQ196" s="62">
        <v>76.336582000000007</v>
      </c>
      <c r="AR196" s="62">
        <v>24.438386999999999</v>
      </c>
      <c r="AS196" s="62">
        <v>3.7606619999999999</v>
      </c>
      <c r="AT196" s="63">
        <v>13.185008</v>
      </c>
      <c r="AU196" s="63">
        <v>42.552641999999999</v>
      </c>
      <c r="AV196" s="62">
        <v>42.552641999999999</v>
      </c>
      <c r="AW196" s="62">
        <v>53.087564</v>
      </c>
      <c r="AX196" s="62">
        <v>84.733176999999998</v>
      </c>
      <c r="AY196" s="62">
        <v>53.087564</v>
      </c>
      <c r="AZ196" s="62">
        <v>84.733176999999998</v>
      </c>
      <c r="BA196" s="63">
        <v>7.4394340000000003</v>
      </c>
      <c r="BB196" s="63">
        <v>25.479862000000001</v>
      </c>
      <c r="BC196" s="62">
        <v>25.479862000000001</v>
      </c>
      <c r="BD196" s="62">
        <v>23.394632000000001</v>
      </c>
      <c r="BE196" s="62">
        <v>23.394632000000001</v>
      </c>
      <c r="BF196" s="62">
        <v>23.394632000000001</v>
      </c>
      <c r="BG196" s="62">
        <v>35.480328999999998</v>
      </c>
      <c r="BH196" s="62">
        <v>97.339151000000001</v>
      </c>
      <c r="BI196" s="62">
        <v>97.339151000000001</v>
      </c>
      <c r="BJ196" s="62">
        <v>88.071809999999999</v>
      </c>
      <c r="BK196" s="62">
        <v>47.855401000000001</v>
      </c>
      <c r="BL196" s="62">
        <v>48.684609999999999</v>
      </c>
      <c r="BM196" s="62">
        <v>-15.173522</v>
      </c>
      <c r="BN196" s="62">
        <v>438.74917099999999</v>
      </c>
      <c r="BO196" s="62">
        <v>438.74917099999999</v>
      </c>
      <c r="BP196" s="62">
        <v>467.20577300000002</v>
      </c>
      <c r="BQ196" s="62">
        <v>502.739485</v>
      </c>
      <c r="BR196" s="62">
        <v>513.462221</v>
      </c>
      <c r="BS196" s="62">
        <v>519.53535199999999</v>
      </c>
    </row>
    <row r="197" spans="2:77" s="1" customFormat="1" ht="15" x14ac:dyDescent="0.25">
      <c r="B197" s="89" t="s">
        <v>105</v>
      </c>
      <c r="C197" s="74">
        <v>43594.25</v>
      </c>
      <c r="D197" s="58" t="s">
        <v>0</v>
      </c>
      <c r="E197" s="75" t="s">
        <v>26</v>
      </c>
      <c r="F197" s="75" t="s">
        <v>26</v>
      </c>
      <c r="G197" s="59">
        <v>85.848803000000004</v>
      </c>
      <c r="H197" s="59">
        <v>51.616366999999997</v>
      </c>
      <c r="I197" s="60" t="s">
        <v>26</v>
      </c>
      <c r="J197" s="66" t="s">
        <v>26</v>
      </c>
      <c r="K197" s="59" t="s">
        <v>26</v>
      </c>
      <c r="L197" s="75" t="s">
        <v>26</v>
      </c>
      <c r="M197" s="59">
        <v>3.3618949999999996</v>
      </c>
      <c r="N197" s="59">
        <v>-1.052511</v>
      </c>
      <c r="O197" s="60" t="s">
        <v>26</v>
      </c>
      <c r="P197" s="66" t="s">
        <v>26</v>
      </c>
      <c r="Q197" s="59" t="s">
        <v>26</v>
      </c>
      <c r="R197" s="76">
        <v>0</v>
      </c>
      <c r="S197" s="59">
        <v>6.0043559999999996</v>
      </c>
      <c r="T197" s="59">
        <v>0.53562699999999996</v>
      </c>
      <c r="U197" s="60" t="s">
        <v>26</v>
      </c>
      <c r="V197" s="90" t="s">
        <v>26</v>
      </c>
      <c r="W197" s="61"/>
      <c r="X197" s="61"/>
      <c r="Y197" s="61"/>
      <c r="Z197" s="61"/>
      <c r="AA197" s="62">
        <v>133.23750000000001</v>
      </c>
      <c r="AB197" s="62">
        <v>0</v>
      </c>
      <c r="AC197" s="62">
        <v>51.616366999999997</v>
      </c>
      <c r="AD197" s="62">
        <v>62.267375999999999</v>
      </c>
      <c r="AE197" s="62">
        <v>75.879610999999997</v>
      </c>
      <c r="AF197" s="63">
        <v>0</v>
      </c>
      <c r="AG197" s="63">
        <v>5.0669149999999998</v>
      </c>
      <c r="AH197" s="62">
        <v>5.0669149999999998</v>
      </c>
      <c r="AI197" s="62">
        <v>5.810772</v>
      </c>
      <c r="AJ197" s="62">
        <v>13.525164</v>
      </c>
      <c r="AK197" s="62">
        <v>11.950964000000001</v>
      </c>
      <c r="AL197" s="62">
        <v>0</v>
      </c>
      <c r="AM197" s="63">
        <v>0</v>
      </c>
      <c r="AN197" s="63">
        <v>-3.2717999999999998</v>
      </c>
      <c r="AO197" s="62">
        <v>-3.2717999999999998</v>
      </c>
      <c r="AP197" s="62">
        <v>-4.4315689999999996</v>
      </c>
      <c r="AQ197" s="62">
        <v>3.9588260000000002</v>
      </c>
      <c r="AR197" s="62">
        <v>0.90210900000000005</v>
      </c>
      <c r="AS197" s="62">
        <v>0</v>
      </c>
      <c r="AT197" s="63">
        <v>0</v>
      </c>
      <c r="AU197" s="63">
        <v>-1.052511</v>
      </c>
      <c r="AV197" s="62">
        <v>-1.052511</v>
      </c>
      <c r="AW197" s="62">
        <v>-2.1842079999999999</v>
      </c>
      <c r="AX197" s="62">
        <v>6.2696300000000003</v>
      </c>
      <c r="AY197" s="62">
        <v>-2.1842079999999999</v>
      </c>
      <c r="AZ197" s="62">
        <v>6.2696300000000003</v>
      </c>
      <c r="BA197" s="63">
        <v>0</v>
      </c>
      <c r="BB197" s="63">
        <v>0.53562699999999996</v>
      </c>
      <c r="BC197" s="62">
        <v>0.53562699999999996</v>
      </c>
      <c r="BD197" s="62">
        <v>-1.074206</v>
      </c>
      <c r="BE197" s="62">
        <v>-1.074206</v>
      </c>
      <c r="BF197" s="62">
        <v>-1.074206</v>
      </c>
      <c r="BG197" s="62">
        <v>-6.0048589999999997</v>
      </c>
      <c r="BH197" s="62">
        <v>6.1971319999999999</v>
      </c>
      <c r="BI197" s="62">
        <v>6.1971319999999999</v>
      </c>
      <c r="BJ197" s="62">
        <v>9.0321230000000003</v>
      </c>
      <c r="BK197" s="62">
        <v>12.113687000000001</v>
      </c>
      <c r="BL197" s="62">
        <v>-51.286538999999998</v>
      </c>
      <c r="BM197" s="62">
        <v>0</v>
      </c>
      <c r="BN197" s="62">
        <v>149.561747</v>
      </c>
      <c r="BO197" s="62">
        <v>149.561747</v>
      </c>
      <c r="BP197" s="62">
        <v>144.59079299999999</v>
      </c>
      <c r="BQ197" s="62">
        <v>138.54929300000001</v>
      </c>
      <c r="BR197" s="62">
        <v>144.44198499999999</v>
      </c>
      <c r="BS197" s="62">
        <v>0</v>
      </c>
    </row>
    <row r="198" spans="2:77" s="1" customFormat="1" ht="15" x14ac:dyDescent="0.25">
      <c r="B198" s="89" t="s">
        <v>122</v>
      </c>
      <c r="C198" s="74">
        <v>43594.25</v>
      </c>
      <c r="D198" s="58" t="s">
        <v>0</v>
      </c>
      <c r="E198" s="75" t="s">
        <v>26</v>
      </c>
      <c r="F198" s="75" t="s">
        <v>26</v>
      </c>
      <c r="G198" s="59">
        <v>27.404689999999999</v>
      </c>
      <c r="H198" s="59">
        <v>22.062021000000001</v>
      </c>
      <c r="I198" s="60" t="s">
        <v>26</v>
      </c>
      <c r="J198" s="66" t="s">
        <v>26</v>
      </c>
      <c r="K198" s="59" t="s">
        <v>26</v>
      </c>
      <c r="L198" s="75" t="s">
        <v>26</v>
      </c>
      <c r="M198" s="59">
        <v>21.606362999999998</v>
      </c>
      <c r="N198" s="59">
        <v>16.831181000000001</v>
      </c>
      <c r="O198" s="60" t="s">
        <v>26</v>
      </c>
      <c r="P198" s="66" t="s">
        <v>26</v>
      </c>
      <c r="Q198" s="59" t="s">
        <v>26</v>
      </c>
      <c r="R198" s="76">
        <v>0</v>
      </c>
      <c r="S198" s="59">
        <v>130.03072900000001</v>
      </c>
      <c r="T198" s="59">
        <v>-4.317329</v>
      </c>
      <c r="U198" s="60" t="s">
        <v>26</v>
      </c>
      <c r="V198" s="90" t="s">
        <v>26</v>
      </c>
      <c r="W198" s="61"/>
      <c r="X198" s="61"/>
      <c r="Y198" s="61"/>
      <c r="Z198" s="61"/>
      <c r="AA198" s="62">
        <v>806.77891998000007</v>
      </c>
      <c r="AB198" s="62">
        <v>0</v>
      </c>
      <c r="AC198" s="62">
        <v>22.062021000000001</v>
      </c>
      <c r="AD198" s="62">
        <v>23.06878</v>
      </c>
      <c r="AE198" s="62">
        <v>26.019895000000002</v>
      </c>
      <c r="AF198" s="63">
        <v>0</v>
      </c>
      <c r="AG198" s="63">
        <v>18.304357</v>
      </c>
      <c r="AH198" s="62">
        <v>18.304357</v>
      </c>
      <c r="AI198" s="62">
        <v>19.091258</v>
      </c>
      <c r="AJ198" s="62">
        <v>22.423192</v>
      </c>
      <c r="AK198" s="62">
        <v>23.113952999999999</v>
      </c>
      <c r="AL198" s="62">
        <v>0</v>
      </c>
      <c r="AM198" s="63">
        <v>0</v>
      </c>
      <c r="AN198" s="63">
        <v>16.773562999999999</v>
      </c>
      <c r="AO198" s="62">
        <v>16.773562999999999</v>
      </c>
      <c r="AP198" s="62">
        <v>17.516715999999999</v>
      </c>
      <c r="AQ198" s="62">
        <v>21.309725</v>
      </c>
      <c r="AR198" s="62">
        <v>21.540308</v>
      </c>
      <c r="AS198" s="62">
        <v>0</v>
      </c>
      <c r="AT198" s="63">
        <v>0</v>
      </c>
      <c r="AU198" s="63">
        <v>16.831181000000001</v>
      </c>
      <c r="AV198" s="62">
        <v>16.831181000000001</v>
      </c>
      <c r="AW198" s="62">
        <v>17.570260000000001</v>
      </c>
      <c r="AX198" s="62">
        <v>21.361274000000002</v>
      </c>
      <c r="AY198" s="62">
        <v>17.570260000000001</v>
      </c>
      <c r="AZ198" s="62">
        <v>21.361274000000002</v>
      </c>
      <c r="BA198" s="63">
        <v>0</v>
      </c>
      <c r="BB198" s="63">
        <v>-4.317329</v>
      </c>
      <c r="BC198" s="62">
        <v>-4.317329</v>
      </c>
      <c r="BD198" s="62">
        <v>-49.456758999999998</v>
      </c>
      <c r="BE198" s="62">
        <v>-49.456758999999998</v>
      </c>
      <c r="BF198" s="62">
        <v>-49.456758999999998</v>
      </c>
      <c r="BG198" s="62">
        <v>-72.323111999999995</v>
      </c>
      <c r="BH198" s="62">
        <v>269.05938200000003</v>
      </c>
      <c r="BI198" s="62">
        <v>269.05938200000003</v>
      </c>
      <c r="BJ198" s="62">
        <v>281.20360599999998</v>
      </c>
      <c r="BK198" s="62">
        <v>356.76812000000001</v>
      </c>
      <c r="BL198" s="62">
        <v>906.98175300000003</v>
      </c>
      <c r="BM198" s="62">
        <v>0</v>
      </c>
      <c r="BN198" s="62">
        <v>876.275261</v>
      </c>
      <c r="BO198" s="62">
        <v>876.275261</v>
      </c>
      <c r="BP198" s="62">
        <v>826.82523500000002</v>
      </c>
      <c r="BQ198" s="62">
        <v>754.51334299999996</v>
      </c>
      <c r="BR198" s="62">
        <v>884.45455400000003</v>
      </c>
      <c r="BS198" s="62">
        <v>0</v>
      </c>
    </row>
    <row r="199" spans="2:77" s="1" customFormat="1" ht="15" x14ac:dyDescent="0.25">
      <c r="B199" s="89" t="s">
        <v>123</v>
      </c>
      <c r="C199" s="74">
        <v>43594.25</v>
      </c>
      <c r="D199" s="58" t="s">
        <v>0</v>
      </c>
      <c r="E199" s="75">
        <v>1807.7196924161651</v>
      </c>
      <c r="F199" s="75">
        <v>1808.5340000000001</v>
      </c>
      <c r="G199" s="59">
        <v>2920.5010000000002</v>
      </c>
      <c r="H199" s="59">
        <v>2719.2750000000001</v>
      </c>
      <c r="I199" s="60">
        <v>-0.3349205210947771</v>
      </c>
      <c r="J199" s="66">
        <v>-0.38074528993484336</v>
      </c>
      <c r="K199" s="59">
        <v>87.12196992064986</v>
      </c>
      <c r="L199" s="75">
        <v>109.27800000000001</v>
      </c>
      <c r="M199" s="59">
        <v>155.13399999999999</v>
      </c>
      <c r="N199" s="59">
        <v>156.32900000000001</v>
      </c>
      <c r="O199" s="60">
        <v>-0.30097422743061109</v>
      </c>
      <c r="P199" s="66">
        <v>-0.29558961929686578</v>
      </c>
      <c r="Q199" s="59">
        <v>-23.385932739213356</v>
      </c>
      <c r="R199" s="76">
        <v>-69.475999999999999</v>
      </c>
      <c r="S199" s="59">
        <v>4.2069999999999999</v>
      </c>
      <c r="T199" s="59">
        <v>81.275000000000006</v>
      </c>
      <c r="U199" s="60" t="s">
        <v>377</v>
      </c>
      <c r="V199" s="90" t="s">
        <v>377</v>
      </c>
      <c r="W199" s="61"/>
      <c r="X199" s="61"/>
      <c r="Y199" s="61"/>
      <c r="Z199" s="61"/>
      <c r="AA199" s="62">
        <v>904.20000000000016</v>
      </c>
      <c r="AB199" s="62">
        <v>1808.5340000000001</v>
      </c>
      <c r="AC199" s="62">
        <v>2719.2750000000001</v>
      </c>
      <c r="AD199" s="62">
        <v>3050.07</v>
      </c>
      <c r="AE199" s="62">
        <v>1998.643</v>
      </c>
      <c r="AF199" s="63">
        <v>254.739</v>
      </c>
      <c r="AG199" s="63">
        <v>324.22399999999999</v>
      </c>
      <c r="AH199" s="62">
        <v>324.22399999999999</v>
      </c>
      <c r="AI199" s="62">
        <v>324.714</v>
      </c>
      <c r="AJ199" s="62">
        <v>292.42500000000001</v>
      </c>
      <c r="AK199" s="62">
        <v>359.73099999999999</v>
      </c>
      <c r="AL199" s="62">
        <v>254.739</v>
      </c>
      <c r="AM199" s="63">
        <v>76.034000000000006</v>
      </c>
      <c r="AN199" s="63">
        <v>135.316</v>
      </c>
      <c r="AO199" s="62">
        <v>135.316</v>
      </c>
      <c r="AP199" s="62">
        <v>133.001</v>
      </c>
      <c r="AQ199" s="62">
        <v>107.315</v>
      </c>
      <c r="AR199" s="62">
        <v>133.14099999999999</v>
      </c>
      <c r="AS199" s="62">
        <v>76.034000000000006</v>
      </c>
      <c r="AT199" s="63">
        <v>109.27800000000001</v>
      </c>
      <c r="AU199" s="63">
        <v>156.32900000000001</v>
      </c>
      <c r="AV199" s="62">
        <v>156.32900000000001</v>
      </c>
      <c r="AW199" s="62">
        <v>151.297</v>
      </c>
      <c r="AX199" s="62">
        <v>129.16999999999999</v>
      </c>
      <c r="AY199" s="62">
        <v>151.297</v>
      </c>
      <c r="AZ199" s="62">
        <v>129.16999999999999</v>
      </c>
      <c r="BA199" s="63">
        <v>-69.475999999999999</v>
      </c>
      <c r="BB199" s="63">
        <v>81.275000000000006</v>
      </c>
      <c r="BC199" s="62">
        <v>81.275000000000006</v>
      </c>
      <c r="BD199" s="62">
        <v>55.502000000000002</v>
      </c>
      <c r="BE199" s="62">
        <v>55.502000000000002</v>
      </c>
      <c r="BF199" s="62">
        <v>55.502000000000002</v>
      </c>
      <c r="BG199" s="62">
        <v>-7.827</v>
      </c>
      <c r="BH199" s="62">
        <v>2308.2399999999998</v>
      </c>
      <c r="BI199" s="62">
        <v>2308.2399999999998</v>
      </c>
      <c r="BJ199" s="62">
        <v>2396.7449999999999</v>
      </c>
      <c r="BK199" s="62">
        <v>2107.0340000000001</v>
      </c>
      <c r="BL199" s="62">
        <v>2344.7730000000001</v>
      </c>
      <c r="BM199" s="62">
        <v>2353.645</v>
      </c>
      <c r="BN199" s="62">
        <v>1259.808</v>
      </c>
      <c r="BO199" s="62">
        <v>1259.808</v>
      </c>
      <c r="BP199" s="62">
        <v>1326.5050000000001</v>
      </c>
      <c r="BQ199" s="62">
        <v>1317.7650000000001</v>
      </c>
      <c r="BR199" s="62">
        <v>1301.5640000000001</v>
      </c>
      <c r="BS199" s="62">
        <v>1232.0219999999999</v>
      </c>
      <c r="BT199"/>
      <c r="BU199"/>
      <c r="BV199"/>
      <c r="BW199"/>
      <c r="BX199"/>
      <c r="BY199"/>
    </row>
    <row r="200" spans="2:77" s="1" customFormat="1" ht="15" x14ac:dyDescent="0.25">
      <c r="B200" s="89" t="s">
        <v>129</v>
      </c>
      <c r="C200" s="74">
        <v>43594.25</v>
      </c>
      <c r="D200" s="58" t="s">
        <v>0</v>
      </c>
      <c r="E200" s="75" t="s">
        <v>26</v>
      </c>
      <c r="F200" s="75">
        <v>16.921001</v>
      </c>
      <c r="G200" s="59">
        <v>18.842237000000001</v>
      </c>
      <c r="H200" s="59">
        <v>14.464112999999999</v>
      </c>
      <c r="I200" s="60">
        <v>0.16986095172237681</v>
      </c>
      <c r="J200" s="66">
        <v>-0.10196432621031148</v>
      </c>
      <c r="K200" s="59" t="s">
        <v>26</v>
      </c>
      <c r="L200" s="75">
        <v>8.2042070000000002</v>
      </c>
      <c r="M200" s="59">
        <v>11.234114999999999</v>
      </c>
      <c r="N200" s="59">
        <v>7.2571690000000002</v>
      </c>
      <c r="O200" s="60">
        <v>0.13049689210765236</v>
      </c>
      <c r="P200" s="66">
        <v>-0.26970598039988014</v>
      </c>
      <c r="Q200" s="59" t="s">
        <v>26</v>
      </c>
      <c r="R200" s="76">
        <v>-16.712332</v>
      </c>
      <c r="S200" s="59">
        <v>162.875137</v>
      </c>
      <c r="T200" s="59">
        <v>-20.316680999999999</v>
      </c>
      <c r="U200" s="60" t="s">
        <v>377</v>
      </c>
      <c r="V200" s="90" t="s">
        <v>377</v>
      </c>
      <c r="W200" s="61"/>
      <c r="X200" s="61"/>
      <c r="Y200" s="61"/>
      <c r="Z200" s="61"/>
      <c r="AA200" s="62">
        <v>41.6</v>
      </c>
      <c r="AB200" s="62">
        <v>16.921001</v>
      </c>
      <c r="AC200" s="62">
        <v>14.464112999999999</v>
      </c>
      <c r="AD200" s="62">
        <v>15.165388999999999</v>
      </c>
      <c r="AE200" s="62">
        <v>18.148958</v>
      </c>
      <c r="AF200" s="63">
        <v>9.3670019999999994</v>
      </c>
      <c r="AG200" s="63">
        <v>8.334479</v>
      </c>
      <c r="AH200" s="62">
        <v>8.334479</v>
      </c>
      <c r="AI200" s="62">
        <v>8.6312840000000008</v>
      </c>
      <c r="AJ200" s="62">
        <v>11.501778</v>
      </c>
      <c r="AK200" s="62">
        <v>12.350538</v>
      </c>
      <c r="AL200" s="62">
        <v>9.3670019999999994</v>
      </c>
      <c r="AM200" s="63">
        <v>8.1333590000000004</v>
      </c>
      <c r="AN200" s="63">
        <v>7.1379590000000004</v>
      </c>
      <c r="AO200" s="62">
        <v>7.1379590000000004</v>
      </c>
      <c r="AP200" s="62">
        <v>7.214054</v>
      </c>
      <c r="AQ200" s="62">
        <v>10.342280000000001</v>
      </c>
      <c r="AR200" s="62">
        <v>11.161538999999999</v>
      </c>
      <c r="AS200" s="62">
        <v>8.1333590000000004</v>
      </c>
      <c r="AT200" s="63">
        <v>8.2042070000000002</v>
      </c>
      <c r="AU200" s="63">
        <v>7.2571690000000002</v>
      </c>
      <c r="AV200" s="62">
        <v>7.2571690000000002</v>
      </c>
      <c r="AW200" s="62">
        <v>7.4914690000000004</v>
      </c>
      <c r="AX200" s="62">
        <v>10.417881</v>
      </c>
      <c r="AY200" s="62">
        <v>7.4914690000000004</v>
      </c>
      <c r="AZ200" s="62">
        <v>10.417881</v>
      </c>
      <c r="BA200" s="63">
        <v>-16.712332</v>
      </c>
      <c r="BB200" s="63">
        <v>-20.316680999999999</v>
      </c>
      <c r="BC200" s="62">
        <v>-20.316680999999999</v>
      </c>
      <c r="BD200" s="62">
        <v>-26.728406</v>
      </c>
      <c r="BE200" s="62">
        <v>-26.728406</v>
      </c>
      <c r="BF200" s="62">
        <v>-26.728406</v>
      </c>
      <c r="BG200" s="62">
        <v>-99.581329999999994</v>
      </c>
      <c r="BH200" s="62">
        <v>347.83922100000001</v>
      </c>
      <c r="BI200" s="62">
        <v>347.83922100000001</v>
      </c>
      <c r="BJ200" s="62">
        <v>379.11718500000001</v>
      </c>
      <c r="BK200" s="62">
        <v>495.27765599999998</v>
      </c>
      <c r="BL200" s="62">
        <v>426.92895499999997</v>
      </c>
      <c r="BM200" s="62">
        <v>444.76608199999998</v>
      </c>
      <c r="BN200" s="62">
        <v>209.14773299999999</v>
      </c>
      <c r="BO200" s="62">
        <v>209.14773299999999</v>
      </c>
      <c r="BP200" s="62">
        <v>182.32472899999999</v>
      </c>
      <c r="BQ200" s="62">
        <v>82.753305999999995</v>
      </c>
      <c r="BR200" s="62">
        <v>245.561419</v>
      </c>
      <c r="BS200" s="62">
        <v>228.86195499999999</v>
      </c>
      <c r="BT200"/>
      <c r="BU200"/>
      <c r="BV200"/>
      <c r="BW200"/>
      <c r="BX200"/>
      <c r="BY200"/>
    </row>
    <row r="201" spans="2:77" s="1" customFormat="1" ht="15" x14ac:dyDescent="0.25">
      <c r="B201" s="89" t="s">
        <v>130</v>
      </c>
      <c r="C201" s="74">
        <v>43594.25</v>
      </c>
      <c r="D201" s="58" t="s">
        <v>0</v>
      </c>
      <c r="E201" s="75" t="s">
        <v>26</v>
      </c>
      <c r="F201" s="75">
        <v>266.81613399999998</v>
      </c>
      <c r="G201" s="59">
        <v>187.11685399999999</v>
      </c>
      <c r="H201" s="59">
        <v>99.780770000000004</v>
      </c>
      <c r="I201" s="60">
        <v>1.6740236019425381</v>
      </c>
      <c r="J201" s="66">
        <v>0.42593319787217032</v>
      </c>
      <c r="K201" s="59" t="s">
        <v>26</v>
      </c>
      <c r="L201" s="75">
        <v>81.732640000000004</v>
      </c>
      <c r="M201" s="59">
        <v>73.705273000000005</v>
      </c>
      <c r="N201" s="59">
        <v>34.964491000000002</v>
      </c>
      <c r="O201" s="60">
        <v>1.3375898708206564</v>
      </c>
      <c r="P201" s="66">
        <v>0.10891170567945663</v>
      </c>
      <c r="Q201" s="59" t="s">
        <v>26</v>
      </c>
      <c r="R201" s="76">
        <v>85.495542</v>
      </c>
      <c r="S201" s="59">
        <v>99.332982999999999</v>
      </c>
      <c r="T201" s="59">
        <v>42.289496999999997</v>
      </c>
      <c r="U201" s="60">
        <v>1.0216731828236219</v>
      </c>
      <c r="V201" s="90">
        <v>-0.13930358861768999</v>
      </c>
      <c r="W201" s="61"/>
      <c r="X201" s="61"/>
      <c r="Y201" s="61"/>
      <c r="Z201" s="61"/>
      <c r="AA201" s="62">
        <v>1290.8699999999999</v>
      </c>
      <c r="AB201" s="62">
        <v>266.81613399999998</v>
      </c>
      <c r="AC201" s="62">
        <v>99.780770000000004</v>
      </c>
      <c r="AD201" s="62">
        <v>136.632733</v>
      </c>
      <c r="AE201" s="62">
        <v>163.05741</v>
      </c>
      <c r="AF201" s="63">
        <v>94.842416999999998</v>
      </c>
      <c r="AG201" s="63">
        <v>39.718738000000002</v>
      </c>
      <c r="AH201" s="62">
        <v>39.718738000000002</v>
      </c>
      <c r="AI201" s="62">
        <v>59.752084000000004</v>
      </c>
      <c r="AJ201" s="62">
        <v>75.106104000000002</v>
      </c>
      <c r="AK201" s="62">
        <v>82.241016000000002</v>
      </c>
      <c r="AL201" s="62">
        <v>94.842416999999998</v>
      </c>
      <c r="AM201" s="63">
        <v>77.962159</v>
      </c>
      <c r="AN201" s="63">
        <v>32.541615</v>
      </c>
      <c r="AO201" s="62">
        <v>32.541615</v>
      </c>
      <c r="AP201" s="62">
        <v>49.696083000000002</v>
      </c>
      <c r="AQ201" s="62">
        <v>66.130352999999999</v>
      </c>
      <c r="AR201" s="62">
        <v>70.748096000000004</v>
      </c>
      <c r="AS201" s="62">
        <v>77.962159</v>
      </c>
      <c r="AT201" s="63">
        <v>81.732640000000004</v>
      </c>
      <c r="AU201" s="63">
        <v>34.964491000000002</v>
      </c>
      <c r="AV201" s="62">
        <v>34.964491000000002</v>
      </c>
      <c r="AW201" s="62">
        <v>52.417966999999997</v>
      </c>
      <c r="AX201" s="62">
        <v>69.137000999999998</v>
      </c>
      <c r="AY201" s="62">
        <v>52.417966999999997</v>
      </c>
      <c r="AZ201" s="62">
        <v>69.137000999999998</v>
      </c>
      <c r="BA201" s="63">
        <v>85.495542</v>
      </c>
      <c r="BB201" s="63">
        <v>42.289496999999997</v>
      </c>
      <c r="BC201" s="62">
        <v>42.289496999999997</v>
      </c>
      <c r="BD201" s="62">
        <v>71.066661999999994</v>
      </c>
      <c r="BE201" s="62">
        <v>71.066661999999994</v>
      </c>
      <c r="BF201" s="62">
        <v>71.066661999999994</v>
      </c>
      <c r="BG201" s="62">
        <v>134.830716</v>
      </c>
      <c r="BH201" s="62">
        <v>-167.88190700000001</v>
      </c>
      <c r="BI201" s="62">
        <v>-167.88190700000001</v>
      </c>
      <c r="BJ201" s="62">
        <v>-144.81474399999999</v>
      </c>
      <c r="BK201" s="62">
        <v>-171.15574100000001</v>
      </c>
      <c r="BL201" s="62">
        <v>-138.93881999999999</v>
      </c>
      <c r="BM201" s="62">
        <v>-194.19120599999999</v>
      </c>
      <c r="BN201" s="62">
        <v>387.24033300000002</v>
      </c>
      <c r="BO201" s="62">
        <v>387.24033300000002</v>
      </c>
      <c r="BP201" s="62">
        <v>372.15398099999999</v>
      </c>
      <c r="BQ201" s="62">
        <v>506.21740799999998</v>
      </c>
      <c r="BR201" s="62">
        <v>605.45928300000003</v>
      </c>
      <c r="BS201" s="62">
        <v>690.12851999999998</v>
      </c>
    </row>
    <row r="202" spans="2:77" s="1" customFormat="1" ht="15" x14ac:dyDescent="0.25">
      <c r="B202" s="89" t="s">
        <v>137</v>
      </c>
      <c r="C202" s="74">
        <v>43594.25</v>
      </c>
      <c r="D202" s="58" t="s">
        <v>0</v>
      </c>
      <c r="E202" s="75">
        <v>2966.2286767221349</v>
      </c>
      <c r="F202" s="75">
        <v>2964.1750000000002</v>
      </c>
      <c r="G202" s="59">
        <v>4485.1170000000002</v>
      </c>
      <c r="H202" s="59">
        <v>2097.2089999999998</v>
      </c>
      <c r="I202" s="60">
        <v>0.41339036786510097</v>
      </c>
      <c r="J202" s="66">
        <v>-0.33910865647429045</v>
      </c>
      <c r="K202" s="59">
        <v>725.21823569533774</v>
      </c>
      <c r="L202" s="75">
        <v>753.51499999999999</v>
      </c>
      <c r="M202" s="59">
        <v>791.01800000000003</v>
      </c>
      <c r="N202" s="59">
        <v>730.29300000000001</v>
      </c>
      <c r="O202" s="60">
        <v>3.1798196066510354E-2</v>
      </c>
      <c r="P202" s="66">
        <v>-4.7411057649762722E-2</v>
      </c>
      <c r="Q202" s="59">
        <v>501.96173735911771</v>
      </c>
      <c r="R202" s="76">
        <v>834.95299999999997</v>
      </c>
      <c r="S202" s="59">
        <v>824.26099999999997</v>
      </c>
      <c r="T202" s="59">
        <v>496.59199999999998</v>
      </c>
      <c r="U202" s="60">
        <v>0.6813661919644296</v>
      </c>
      <c r="V202" s="90">
        <v>1.2971619426370928E-2</v>
      </c>
      <c r="W202" s="61"/>
      <c r="X202" s="61"/>
      <c r="Y202" s="61"/>
      <c r="Z202" s="61"/>
      <c r="AA202" s="62">
        <v>25750</v>
      </c>
      <c r="AB202" s="62">
        <v>2964.1750000000002</v>
      </c>
      <c r="AC202" s="62">
        <v>2097.2089999999998</v>
      </c>
      <c r="AD202" s="62">
        <v>2981.078</v>
      </c>
      <c r="AE202" s="62">
        <v>4354.3379999999997</v>
      </c>
      <c r="AF202" s="63">
        <v>761.32100000000003</v>
      </c>
      <c r="AG202" s="63">
        <v>728.16</v>
      </c>
      <c r="AH202" s="62">
        <v>728.16</v>
      </c>
      <c r="AI202" s="62">
        <v>780.23400000000004</v>
      </c>
      <c r="AJ202" s="62">
        <v>1129.8720000000001</v>
      </c>
      <c r="AK202" s="62">
        <v>881.33799999999997</v>
      </c>
      <c r="AL202" s="62">
        <v>761.32100000000003</v>
      </c>
      <c r="AM202" s="63">
        <v>615.101</v>
      </c>
      <c r="AN202" s="63">
        <v>625.303</v>
      </c>
      <c r="AO202" s="62">
        <v>625.303</v>
      </c>
      <c r="AP202" s="62">
        <v>640.61599999999999</v>
      </c>
      <c r="AQ202" s="62">
        <v>975.95399999999995</v>
      </c>
      <c r="AR202" s="62">
        <v>731.02300000000002</v>
      </c>
      <c r="AS202" s="62">
        <v>615.101</v>
      </c>
      <c r="AT202" s="63">
        <v>753.51499999999999</v>
      </c>
      <c r="AU202" s="63">
        <v>730.29300000000001</v>
      </c>
      <c r="AV202" s="62">
        <v>730.29300000000001</v>
      </c>
      <c r="AW202" s="62">
        <v>763.19299999999998</v>
      </c>
      <c r="AX202" s="62">
        <v>1188.7750000000001</v>
      </c>
      <c r="AY202" s="62">
        <v>763.19299999999998</v>
      </c>
      <c r="AZ202" s="62">
        <v>1188.7750000000001</v>
      </c>
      <c r="BA202" s="63">
        <v>834.95299999999997</v>
      </c>
      <c r="BB202" s="63">
        <v>496.59199999999998</v>
      </c>
      <c r="BC202" s="62">
        <v>496.59199999999998</v>
      </c>
      <c r="BD202" s="62">
        <v>-9.0030000000000001</v>
      </c>
      <c r="BE202" s="62">
        <v>-9.0030000000000001</v>
      </c>
      <c r="BF202" s="62">
        <v>-9.0030000000000001</v>
      </c>
      <c r="BG202" s="62">
        <v>270.19200000000001</v>
      </c>
      <c r="BH202" s="62">
        <v>-4829.0919999999996</v>
      </c>
      <c r="BI202" s="62">
        <v>-4829.0919999999996</v>
      </c>
      <c r="BJ202" s="62">
        <v>-5105.8649999999998</v>
      </c>
      <c r="BK202" s="62">
        <v>-7517.9059999999999</v>
      </c>
      <c r="BL202" s="62">
        <v>-6704.5950000000003</v>
      </c>
      <c r="BM202" s="62">
        <v>-8506.11</v>
      </c>
      <c r="BN202" s="62">
        <v>25064.15</v>
      </c>
      <c r="BO202" s="62">
        <v>25064.15</v>
      </c>
      <c r="BP202" s="62">
        <v>27659.449000000001</v>
      </c>
      <c r="BQ202" s="62">
        <v>36186.646000000001</v>
      </c>
      <c r="BR202" s="62">
        <v>32106.170999999998</v>
      </c>
      <c r="BS202" s="62">
        <v>35554.245000000003</v>
      </c>
    </row>
    <row r="203" spans="2:77" s="1" customFormat="1" ht="15" x14ac:dyDescent="0.25">
      <c r="B203" s="89" t="s">
        <v>176</v>
      </c>
      <c r="C203" s="74">
        <v>43594.25</v>
      </c>
      <c r="D203" s="58" t="s">
        <v>0</v>
      </c>
      <c r="E203" s="75" t="s">
        <v>26</v>
      </c>
      <c r="F203" s="75">
        <v>974.89859300000001</v>
      </c>
      <c r="G203" s="59">
        <v>833.416426</v>
      </c>
      <c r="H203" s="59">
        <v>1239.0107949999999</v>
      </c>
      <c r="I203" s="60">
        <v>-0.21316376182178454</v>
      </c>
      <c r="J203" s="66">
        <v>0.16976167325984526</v>
      </c>
      <c r="K203" s="59" t="s">
        <v>26</v>
      </c>
      <c r="L203" s="75">
        <v>28.073468999999999</v>
      </c>
      <c r="M203" s="59">
        <v>26.129647000000002</v>
      </c>
      <c r="N203" s="59">
        <v>32.649616999999999</v>
      </c>
      <c r="O203" s="60">
        <v>-0.14015931641709611</v>
      </c>
      <c r="P203" s="66">
        <v>7.4391437435032959E-2</v>
      </c>
      <c r="Q203" s="59" t="s">
        <v>26</v>
      </c>
      <c r="R203" s="76">
        <v>18.184898</v>
      </c>
      <c r="S203" s="59">
        <v>74.739287000000004</v>
      </c>
      <c r="T203" s="59">
        <v>16.56756</v>
      </c>
      <c r="U203" s="60">
        <v>9.7620772159569658E-2</v>
      </c>
      <c r="V203" s="90">
        <v>-0.75668890178200388</v>
      </c>
      <c r="W203" s="61"/>
      <c r="X203" s="61"/>
      <c r="Y203" s="61"/>
      <c r="Z203" s="61"/>
      <c r="AA203" s="62">
        <v>354.48</v>
      </c>
      <c r="AB203" s="62">
        <v>974.89859300000001</v>
      </c>
      <c r="AC203" s="62">
        <v>1239.0107949999999</v>
      </c>
      <c r="AD203" s="62">
        <v>1032.1006789999999</v>
      </c>
      <c r="AE203" s="62">
        <v>798.87487999999996</v>
      </c>
      <c r="AF203" s="63">
        <v>50.049306000000001</v>
      </c>
      <c r="AG203" s="63">
        <v>52.010660999999999</v>
      </c>
      <c r="AH203" s="62">
        <v>52.010660999999999</v>
      </c>
      <c r="AI203" s="62">
        <v>41.810923000000003</v>
      </c>
      <c r="AJ203" s="62">
        <v>42.475121000000001</v>
      </c>
      <c r="AK203" s="62">
        <v>49.956102000000001</v>
      </c>
      <c r="AL203" s="62">
        <v>50.049306000000001</v>
      </c>
      <c r="AM203" s="63">
        <v>26.743821000000001</v>
      </c>
      <c r="AN203" s="63">
        <v>31.853935</v>
      </c>
      <c r="AO203" s="62">
        <v>31.853935</v>
      </c>
      <c r="AP203" s="62">
        <v>20.488074999999998</v>
      </c>
      <c r="AQ203" s="62">
        <v>20.736045000000001</v>
      </c>
      <c r="AR203" s="62">
        <v>25.116288000000001</v>
      </c>
      <c r="AS203" s="62">
        <v>26.743821000000001</v>
      </c>
      <c r="AT203" s="63">
        <v>28.073468999999999</v>
      </c>
      <c r="AU203" s="63">
        <v>32.649616999999999</v>
      </c>
      <c r="AV203" s="62">
        <v>32.649616999999999</v>
      </c>
      <c r="AW203" s="62">
        <v>21.311561999999999</v>
      </c>
      <c r="AX203" s="62">
        <v>21.469221000000001</v>
      </c>
      <c r="AY203" s="62">
        <v>21.311561999999999</v>
      </c>
      <c r="AZ203" s="62">
        <v>21.469221000000001</v>
      </c>
      <c r="BA203" s="63">
        <v>18.184898</v>
      </c>
      <c r="BB203" s="63">
        <v>16.56756</v>
      </c>
      <c r="BC203" s="62">
        <v>16.56756</v>
      </c>
      <c r="BD203" s="62">
        <v>14.082165</v>
      </c>
      <c r="BE203" s="62">
        <v>14.082165</v>
      </c>
      <c r="BF203" s="62">
        <v>14.082165</v>
      </c>
      <c r="BG203" s="62">
        <v>16.259378999999999</v>
      </c>
      <c r="BH203" s="62">
        <v>110.05775300000001</v>
      </c>
      <c r="BI203" s="62">
        <v>110.05775300000001</v>
      </c>
      <c r="BJ203" s="62">
        <v>159.40087800000001</v>
      </c>
      <c r="BK203" s="62">
        <v>67.151399999999995</v>
      </c>
      <c r="BL203" s="62">
        <v>-156.16786200000001</v>
      </c>
      <c r="BM203" s="62">
        <v>-130.516459</v>
      </c>
      <c r="BN203" s="62">
        <v>335.21805499999999</v>
      </c>
      <c r="BO203" s="62">
        <v>335.21805499999999</v>
      </c>
      <c r="BP203" s="62">
        <v>285.19144499999999</v>
      </c>
      <c r="BQ203" s="62">
        <v>301.877454</v>
      </c>
      <c r="BR203" s="62">
        <v>376.431802</v>
      </c>
      <c r="BS203" s="62">
        <v>394.65937300000002</v>
      </c>
    </row>
    <row r="204" spans="2:77" s="1" customFormat="1" ht="15" x14ac:dyDescent="0.25">
      <c r="B204" s="89" t="s">
        <v>195</v>
      </c>
      <c r="C204" s="74">
        <v>43594.25</v>
      </c>
      <c r="D204" s="58" t="s">
        <v>0</v>
      </c>
      <c r="E204" s="75" t="s">
        <v>26</v>
      </c>
      <c r="F204" s="75" t="s">
        <v>26</v>
      </c>
      <c r="G204" s="59">
        <v>183.705713</v>
      </c>
      <c r="H204" s="59">
        <v>141.05498700000001</v>
      </c>
      <c r="I204" s="60" t="s">
        <v>26</v>
      </c>
      <c r="J204" s="66" t="s">
        <v>26</v>
      </c>
      <c r="K204" s="59" t="s">
        <v>26</v>
      </c>
      <c r="L204" s="75" t="s">
        <v>26</v>
      </c>
      <c r="M204" s="59">
        <v>46.147764000000002</v>
      </c>
      <c r="N204" s="59">
        <v>26.400286000000001</v>
      </c>
      <c r="O204" s="60" t="s">
        <v>26</v>
      </c>
      <c r="P204" s="66" t="s">
        <v>26</v>
      </c>
      <c r="Q204" s="59" t="s">
        <v>26</v>
      </c>
      <c r="R204" s="76">
        <v>0</v>
      </c>
      <c r="S204" s="59">
        <v>30.681222000000002</v>
      </c>
      <c r="T204" s="59">
        <v>16.652605999999999</v>
      </c>
      <c r="U204" s="60" t="s">
        <v>26</v>
      </c>
      <c r="V204" s="90" t="s">
        <v>26</v>
      </c>
      <c r="W204" s="61"/>
      <c r="X204" s="61"/>
      <c r="Y204" s="61"/>
      <c r="Z204" s="61"/>
      <c r="AA204" s="62">
        <v>867.27524399699996</v>
      </c>
      <c r="AB204" s="62">
        <v>0</v>
      </c>
      <c r="AC204" s="62">
        <v>141.05498700000001</v>
      </c>
      <c r="AD204" s="62">
        <v>159.32271700000001</v>
      </c>
      <c r="AE204" s="62">
        <v>153.00986700000001</v>
      </c>
      <c r="AF204" s="63">
        <v>0</v>
      </c>
      <c r="AG204" s="63">
        <v>29.120149000000001</v>
      </c>
      <c r="AH204" s="62">
        <v>29.120149000000001</v>
      </c>
      <c r="AI204" s="62">
        <v>39.832935999999997</v>
      </c>
      <c r="AJ204" s="62">
        <v>40.859583999999998</v>
      </c>
      <c r="AK204" s="62">
        <v>50.696596</v>
      </c>
      <c r="AL204" s="62">
        <v>0</v>
      </c>
      <c r="AM204" s="63">
        <v>0</v>
      </c>
      <c r="AN204" s="63">
        <v>19.971155</v>
      </c>
      <c r="AO204" s="62">
        <v>19.971155</v>
      </c>
      <c r="AP204" s="62">
        <v>30.273779000000001</v>
      </c>
      <c r="AQ204" s="62">
        <v>32.550545999999997</v>
      </c>
      <c r="AR204" s="62">
        <v>39.084699000000001</v>
      </c>
      <c r="AS204" s="62">
        <v>0</v>
      </c>
      <c r="AT204" s="63">
        <v>0</v>
      </c>
      <c r="AU204" s="63">
        <v>26.400286000000001</v>
      </c>
      <c r="AV204" s="62">
        <v>26.400286000000001</v>
      </c>
      <c r="AW204" s="62">
        <v>36.878971</v>
      </c>
      <c r="AX204" s="62">
        <v>39.313543000000003</v>
      </c>
      <c r="AY204" s="62">
        <v>36.878971</v>
      </c>
      <c r="AZ204" s="62">
        <v>39.313543000000003</v>
      </c>
      <c r="BA204" s="63">
        <v>0</v>
      </c>
      <c r="BB204" s="63">
        <v>16.652605999999999</v>
      </c>
      <c r="BC204" s="62">
        <v>16.652605999999999</v>
      </c>
      <c r="BD204" s="62">
        <v>25.094562</v>
      </c>
      <c r="BE204" s="62">
        <v>25.094562</v>
      </c>
      <c r="BF204" s="62">
        <v>25.094562</v>
      </c>
      <c r="BG204" s="62">
        <v>41.073217</v>
      </c>
      <c r="BH204" s="62">
        <v>-63.827579</v>
      </c>
      <c r="BI204" s="62">
        <v>-63.827579</v>
      </c>
      <c r="BJ204" s="62">
        <v>-61.387517000000003</v>
      </c>
      <c r="BK204" s="62">
        <v>-79.614579000000006</v>
      </c>
      <c r="BL204" s="62">
        <v>-93.212117000000006</v>
      </c>
      <c r="BM204" s="62">
        <v>0</v>
      </c>
      <c r="BN204" s="62">
        <v>329.433222</v>
      </c>
      <c r="BO204" s="62">
        <v>329.433222</v>
      </c>
      <c r="BP204" s="62">
        <v>335.215598</v>
      </c>
      <c r="BQ204" s="62">
        <v>376.52511199999998</v>
      </c>
      <c r="BR204" s="62">
        <v>407.58633700000001</v>
      </c>
      <c r="BS204" s="62">
        <v>0</v>
      </c>
    </row>
    <row r="205" spans="2:77" s="1" customFormat="1" ht="15" x14ac:dyDescent="0.25">
      <c r="B205" s="89" t="s">
        <v>196</v>
      </c>
      <c r="C205" s="74">
        <v>43594.25</v>
      </c>
      <c r="D205" s="58" t="s">
        <v>0</v>
      </c>
      <c r="E205" s="75" t="s">
        <v>26</v>
      </c>
      <c r="F205" s="75" t="s">
        <v>26</v>
      </c>
      <c r="G205" s="59">
        <v>92.514536000000007</v>
      </c>
      <c r="H205" s="59">
        <v>42.409770999999999</v>
      </c>
      <c r="I205" s="60" t="s">
        <v>26</v>
      </c>
      <c r="J205" s="66" t="s">
        <v>26</v>
      </c>
      <c r="K205" s="59" t="s">
        <v>26</v>
      </c>
      <c r="L205" s="75" t="s">
        <v>26</v>
      </c>
      <c r="M205" s="59">
        <v>-11.651189</v>
      </c>
      <c r="N205" s="59">
        <v>17.957633000000001</v>
      </c>
      <c r="O205" s="60" t="s">
        <v>26</v>
      </c>
      <c r="P205" s="66" t="s">
        <v>26</v>
      </c>
      <c r="Q205" s="59" t="s">
        <v>26</v>
      </c>
      <c r="R205" s="76">
        <v>0</v>
      </c>
      <c r="S205" s="59">
        <v>0.299871</v>
      </c>
      <c r="T205" s="59">
        <v>2.9646759999999999</v>
      </c>
      <c r="U205" s="60" t="s">
        <v>26</v>
      </c>
      <c r="V205" s="90" t="s">
        <v>26</v>
      </c>
      <c r="W205" s="61"/>
      <c r="X205" s="61"/>
      <c r="Y205" s="61"/>
      <c r="Z205" s="61"/>
      <c r="AA205" s="62">
        <v>87.5</v>
      </c>
      <c r="AB205" s="62">
        <v>0</v>
      </c>
      <c r="AC205" s="62">
        <v>42.409770999999999</v>
      </c>
      <c r="AD205" s="62">
        <v>25.360401</v>
      </c>
      <c r="AE205" s="62">
        <v>110.197007</v>
      </c>
      <c r="AF205" s="63">
        <v>0</v>
      </c>
      <c r="AG205" s="63">
        <v>27.256052</v>
      </c>
      <c r="AH205" s="62">
        <v>27.256052</v>
      </c>
      <c r="AI205" s="62">
        <v>22.274125999999999</v>
      </c>
      <c r="AJ205" s="62">
        <v>54.419826</v>
      </c>
      <c r="AK205" s="62">
        <v>3.1282299999999998</v>
      </c>
      <c r="AL205" s="62">
        <v>0</v>
      </c>
      <c r="AM205" s="63">
        <v>0</v>
      </c>
      <c r="AN205" s="63">
        <v>17.004470000000001</v>
      </c>
      <c r="AO205" s="62">
        <v>17.004470000000001</v>
      </c>
      <c r="AP205" s="62">
        <v>12.498877</v>
      </c>
      <c r="AQ205" s="62">
        <v>41.344285999999997</v>
      </c>
      <c r="AR205" s="62">
        <v>-12.864853</v>
      </c>
      <c r="AS205" s="62">
        <v>0</v>
      </c>
      <c r="AT205" s="63">
        <v>0</v>
      </c>
      <c r="AU205" s="63">
        <v>17.957633000000001</v>
      </c>
      <c r="AV205" s="62">
        <v>17.957633000000001</v>
      </c>
      <c r="AW205" s="62">
        <v>13.557582</v>
      </c>
      <c r="AX205" s="62">
        <v>42.344828999999997</v>
      </c>
      <c r="AY205" s="62">
        <v>13.557582</v>
      </c>
      <c r="AZ205" s="62">
        <v>42.344828999999997</v>
      </c>
      <c r="BA205" s="63">
        <v>0</v>
      </c>
      <c r="BB205" s="63">
        <v>2.9646759999999999</v>
      </c>
      <c r="BC205" s="62">
        <v>2.9646759999999999</v>
      </c>
      <c r="BD205" s="62">
        <v>2.7509169999999998</v>
      </c>
      <c r="BE205" s="62">
        <v>2.7509169999999998</v>
      </c>
      <c r="BF205" s="62">
        <v>2.7509169999999998</v>
      </c>
      <c r="BG205" s="62">
        <v>-21.733795000000001</v>
      </c>
      <c r="BH205" s="62">
        <v>267.76911999999999</v>
      </c>
      <c r="BI205" s="62">
        <v>267.76911999999999</v>
      </c>
      <c r="BJ205" s="62">
        <v>342.40680099999997</v>
      </c>
      <c r="BK205" s="62">
        <v>422.59602699999999</v>
      </c>
      <c r="BL205" s="62">
        <v>412.68711400000001</v>
      </c>
      <c r="BM205" s="62">
        <v>0</v>
      </c>
      <c r="BN205" s="62">
        <v>95.524388000000002</v>
      </c>
      <c r="BO205" s="62">
        <v>95.524388000000002</v>
      </c>
      <c r="BP205" s="62">
        <v>98.338311000000004</v>
      </c>
      <c r="BQ205" s="62">
        <v>76.591989999999996</v>
      </c>
      <c r="BR205" s="62">
        <v>76.065121000000005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89" t="s">
        <v>198</v>
      </c>
      <c r="C206" s="74">
        <v>43594.25</v>
      </c>
      <c r="D206" s="58" t="s">
        <v>0</v>
      </c>
      <c r="E206" s="75" t="s">
        <v>26</v>
      </c>
      <c r="F206" s="75">
        <v>612.60690399999999</v>
      </c>
      <c r="G206" s="59">
        <v>619.09567500000003</v>
      </c>
      <c r="H206" s="59">
        <v>652.635401</v>
      </c>
      <c r="I206" s="60">
        <v>-6.1333628146230446E-2</v>
      </c>
      <c r="J206" s="66">
        <v>-1.0481047214552119E-2</v>
      </c>
      <c r="K206" s="59" t="s">
        <v>26</v>
      </c>
      <c r="L206" s="75">
        <v>101.416729</v>
      </c>
      <c r="M206" s="59">
        <v>99.345150000000004</v>
      </c>
      <c r="N206" s="59">
        <v>65.193099000000004</v>
      </c>
      <c r="O206" s="60">
        <v>0.55563595772613894</v>
      </c>
      <c r="P206" s="66">
        <v>2.0852341558697196E-2</v>
      </c>
      <c r="Q206" s="59" t="s">
        <v>26</v>
      </c>
      <c r="R206" s="76">
        <v>28.933703999999999</v>
      </c>
      <c r="S206" s="59">
        <v>104.733574</v>
      </c>
      <c r="T206" s="59">
        <v>-12.984336000000001</v>
      </c>
      <c r="U206" s="60" t="s">
        <v>377</v>
      </c>
      <c r="V206" s="90">
        <v>-0.7237399346268848</v>
      </c>
      <c r="W206" s="61"/>
      <c r="X206" s="61"/>
      <c r="Y206" s="61"/>
      <c r="Z206" s="61"/>
      <c r="AA206" s="62">
        <v>986.38</v>
      </c>
      <c r="AB206" s="62">
        <v>612.60690399999999</v>
      </c>
      <c r="AC206" s="62">
        <v>652.635401</v>
      </c>
      <c r="AD206" s="62">
        <v>611.44982100000004</v>
      </c>
      <c r="AE206" s="62">
        <v>538.85418500000003</v>
      </c>
      <c r="AF206" s="63">
        <v>157.90171699999999</v>
      </c>
      <c r="AG206" s="63">
        <v>130.87383199999999</v>
      </c>
      <c r="AH206" s="62">
        <v>130.87383199999999</v>
      </c>
      <c r="AI206" s="62">
        <v>123.702061</v>
      </c>
      <c r="AJ206" s="62">
        <v>158.99365800000001</v>
      </c>
      <c r="AK206" s="62">
        <v>146.45705699999999</v>
      </c>
      <c r="AL206" s="62">
        <v>157.90171699999999</v>
      </c>
      <c r="AM206" s="63">
        <v>87.772429000000002</v>
      </c>
      <c r="AN206" s="63">
        <v>54.950062000000003</v>
      </c>
      <c r="AO206" s="62">
        <v>54.950062000000003</v>
      </c>
      <c r="AP206" s="62">
        <v>57.704853</v>
      </c>
      <c r="AQ206" s="62">
        <v>98.069925999999995</v>
      </c>
      <c r="AR206" s="62">
        <v>88.154555000000002</v>
      </c>
      <c r="AS206" s="62">
        <v>87.772429000000002</v>
      </c>
      <c r="AT206" s="63">
        <v>101.416729</v>
      </c>
      <c r="AU206" s="63">
        <v>65.193099000000004</v>
      </c>
      <c r="AV206" s="62">
        <v>65.193099000000004</v>
      </c>
      <c r="AW206" s="62">
        <v>69.575450000000004</v>
      </c>
      <c r="AX206" s="62">
        <v>109.469627</v>
      </c>
      <c r="AY206" s="62">
        <v>69.575450000000004</v>
      </c>
      <c r="AZ206" s="62">
        <v>109.469627</v>
      </c>
      <c r="BA206" s="63">
        <v>28.933703999999999</v>
      </c>
      <c r="BB206" s="63">
        <v>-12.984336000000001</v>
      </c>
      <c r="BC206" s="62">
        <v>-12.984336000000001</v>
      </c>
      <c r="BD206" s="62">
        <v>-52.687671999999999</v>
      </c>
      <c r="BE206" s="62">
        <v>-52.687671999999999</v>
      </c>
      <c r="BF206" s="62">
        <v>-52.687671999999999</v>
      </c>
      <c r="BG206" s="62">
        <v>-73.631675000000001</v>
      </c>
      <c r="BH206" s="62">
        <v>1423.7341879999999</v>
      </c>
      <c r="BI206" s="62">
        <v>1423.7341879999999</v>
      </c>
      <c r="BJ206" s="62">
        <v>367.35434400000003</v>
      </c>
      <c r="BK206" s="62">
        <v>325.026477</v>
      </c>
      <c r="BL206" s="62">
        <v>298.53660100000002</v>
      </c>
      <c r="BM206" s="62">
        <v>341.67093299999999</v>
      </c>
      <c r="BN206" s="62">
        <v>591.69112600000005</v>
      </c>
      <c r="BO206" s="62">
        <v>591.69112600000005</v>
      </c>
      <c r="BP206" s="62">
        <v>549.54273699999999</v>
      </c>
      <c r="BQ206" s="62">
        <v>508.08521100000002</v>
      </c>
      <c r="BR206" s="62">
        <v>600.59118699999999</v>
      </c>
      <c r="BS206" s="62">
        <v>638.70372999999995</v>
      </c>
    </row>
    <row r="207" spans="2:77" s="1" customFormat="1" ht="15" x14ac:dyDescent="0.25">
      <c r="B207" s="89" t="s">
        <v>236</v>
      </c>
      <c r="C207" s="74">
        <v>43594.25</v>
      </c>
      <c r="D207" s="58" t="s">
        <v>0</v>
      </c>
      <c r="E207" s="75" t="s">
        <v>26</v>
      </c>
      <c r="F207" s="75" t="s">
        <v>26</v>
      </c>
      <c r="G207" s="59">
        <v>322.25282099999998</v>
      </c>
      <c r="H207" s="59">
        <v>237.636788</v>
      </c>
      <c r="I207" s="60" t="s">
        <v>26</v>
      </c>
      <c r="J207" s="66" t="s">
        <v>26</v>
      </c>
      <c r="K207" s="59" t="s">
        <v>26</v>
      </c>
      <c r="L207" s="75" t="s">
        <v>26</v>
      </c>
      <c r="M207" s="59">
        <v>10.089183999999999</v>
      </c>
      <c r="N207" s="59">
        <v>9.634843</v>
      </c>
      <c r="O207" s="60" t="s">
        <v>26</v>
      </c>
      <c r="P207" s="66" t="s">
        <v>26</v>
      </c>
      <c r="Q207" s="59" t="s">
        <v>26</v>
      </c>
      <c r="R207" s="76">
        <v>0</v>
      </c>
      <c r="S207" s="59">
        <v>21.503975000000001</v>
      </c>
      <c r="T207" s="59">
        <v>2.026993</v>
      </c>
      <c r="U207" s="60" t="s">
        <v>26</v>
      </c>
      <c r="V207" s="90" t="s">
        <v>26</v>
      </c>
      <c r="W207" s="61"/>
      <c r="X207" s="61"/>
      <c r="Y207" s="61"/>
      <c r="Z207" s="61"/>
      <c r="AA207" s="62">
        <v>310.34744999999998</v>
      </c>
      <c r="AB207" s="62">
        <v>0</v>
      </c>
      <c r="AC207" s="62">
        <v>237.636788</v>
      </c>
      <c r="AD207" s="62">
        <v>258.91106200000002</v>
      </c>
      <c r="AE207" s="62">
        <v>307.920931</v>
      </c>
      <c r="AF207" s="63">
        <v>0</v>
      </c>
      <c r="AG207" s="63">
        <v>34.928888999999998</v>
      </c>
      <c r="AH207" s="62">
        <v>34.928888999999998</v>
      </c>
      <c r="AI207" s="62">
        <v>30.383479999999999</v>
      </c>
      <c r="AJ207" s="62">
        <v>37.295380999999999</v>
      </c>
      <c r="AK207" s="62">
        <v>41.416584</v>
      </c>
      <c r="AL207" s="62">
        <v>0</v>
      </c>
      <c r="AM207" s="63">
        <v>0</v>
      </c>
      <c r="AN207" s="63">
        <v>6.6623910000000004</v>
      </c>
      <c r="AO207" s="62">
        <v>6.6623910000000004</v>
      </c>
      <c r="AP207" s="62">
        <v>-3.3632049999999998</v>
      </c>
      <c r="AQ207" s="62">
        <v>3.158687</v>
      </c>
      <c r="AR207" s="62">
        <v>4.8200529999999997</v>
      </c>
      <c r="AS207" s="62">
        <v>0</v>
      </c>
      <c r="AT207" s="63">
        <v>0</v>
      </c>
      <c r="AU207" s="63">
        <v>9.634843</v>
      </c>
      <c r="AV207" s="62">
        <v>9.634843</v>
      </c>
      <c r="AW207" s="62">
        <v>-0.42472199999999999</v>
      </c>
      <c r="AX207" s="62">
        <v>6.277107</v>
      </c>
      <c r="AY207" s="62">
        <v>-0.42472199999999999</v>
      </c>
      <c r="AZ207" s="62">
        <v>6.277107</v>
      </c>
      <c r="BA207" s="63">
        <v>0</v>
      </c>
      <c r="BB207" s="63">
        <v>2.026993</v>
      </c>
      <c r="BC207" s="62">
        <v>2.026993</v>
      </c>
      <c r="BD207" s="62">
        <v>-3.7238120000000001</v>
      </c>
      <c r="BE207" s="62">
        <v>-3.7238120000000001</v>
      </c>
      <c r="BF207" s="62">
        <v>-3.7238120000000001</v>
      </c>
      <c r="BG207" s="62">
        <v>-6.9440530000000003</v>
      </c>
      <c r="BH207" s="62">
        <v>91.639539999999997</v>
      </c>
      <c r="BI207" s="62">
        <v>91.639539999999997</v>
      </c>
      <c r="BJ207" s="62">
        <v>50.348185999999998</v>
      </c>
      <c r="BK207" s="62">
        <v>44.642026999999999</v>
      </c>
      <c r="BL207" s="62">
        <v>144.59444199999999</v>
      </c>
      <c r="BM207" s="62">
        <v>0</v>
      </c>
      <c r="BN207" s="62">
        <v>257.074881</v>
      </c>
      <c r="BO207" s="62">
        <v>257.074881</v>
      </c>
      <c r="BP207" s="62">
        <v>302.176579</v>
      </c>
      <c r="BQ207" s="62">
        <v>295.23252600000001</v>
      </c>
      <c r="BR207" s="62">
        <v>317.33170100000001</v>
      </c>
      <c r="BS207" s="62">
        <v>0</v>
      </c>
    </row>
    <row r="208" spans="2:77" s="1" customFormat="1" ht="15" x14ac:dyDescent="0.25">
      <c r="B208" s="89" t="s">
        <v>237</v>
      </c>
      <c r="C208" s="74">
        <v>43594.25</v>
      </c>
      <c r="D208" s="58" t="s">
        <v>0</v>
      </c>
      <c r="E208" s="75" t="s">
        <v>26</v>
      </c>
      <c r="F208" s="75">
        <v>26.171755000000001</v>
      </c>
      <c r="G208" s="59">
        <v>41.917087000000002</v>
      </c>
      <c r="H208" s="59">
        <v>21.502381</v>
      </c>
      <c r="I208" s="60">
        <v>0.21715613726684513</v>
      </c>
      <c r="J208" s="66">
        <v>-0.37563039626298456</v>
      </c>
      <c r="K208" s="59" t="s">
        <v>26</v>
      </c>
      <c r="L208" s="75">
        <v>10.198423</v>
      </c>
      <c r="M208" s="59">
        <v>16.734003000000001</v>
      </c>
      <c r="N208" s="59">
        <v>6.8659850000000002</v>
      </c>
      <c r="O208" s="60">
        <v>0.48535468690945294</v>
      </c>
      <c r="P208" s="66">
        <v>-0.3905568799049457</v>
      </c>
      <c r="Q208" s="59" t="s">
        <v>26</v>
      </c>
      <c r="R208" s="76">
        <v>7.7094769999999997</v>
      </c>
      <c r="S208" s="59">
        <v>23.872498</v>
      </c>
      <c r="T208" s="59">
        <v>6.6585130000000001</v>
      </c>
      <c r="U208" s="60">
        <v>0.1578376433296742</v>
      </c>
      <c r="V208" s="90">
        <v>-0.67705612542097615</v>
      </c>
      <c r="W208" s="61"/>
      <c r="X208" s="61"/>
      <c r="Y208" s="61"/>
      <c r="Z208" s="61"/>
      <c r="AA208" s="62">
        <v>146</v>
      </c>
      <c r="AB208" s="62">
        <v>26.171755000000001</v>
      </c>
      <c r="AC208" s="62">
        <v>21.502381</v>
      </c>
      <c r="AD208" s="62">
        <v>30.096605</v>
      </c>
      <c r="AE208" s="62">
        <v>34.89817</v>
      </c>
      <c r="AF208" s="63">
        <v>11.369052999999999</v>
      </c>
      <c r="AG208" s="63">
        <v>7.8399580000000002</v>
      </c>
      <c r="AH208" s="62">
        <v>7.8399580000000002</v>
      </c>
      <c r="AI208" s="62">
        <v>13.679667999999999</v>
      </c>
      <c r="AJ208" s="62">
        <v>11.846382</v>
      </c>
      <c r="AK208" s="62">
        <v>18.337181000000001</v>
      </c>
      <c r="AL208" s="62">
        <v>11.369052999999999</v>
      </c>
      <c r="AM208" s="63">
        <v>9.7873370000000008</v>
      </c>
      <c r="AN208" s="63">
        <v>6.6943070000000002</v>
      </c>
      <c r="AO208" s="62">
        <v>6.6943070000000002</v>
      </c>
      <c r="AP208" s="62">
        <v>10.935098</v>
      </c>
      <c r="AQ208" s="62">
        <v>10.361033000000001</v>
      </c>
      <c r="AR208" s="62">
        <v>16.486044</v>
      </c>
      <c r="AS208" s="62">
        <v>9.7873370000000008</v>
      </c>
      <c r="AT208" s="63">
        <v>10.198423</v>
      </c>
      <c r="AU208" s="63">
        <v>6.8659850000000002</v>
      </c>
      <c r="AV208" s="62">
        <v>6.8659850000000002</v>
      </c>
      <c r="AW208" s="62">
        <v>11.123827</v>
      </c>
      <c r="AX208" s="62">
        <v>10.562829000000001</v>
      </c>
      <c r="AY208" s="62">
        <v>11.123827</v>
      </c>
      <c r="AZ208" s="62">
        <v>10.562829000000001</v>
      </c>
      <c r="BA208" s="63">
        <v>7.7094769999999997</v>
      </c>
      <c r="BB208" s="63">
        <v>6.6585130000000001</v>
      </c>
      <c r="BC208" s="62">
        <v>6.6585130000000001</v>
      </c>
      <c r="BD208" s="62">
        <v>9.9861799999999992</v>
      </c>
      <c r="BE208" s="62">
        <v>9.9861799999999992</v>
      </c>
      <c r="BF208" s="62">
        <v>9.9861799999999992</v>
      </c>
      <c r="BG208" s="62">
        <v>10.917325</v>
      </c>
      <c r="BH208" s="62">
        <v>-12.960459</v>
      </c>
      <c r="BI208" s="62">
        <v>-12.960459</v>
      </c>
      <c r="BJ208" s="62">
        <v>-1.071677</v>
      </c>
      <c r="BK208" s="62">
        <v>-6.8583910000000001</v>
      </c>
      <c r="BL208" s="62">
        <v>-1.337345</v>
      </c>
      <c r="BM208" s="62">
        <v>-0.14794599999999999</v>
      </c>
      <c r="BN208" s="62">
        <v>92.849661999999995</v>
      </c>
      <c r="BO208" s="62">
        <v>92.849661999999995</v>
      </c>
      <c r="BP208" s="62">
        <v>102.78894</v>
      </c>
      <c r="BQ208" s="62">
        <v>113.633081</v>
      </c>
      <c r="BR208" s="62">
        <v>137.13246000000001</v>
      </c>
      <c r="BS208" s="62">
        <v>144.95477</v>
      </c>
    </row>
    <row r="209" spans="2:71" s="1" customFormat="1" ht="15" x14ac:dyDescent="0.25">
      <c r="B209" s="89" t="s">
        <v>272</v>
      </c>
      <c r="C209" s="74">
        <v>43594.25</v>
      </c>
      <c r="D209" s="58" t="s">
        <v>0</v>
      </c>
      <c r="E209" s="75" t="s">
        <v>26</v>
      </c>
      <c r="F209" s="75" t="s">
        <v>26</v>
      </c>
      <c r="G209" s="59">
        <v>1470.656583</v>
      </c>
      <c r="H209" s="59">
        <v>1386.591539</v>
      </c>
      <c r="I209" s="60" t="s">
        <v>26</v>
      </c>
      <c r="J209" s="66" t="s">
        <v>26</v>
      </c>
      <c r="K209" s="59" t="s">
        <v>26</v>
      </c>
      <c r="L209" s="75" t="s">
        <v>26</v>
      </c>
      <c r="M209" s="59">
        <v>-0.57130099999999917</v>
      </c>
      <c r="N209" s="59">
        <v>50.360357999999998</v>
      </c>
      <c r="O209" s="60" t="s">
        <v>26</v>
      </c>
      <c r="P209" s="66" t="s">
        <v>26</v>
      </c>
      <c r="Q209" s="59" t="s">
        <v>26</v>
      </c>
      <c r="R209" s="76">
        <v>0</v>
      </c>
      <c r="S209" s="59">
        <v>-11.184771</v>
      </c>
      <c r="T209" s="59">
        <v>21.542739000000001</v>
      </c>
      <c r="U209" s="60" t="s">
        <v>26</v>
      </c>
      <c r="V209" s="90" t="s">
        <v>26</v>
      </c>
      <c r="W209" s="61"/>
      <c r="X209" s="61"/>
      <c r="Y209" s="61"/>
      <c r="Z209" s="61"/>
      <c r="AA209" s="62">
        <v>624</v>
      </c>
      <c r="AB209" s="62">
        <v>0</v>
      </c>
      <c r="AC209" s="62">
        <v>1386.591539</v>
      </c>
      <c r="AD209" s="62">
        <v>1427.1319120000001</v>
      </c>
      <c r="AE209" s="62">
        <v>1361.2556810000001</v>
      </c>
      <c r="AF209" s="63">
        <v>0</v>
      </c>
      <c r="AG209" s="63">
        <v>62.528153000000003</v>
      </c>
      <c r="AH209" s="62">
        <v>62.528153000000003</v>
      </c>
      <c r="AI209" s="62">
        <v>68.334132999999994</v>
      </c>
      <c r="AJ209" s="62">
        <v>116.640108</v>
      </c>
      <c r="AK209" s="62">
        <v>16.331572000000001</v>
      </c>
      <c r="AL209" s="62">
        <v>0</v>
      </c>
      <c r="AM209" s="63">
        <v>0</v>
      </c>
      <c r="AN209" s="63">
        <v>44.032668999999999</v>
      </c>
      <c r="AO209" s="62">
        <v>44.032668999999999</v>
      </c>
      <c r="AP209" s="62">
        <v>50.201138</v>
      </c>
      <c r="AQ209" s="62">
        <v>97.053859000000003</v>
      </c>
      <c r="AR209" s="62">
        <v>-8.0582499999999992</v>
      </c>
      <c r="AS209" s="62">
        <v>0</v>
      </c>
      <c r="AT209" s="63">
        <v>0</v>
      </c>
      <c r="AU209" s="63">
        <v>50.360357999999998</v>
      </c>
      <c r="AV209" s="62">
        <v>50.360357999999998</v>
      </c>
      <c r="AW209" s="62">
        <v>56.586115999999997</v>
      </c>
      <c r="AX209" s="62">
        <v>104.990843</v>
      </c>
      <c r="AY209" s="62">
        <v>56.586115999999997</v>
      </c>
      <c r="AZ209" s="62">
        <v>104.990843</v>
      </c>
      <c r="BA209" s="63">
        <v>0</v>
      </c>
      <c r="BB209" s="63">
        <v>21.542739000000001</v>
      </c>
      <c r="BC209" s="62">
        <v>21.542739000000001</v>
      </c>
      <c r="BD209" s="62">
        <v>34.444805000000002</v>
      </c>
      <c r="BE209" s="62">
        <v>34.444805000000002</v>
      </c>
      <c r="BF209" s="62">
        <v>34.444805000000002</v>
      </c>
      <c r="BG209" s="62">
        <v>46.295960999999998</v>
      </c>
      <c r="BH209" s="62">
        <v>837.75419299999999</v>
      </c>
      <c r="BI209" s="62">
        <v>837.75419299999999</v>
      </c>
      <c r="BJ209" s="62">
        <v>944.44711900000004</v>
      </c>
      <c r="BK209" s="62">
        <v>994.828981</v>
      </c>
      <c r="BL209" s="62">
        <v>969.261841</v>
      </c>
      <c r="BM209" s="62">
        <v>0</v>
      </c>
      <c r="BN209" s="62">
        <v>476.11244499999998</v>
      </c>
      <c r="BO209" s="62">
        <v>476.11244499999998</v>
      </c>
      <c r="BP209" s="62">
        <v>487.21173399999998</v>
      </c>
      <c r="BQ209" s="62">
        <v>554.73789399999998</v>
      </c>
      <c r="BR209" s="62">
        <v>550.55740600000001</v>
      </c>
      <c r="BS209" s="62">
        <v>0</v>
      </c>
    </row>
    <row r="210" spans="2:71" s="1" customFormat="1" ht="15" x14ac:dyDescent="0.25">
      <c r="B210" s="89" t="s">
        <v>275</v>
      </c>
      <c r="C210" s="74">
        <v>43594.25</v>
      </c>
      <c r="D210" s="58" t="s">
        <v>0</v>
      </c>
      <c r="E210" s="75" t="s">
        <v>26</v>
      </c>
      <c r="F210" s="75" t="s">
        <v>26</v>
      </c>
      <c r="G210" s="59">
        <v>42.439673999999997</v>
      </c>
      <c r="H210" s="59">
        <v>23.663833</v>
      </c>
      <c r="I210" s="60" t="s">
        <v>26</v>
      </c>
      <c r="J210" s="66" t="s">
        <v>26</v>
      </c>
      <c r="K210" s="59" t="s">
        <v>26</v>
      </c>
      <c r="L210" s="75" t="s">
        <v>26</v>
      </c>
      <c r="M210" s="59">
        <v>-0.5162850000000001</v>
      </c>
      <c r="N210" s="59">
        <v>4.5545879999999999</v>
      </c>
      <c r="O210" s="60" t="s">
        <v>26</v>
      </c>
      <c r="P210" s="66" t="s">
        <v>26</v>
      </c>
      <c r="Q210" s="59" t="s">
        <v>26</v>
      </c>
      <c r="R210" s="76">
        <v>0</v>
      </c>
      <c r="S210" s="59">
        <v>2.005449</v>
      </c>
      <c r="T210" s="59">
        <v>1.374301</v>
      </c>
      <c r="U210" s="60" t="s">
        <v>26</v>
      </c>
      <c r="V210" s="90" t="s">
        <v>26</v>
      </c>
      <c r="W210" s="61"/>
      <c r="X210" s="61"/>
      <c r="Y210" s="61"/>
      <c r="Z210" s="61"/>
      <c r="AA210" s="62">
        <v>35.684449999999998</v>
      </c>
      <c r="AB210" s="62">
        <v>0</v>
      </c>
      <c r="AC210" s="62">
        <v>23.663833</v>
      </c>
      <c r="AD210" s="62">
        <v>27.295566999999998</v>
      </c>
      <c r="AE210" s="62">
        <v>36.475799000000002</v>
      </c>
      <c r="AF210" s="63">
        <v>0</v>
      </c>
      <c r="AG210" s="63">
        <v>6.0560049999999999</v>
      </c>
      <c r="AH210" s="62">
        <v>6.0560049999999999</v>
      </c>
      <c r="AI210" s="62">
        <v>8.0883459999999996</v>
      </c>
      <c r="AJ210" s="62">
        <v>9.5455850000000009</v>
      </c>
      <c r="AK210" s="62">
        <v>0.55318699999999998</v>
      </c>
      <c r="AL210" s="62">
        <v>0</v>
      </c>
      <c r="AM210" s="63">
        <v>0</v>
      </c>
      <c r="AN210" s="63">
        <v>3.7616360000000002</v>
      </c>
      <c r="AO210" s="62">
        <v>3.7616360000000002</v>
      </c>
      <c r="AP210" s="62">
        <v>5.8178619999999999</v>
      </c>
      <c r="AQ210" s="62">
        <v>8.0083439999999992</v>
      </c>
      <c r="AR210" s="62">
        <v>-1.6773670000000001</v>
      </c>
      <c r="AS210" s="62">
        <v>0</v>
      </c>
      <c r="AT210" s="63">
        <v>0</v>
      </c>
      <c r="AU210" s="63">
        <v>4.5545879999999999</v>
      </c>
      <c r="AV210" s="62">
        <v>4.5545879999999999</v>
      </c>
      <c r="AW210" s="62">
        <v>6.7751900000000003</v>
      </c>
      <c r="AX210" s="62">
        <v>9.0807920000000006</v>
      </c>
      <c r="AY210" s="62">
        <v>6.7751900000000003</v>
      </c>
      <c r="AZ210" s="62">
        <v>9.0807920000000006</v>
      </c>
      <c r="BA210" s="63">
        <v>0</v>
      </c>
      <c r="BB210" s="63">
        <v>1.374301</v>
      </c>
      <c r="BC210" s="62">
        <v>1.374301</v>
      </c>
      <c r="BD210" s="62">
        <v>-0.49494700000000003</v>
      </c>
      <c r="BE210" s="62">
        <v>-0.49494700000000003</v>
      </c>
      <c r="BF210" s="62">
        <v>-0.49494700000000003</v>
      </c>
      <c r="BG210" s="62">
        <v>-3.4870299999999999</v>
      </c>
      <c r="BH210" s="62">
        <v>32.978769</v>
      </c>
      <c r="BI210" s="62">
        <v>32.978769</v>
      </c>
      <c r="BJ210" s="62">
        <v>47.669378000000002</v>
      </c>
      <c r="BK210" s="62">
        <v>62.771028000000001</v>
      </c>
      <c r="BL210" s="62">
        <v>52.975834999999996</v>
      </c>
      <c r="BM210" s="62">
        <v>0</v>
      </c>
      <c r="BN210" s="62">
        <v>33.440472</v>
      </c>
      <c r="BO210" s="62">
        <v>33.440472</v>
      </c>
      <c r="BP210" s="62">
        <v>32.864286999999997</v>
      </c>
      <c r="BQ210" s="62">
        <v>29.365908000000001</v>
      </c>
      <c r="BR210" s="62">
        <v>31.327931</v>
      </c>
      <c r="BS210" s="62">
        <v>0</v>
      </c>
    </row>
    <row r="211" spans="2:71" s="1" customFormat="1" ht="15" x14ac:dyDescent="0.25">
      <c r="B211" s="89" t="s">
        <v>282</v>
      </c>
      <c r="C211" s="74">
        <v>43594.25</v>
      </c>
      <c r="D211" s="58" t="s">
        <v>0</v>
      </c>
      <c r="E211" s="75" t="s">
        <v>26</v>
      </c>
      <c r="F211" s="75" t="s">
        <v>26</v>
      </c>
      <c r="G211" s="59">
        <v>113.800667</v>
      </c>
      <c r="H211" s="59">
        <v>79.509066000000004</v>
      </c>
      <c r="I211" s="60" t="s">
        <v>26</v>
      </c>
      <c r="J211" s="66" t="s">
        <v>26</v>
      </c>
      <c r="K211" s="59" t="s">
        <v>26</v>
      </c>
      <c r="L211" s="75" t="s">
        <v>26</v>
      </c>
      <c r="M211" s="59">
        <v>18.304424000000001</v>
      </c>
      <c r="N211" s="59">
        <v>12.863396</v>
      </c>
      <c r="O211" s="60" t="s">
        <v>26</v>
      </c>
      <c r="P211" s="66" t="s">
        <v>26</v>
      </c>
      <c r="Q211" s="59" t="s">
        <v>26</v>
      </c>
      <c r="R211" s="76">
        <v>0</v>
      </c>
      <c r="S211" s="59">
        <v>26.993169000000002</v>
      </c>
      <c r="T211" s="59">
        <v>-20.403067</v>
      </c>
      <c r="U211" s="60" t="s">
        <v>26</v>
      </c>
      <c r="V211" s="90" t="s">
        <v>26</v>
      </c>
      <c r="W211" s="61"/>
      <c r="X211" s="61"/>
      <c r="Y211" s="61"/>
      <c r="Z211" s="61"/>
      <c r="AA211" s="62">
        <v>56.569200000000002</v>
      </c>
      <c r="AB211" s="62">
        <v>0</v>
      </c>
      <c r="AC211" s="62">
        <v>79.509066000000004</v>
      </c>
      <c r="AD211" s="62">
        <v>84.916152999999994</v>
      </c>
      <c r="AE211" s="62">
        <v>95.672635</v>
      </c>
      <c r="AF211" s="63">
        <v>0</v>
      </c>
      <c r="AG211" s="63">
        <v>22.171507999999999</v>
      </c>
      <c r="AH211" s="62">
        <v>22.171507999999999</v>
      </c>
      <c r="AI211" s="62">
        <v>27.291502000000001</v>
      </c>
      <c r="AJ211" s="62">
        <v>50.643338</v>
      </c>
      <c r="AK211" s="62">
        <v>28.143512000000001</v>
      </c>
      <c r="AL211" s="62">
        <v>0</v>
      </c>
      <c r="AM211" s="63">
        <v>0</v>
      </c>
      <c r="AN211" s="63">
        <v>8.8152179999999998</v>
      </c>
      <c r="AO211" s="62">
        <v>8.8152179999999998</v>
      </c>
      <c r="AP211" s="62">
        <v>12.627366</v>
      </c>
      <c r="AQ211" s="62">
        <v>34.302213000000002</v>
      </c>
      <c r="AR211" s="62">
        <v>12.325048000000001</v>
      </c>
      <c r="AS211" s="62">
        <v>0</v>
      </c>
      <c r="AT211" s="63">
        <v>0</v>
      </c>
      <c r="AU211" s="63">
        <v>12.863396</v>
      </c>
      <c r="AV211" s="62">
        <v>12.863396</v>
      </c>
      <c r="AW211" s="62">
        <v>17.038070000000001</v>
      </c>
      <c r="AX211" s="62">
        <v>39.143005000000002</v>
      </c>
      <c r="AY211" s="62">
        <v>17.038070000000001</v>
      </c>
      <c r="AZ211" s="62">
        <v>39.143005000000002</v>
      </c>
      <c r="BA211" s="63">
        <v>0</v>
      </c>
      <c r="BB211" s="63">
        <v>-20.403067</v>
      </c>
      <c r="BC211" s="62">
        <v>-20.403067</v>
      </c>
      <c r="BD211" s="62">
        <v>-20.600158</v>
      </c>
      <c r="BE211" s="62">
        <v>-20.600158</v>
      </c>
      <c r="BF211" s="62">
        <v>-20.600158</v>
      </c>
      <c r="BG211" s="62">
        <v>-62.152515000000001</v>
      </c>
      <c r="BH211" s="62">
        <v>328.10523999999998</v>
      </c>
      <c r="BI211" s="62">
        <v>328.10523999999998</v>
      </c>
      <c r="BJ211" s="62">
        <v>351.57723900000002</v>
      </c>
      <c r="BK211" s="62">
        <v>428.287171</v>
      </c>
      <c r="BL211" s="62">
        <v>384.245903</v>
      </c>
      <c r="BM211" s="62">
        <v>0</v>
      </c>
      <c r="BN211" s="62">
        <v>75.570111999999995</v>
      </c>
      <c r="BO211" s="62">
        <v>75.570111999999995</v>
      </c>
      <c r="BP211" s="62">
        <v>65.475138000000001</v>
      </c>
      <c r="BQ211" s="62">
        <v>28.475532000000001</v>
      </c>
      <c r="BR211" s="62">
        <v>130.31765100000001</v>
      </c>
      <c r="BS211" s="62">
        <v>0</v>
      </c>
    </row>
    <row r="212" spans="2:71" s="1" customFormat="1" ht="15" x14ac:dyDescent="0.25">
      <c r="B212" s="89" t="s">
        <v>285</v>
      </c>
      <c r="C212" s="74">
        <v>43594.25</v>
      </c>
      <c r="D212" s="58" t="s">
        <v>0</v>
      </c>
      <c r="E212" s="75" t="s">
        <v>26</v>
      </c>
      <c r="F212" s="75" t="s">
        <v>26</v>
      </c>
      <c r="G212" s="59">
        <v>20.306999999999999</v>
      </c>
      <c r="H212" s="59">
        <v>16.103999999999999</v>
      </c>
      <c r="I212" s="60" t="s">
        <v>26</v>
      </c>
      <c r="J212" s="66" t="s">
        <v>26</v>
      </c>
      <c r="K212" s="59" t="s">
        <v>26</v>
      </c>
      <c r="L212" s="75" t="s">
        <v>26</v>
      </c>
      <c r="M212" s="59">
        <v>17.782</v>
      </c>
      <c r="N212" s="59">
        <v>9.8800000000000008</v>
      </c>
      <c r="O212" s="60" t="s">
        <v>26</v>
      </c>
      <c r="P212" s="66" t="s">
        <v>26</v>
      </c>
      <c r="Q212" s="59" t="s">
        <v>26</v>
      </c>
      <c r="R212" s="77">
        <v>0</v>
      </c>
      <c r="S212" s="59">
        <v>-5.3150000000000004</v>
      </c>
      <c r="T212" s="59">
        <v>3.069</v>
      </c>
      <c r="U212" s="60" t="s">
        <v>26</v>
      </c>
      <c r="V212" s="90" t="s">
        <v>26</v>
      </c>
      <c r="W212" s="61"/>
      <c r="X212" s="61"/>
      <c r="Y212" s="61"/>
      <c r="Z212" s="61"/>
      <c r="AA212" s="62">
        <v>154</v>
      </c>
      <c r="AB212" s="62">
        <v>0</v>
      </c>
      <c r="AC212" s="62">
        <v>16.103999999999999</v>
      </c>
      <c r="AD212" s="62">
        <v>16.582000000000001</v>
      </c>
      <c r="AE212" s="62">
        <v>25.338000000000001</v>
      </c>
      <c r="AF212" s="63">
        <v>0</v>
      </c>
      <c r="AG212" s="63">
        <v>16.103999999999999</v>
      </c>
      <c r="AH212" s="62">
        <v>16.103999999999999</v>
      </c>
      <c r="AI212" s="62">
        <v>16.582000000000001</v>
      </c>
      <c r="AJ212" s="62">
        <v>2.5337999999999999E-2</v>
      </c>
      <c r="AK212" s="62">
        <v>20.306999999999999</v>
      </c>
      <c r="AL212" s="62">
        <v>0</v>
      </c>
      <c r="AM212" s="63">
        <v>0</v>
      </c>
      <c r="AN212" s="63">
        <v>8.0020000000000007</v>
      </c>
      <c r="AO212" s="62">
        <v>8.0020000000000007</v>
      </c>
      <c r="AP212" s="62">
        <v>8.4749999999999996</v>
      </c>
      <c r="AQ212" s="62">
        <v>1.6641E-2</v>
      </c>
      <c r="AR212" s="62">
        <v>23.556000000000001</v>
      </c>
      <c r="AS212" s="62">
        <v>0</v>
      </c>
      <c r="AT212" s="63">
        <v>0</v>
      </c>
      <c r="AU212" s="63">
        <v>9.8800000000000008</v>
      </c>
      <c r="AV212" s="62">
        <v>9.8800000000000008</v>
      </c>
      <c r="AW212" s="62">
        <v>12.946999999999999</v>
      </c>
      <c r="AX212" s="62">
        <v>20.399999999999999</v>
      </c>
      <c r="AY212" s="62">
        <v>12.946999999999999</v>
      </c>
      <c r="AZ212" s="62">
        <v>20.399999999999999</v>
      </c>
      <c r="BA212" s="63">
        <v>0</v>
      </c>
      <c r="BB212" s="63">
        <v>3.069</v>
      </c>
      <c r="BC212" s="62">
        <v>3.069</v>
      </c>
      <c r="BD212" s="62">
        <v>1.5029999999999999</v>
      </c>
      <c r="BE212" s="62">
        <v>1.5029999999999999</v>
      </c>
      <c r="BF212" s="62">
        <v>1.5029999999999999</v>
      </c>
      <c r="BG212" s="62">
        <v>4.8589999999999996E-3</v>
      </c>
      <c r="BH212" s="62">
        <v>206.072</v>
      </c>
      <c r="BI212" s="62">
        <v>206.072</v>
      </c>
      <c r="BJ212" s="62">
        <v>256.38200000000001</v>
      </c>
      <c r="BK212" s="62">
        <v>276.935</v>
      </c>
      <c r="BL212" s="62">
        <v>214.77600000000001</v>
      </c>
      <c r="BM212" s="62">
        <v>0</v>
      </c>
      <c r="BN212" s="62">
        <v>68.13</v>
      </c>
      <c r="BO212" s="62">
        <v>68.13</v>
      </c>
      <c r="BP212" s="62">
        <v>68.888999999999996</v>
      </c>
      <c r="BQ212" s="62">
        <v>77.801000000000002</v>
      </c>
      <c r="BR212" s="62">
        <v>84.099000000000004</v>
      </c>
      <c r="BS212" s="62">
        <v>0</v>
      </c>
    </row>
    <row r="213" spans="2:71" s="1" customFormat="1" ht="15" x14ac:dyDescent="0.25">
      <c r="B213" s="89" t="s">
        <v>298</v>
      </c>
      <c r="C213" s="74">
        <v>43594.25</v>
      </c>
      <c r="D213" s="58" t="s">
        <v>0</v>
      </c>
      <c r="E213" s="75" t="s">
        <v>26</v>
      </c>
      <c r="F213" s="75">
        <v>17.336496</v>
      </c>
      <c r="G213" s="59">
        <v>20.079933</v>
      </c>
      <c r="H213" s="59">
        <v>24.639101</v>
      </c>
      <c r="I213" s="60">
        <v>-0.29638276980966149</v>
      </c>
      <c r="J213" s="66">
        <v>-0.1366258044785309</v>
      </c>
      <c r="K213" s="59" t="s">
        <v>26</v>
      </c>
      <c r="L213" s="75">
        <v>4.1400319999999997</v>
      </c>
      <c r="M213" s="59">
        <v>0.73014400000000002</v>
      </c>
      <c r="N213" s="59">
        <v>3.0127929999999998</v>
      </c>
      <c r="O213" s="60">
        <v>0.37415082947948952</v>
      </c>
      <c r="P213" s="66">
        <v>4.6701582153657357</v>
      </c>
      <c r="Q213" s="59" t="s">
        <v>26</v>
      </c>
      <c r="R213" s="76">
        <v>8.5848969999999998</v>
      </c>
      <c r="S213" s="59">
        <v>0.67579699999999998</v>
      </c>
      <c r="T213" s="59">
        <v>0.40116600000000002</v>
      </c>
      <c r="U213" s="60">
        <v>20.399861902554054</v>
      </c>
      <c r="V213" s="90">
        <v>11.703366543503449</v>
      </c>
      <c r="W213" s="61"/>
      <c r="X213" s="61"/>
      <c r="Y213" s="61"/>
      <c r="Z213" s="61"/>
      <c r="AA213" s="62">
        <v>39.264749999999999</v>
      </c>
      <c r="AB213" s="62">
        <v>17.336496</v>
      </c>
      <c r="AC213" s="62">
        <v>24.639101</v>
      </c>
      <c r="AD213" s="62">
        <v>19.839366999999999</v>
      </c>
      <c r="AE213" s="62">
        <v>24.739325999999998</v>
      </c>
      <c r="AF213" s="63">
        <v>5.5278429999999998</v>
      </c>
      <c r="AG213" s="63">
        <v>3.937405</v>
      </c>
      <c r="AH213" s="62">
        <v>3.937405</v>
      </c>
      <c r="AI213" s="62">
        <v>3.309615</v>
      </c>
      <c r="AJ213" s="62">
        <v>4.535164</v>
      </c>
      <c r="AK213" s="62">
        <v>2.2102360000000001</v>
      </c>
      <c r="AL213" s="62">
        <v>5.5278429999999998</v>
      </c>
      <c r="AM213" s="63">
        <v>3.8274499999999998</v>
      </c>
      <c r="AN213" s="63">
        <v>2.7217799999999999</v>
      </c>
      <c r="AO213" s="62">
        <v>2.7217799999999999</v>
      </c>
      <c r="AP213" s="62">
        <v>1.987339</v>
      </c>
      <c r="AQ213" s="62">
        <v>2.9366669999999999</v>
      </c>
      <c r="AR213" s="62">
        <v>0.78049599999999997</v>
      </c>
      <c r="AS213" s="62">
        <v>3.8274499999999998</v>
      </c>
      <c r="AT213" s="63">
        <v>4.1400319999999997</v>
      </c>
      <c r="AU213" s="63">
        <v>3.0127929999999998</v>
      </c>
      <c r="AV213" s="62">
        <v>3.0127929999999998</v>
      </c>
      <c r="AW213" s="62">
        <v>2.1761569999999999</v>
      </c>
      <c r="AX213" s="62">
        <v>3.2667459999999999</v>
      </c>
      <c r="AY213" s="62">
        <v>2.1761569999999999</v>
      </c>
      <c r="AZ213" s="62">
        <v>3.2667459999999999</v>
      </c>
      <c r="BA213" s="63">
        <v>8.5848969999999998</v>
      </c>
      <c r="BB213" s="63">
        <v>0.40116600000000002</v>
      </c>
      <c r="BC213" s="62">
        <v>0.40116600000000002</v>
      </c>
      <c r="BD213" s="62">
        <v>-1.35477</v>
      </c>
      <c r="BE213" s="62">
        <v>-1.35477</v>
      </c>
      <c r="BF213" s="62">
        <v>-1.35477</v>
      </c>
      <c r="BG213" s="62">
        <v>-0.86124100000000003</v>
      </c>
      <c r="BH213" s="62">
        <v>46.313845000000001</v>
      </c>
      <c r="BI213" s="62">
        <v>46.313845000000001</v>
      </c>
      <c r="BJ213" s="62">
        <v>51.739271000000002</v>
      </c>
      <c r="BK213" s="62">
        <v>58.968775999999998</v>
      </c>
      <c r="BL213" s="62">
        <v>54.641105000000003</v>
      </c>
      <c r="BM213" s="62">
        <v>53.769100999999999</v>
      </c>
      <c r="BN213" s="62">
        <v>19.629731</v>
      </c>
      <c r="BO213" s="62">
        <v>19.629731</v>
      </c>
      <c r="BP213" s="62">
        <v>18.070301000000001</v>
      </c>
      <c r="BQ213" s="62">
        <v>17.176843000000002</v>
      </c>
      <c r="BR213" s="62">
        <v>25.277439000000001</v>
      </c>
      <c r="BS213" s="62">
        <v>26.657295000000001</v>
      </c>
    </row>
    <row r="214" spans="2:71" s="1" customFormat="1" ht="15" x14ac:dyDescent="0.25">
      <c r="B214" s="89" t="s">
        <v>301</v>
      </c>
      <c r="C214" s="74">
        <v>43594.25</v>
      </c>
      <c r="D214" s="58" t="s">
        <v>0</v>
      </c>
      <c r="E214" s="75">
        <v>283.75</v>
      </c>
      <c r="F214" s="75" t="s">
        <v>26</v>
      </c>
      <c r="G214" s="59">
        <v>284.47699999999998</v>
      </c>
      <c r="H214" s="59">
        <v>673.52800000000002</v>
      </c>
      <c r="I214" s="60" t="s">
        <v>26</v>
      </c>
      <c r="J214" s="66" t="s">
        <v>26</v>
      </c>
      <c r="K214" s="59">
        <v>174.77850000000001</v>
      </c>
      <c r="L214" s="75" t="s">
        <v>26</v>
      </c>
      <c r="M214" s="59">
        <v>132.14699999999999</v>
      </c>
      <c r="N214" s="59">
        <v>332.37400000000002</v>
      </c>
      <c r="O214" s="60" t="s">
        <v>26</v>
      </c>
      <c r="P214" s="66" t="s">
        <v>26</v>
      </c>
      <c r="Q214" s="59">
        <v>-44.834477056601102</v>
      </c>
      <c r="R214" s="76">
        <v>0</v>
      </c>
      <c r="S214" s="59">
        <v>2330.453</v>
      </c>
      <c r="T214" s="59">
        <v>150.36099999999999</v>
      </c>
      <c r="U214" s="60" t="s">
        <v>26</v>
      </c>
      <c r="V214" s="90" t="s">
        <v>26</v>
      </c>
      <c r="W214" s="61"/>
      <c r="X214" s="61"/>
      <c r="Y214" s="61"/>
      <c r="Z214" s="61"/>
      <c r="AA214" s="62">
        <v>2040</v>
      </c>
      <c r="AB214" s="62">
        <v>0</v>
      </c>
      <c r="AC214" s="62">
        <v>673.52800000000002</v>
      </c>
      <c r="AD214" s="62">
        <v>654.36199999999997</v>
      </c>
      <c r="AE214" s="62">
        <v>340.54199999999997</v>
      </c>
      <c r="AF214" s="63">
        <v>0</v>
      </c>
      <c r="AG214" s="63">
        <v>342.17099999999999</v>
      </c>
      <c r="AH214" s="62">
        <v>342.17099999999999</v>
      </c>
      <c r="AI214" s="62">
        <v>255.304</v>
      </c>
      <c r="AJ214" s="62">
        <v>135.29400000000001</v>
      </c>
      <c r="AK214" s="62">
        <v>152.54</v>
      </c>
      <c r="AL214" s="62">
        <v>0</v>
      </c>
      <c r="AM214" s="63">
        <v>0</v>
      </c>
      <c r="AN214" s="63">
        <v>332.11</v>
      </c>
      <c r="AO214" s="62">
        <v>332.11</v>
      </c>
      <c r="AP214" s="62">
        <v>236.529</v>
      </c>
      <c r="AQ214" s="62">
        <v>125.057</v>
      </c>
      <c r="AR214" s="62">
        <v>131.809</v>
      </c>
      <c r="AS214" s="62">
        <v>0</v>
      </c>
      <c r="AT214" s="63">
        <v>0</v>
      </c>
      <c r="AU214" s="63">
        <v>332.37400000000002</v>
      </c>
      <c r="AV214" s="62">
        <v>332.37400000000002</v>
      </c>
      <c r="AW214" s="62">
        <v>239.607</v>
      </c>
      <c r="AX214" s="62">
        <v>125.262</v>
      </c>
      <c r="AY214" s="62">
        <v>239.607</v>
      </c>
      <c r="AZ214" s="62">
        <v>125.262</v>
      </c>
      <c r="BA214" s="63">
        <v>0</v>
      </c>
      <c r="BB214" s="63">
        <v>150.36099999999999</v>
      </c>
      <c r="BC214" s="62">
        <v>150.36099999999999</v>
      </c>
      <c r="BD214" s="62">
        <v>-218.43799999999999</v>
      </c>
      <c r="BE214" s="62">
        <v>-218.43799999999999</v>
      </c>
      <c r="BF214" s="62">
        <v>-218.43799999999999</v>
      </c>
      <c r="BG214" s="62">
        <v>-974.22299999999996</v>
      </c>
      <c r="BH214" s="62">
        <v>3124.1410000000001</v>
      </c>
      <c r="BI214" s="62">
        <v>3124.1410000000001</v>
      </c>
      <c r="BJ214" s="62">
        <v>3513.1289999999999</v>
      </c>
      <c r="BK214" s="62">
        <v>4501.3980000000001</v>
      </c>
      <c r="BL214" s="62">
        <v>3990.154</v>
      </c>
      <c r="BM214" s="62">
        <v>0</v>
      </c>
      <c r="BN214" s="62">
        <v>6527.9340000000002</v>
      </c>
      <c r="BO214" s="62">
        <v>6527.9340000000002</v>
      </c>
      <c r="BP214" s="62">
        <v>6259.0789999999997</v>
      </c>
      <c r="BQ214" s="62">
        <v>5284.308</v>
      </c>
      <c r="BR214" s="62">
        <v>7614.6530000000002</v>
      </c>
      <c r="BS214" s="62">
        <v>0</v>
      </c>
    </row>
    <row r="215" spans="2:71" s="1" customFormat="1" ht="15" x14ac:dyDescent="0.25">
      <c r="B215" s="89" t="s">
        <v>313</v>
      </c>
      <c r="C215" s="74">
        <v>43594.25</v>
      </c>
      <c r="D215" s="58" t="s">
        <v>0</v>
      </c>
      <c r="E215" s="75">
        <v>15100.577959927765</v>
      </c>
      <c r="F215" s="75">
        <v>14848</v>
      </c>
      <c r="G215" s="59">
        <v>16486</v>
      </c>
      <c r="H215" s="59">
        <v>10532</v>
      </c>
      <c r="I215" s="60">
        <v>0.40979870869730339</v>
      </c>
      <c r="J215" s="66">
        <v>-9.9357030207448793E-2</v>
      </c>
      <c r="K215" s="59">
        <v>902.28281642444972</v>
      </c>
      <c r="L215" s="75">
        <v>830</v>
      </c>
      <c r="M215" s="59">
        <v>1571</v>
      </c>
      <c r="N215" s="59">
        <v>1037</v>
      </c>
      <c r="O215" s="60">
        <v>-0.19961427193828352</v>
      </c>
      <c r="P215" s="66">
        <v>-0.47167409293443663</v>
      </c>
      <c r="Q215" s="59">
        <v>-662.30638933758507</v>
      </c>
      <c r="R215" s="76">
        <v>-1253</v>
      </c>
      <c r="S215" s="59">
        <v>-38</v>
      </c>
      <c r="T215" s="59">
        <v>-314</v>
      </c>
      <c r="U215" s="60" t="s">
        <v>377</v>
      </c>
      <c r="V215" s="90" t="s">
        <v>377</v>
      </c>
      <c r="W215" s="61"/>
      <c r="X215" s="61"/>
      <c r="Y215" s="61"/>
      <c r="Z215" s="61"/>
      <c r="AA215" s="62">
        <v>17194.8</v>
      </c>
      <c r="AB215" s="62">
        <v>14848</v>
      </c>
      <c r="AC215" s="62">
        <v>10532</v>
      </c>
      <c r="AD215" s="62">
        <v>13843</v>
      </c>
      <c r="AE215" s="62">
        <v>21992</v>
      </c>
      <c r="AF215" s="63">
        <v>1415</v>
      </c>
      <c r="AG215" s="63">
        <v>1588</v>
      </c>
      <c r="AH215" s="62">
        <v>1588</v>
      </c>
      <c r="AI215" s="62">
        <v>2900</v>
      </c>
      <c r="AJ215" s="62">
        <v>7115</v>
      </c>
      <c r="AK215" s="62">
        <v>1966</v>
      </c>
      <c r="AL215" s="62">
        <v>1415</v>
      </c>
      <c r="AM215" s="63">
        <v>-1093</v>
      </c>
      <c r="AN215" s="63">
        <v>12</v>
      </c>
      <c r="AO215" s="62">
        <v>12</v>
      </c>
      <c r="AP215" s="62">
        <v>1146</v>
      </c>
      <c r="AQ215" s="62">
        <v>4958</v>
      </c>
      <c r="AR215" s="62">
        <v>30</v>
      </c>
      <c r="AS215" s="62">
        <v>-1093</v>
      </c>
      <c r="AT215" s="63">
        <v>830</v>
      </c>
      <c r="AU215" s="63">
        <v>1037</v>
      </c>
      <c r="AV215" s="62">
        <v>1037</v>
      </c>
      <c r="AW215" s="62">
        <v>2310</v>
      </c>
      <c r="AX215" s="62">
        <v>6482</v>
      </c>
      <c r="AY215" s="62">
        <v>2310</v>
      </c>
      <c r="AZ215" s="62">
        <v>6482</v>
      </c>
      <c r="BA215" s="63">
        <v>-1253</v>
      </c>
      <c r="BB215" s="63">
        <v>-314</v>
      </c>
      <c r="BC215" s="62">
        <v>-314</v>
      </c>
      <c r="BD215" s="62">
        <v>441</v>
      </c>
      <c r="BE215" s="62">
        <v>441</v>
      </c>
      <c r="BF215" s="62">
        <v>441</v>
      </c>
      <c r="BG215" s="62">
        <v>3956</v>
      </c>
      <c r="BH215" s="62">
        <v>28879</v>
      </c>
      <c r="BI215" s="62">
        <v>28879</v>
      </c>
      <c r="BJ215" s="62">
        <v>32668</v>
      </c>
      <c r="BK215" s="62">
        <v>44889</v>
      </c>
      <c r="BL215" s="62">
        <v>44463</v>
      </c>
      <c r="BM215" s="62">
        <v>58298</v>
      </c>
      <c r="BN215" s="62">
        <v>20074</v>
      </c>
      <c r="BO215" s="62">
        <v>20074</v>
      </c>
      <c r="BP215" s="62">
        <v>24943</v>
      </c>
      <c r="BQ215" s="62">
        <v>36639</v>
      </c>
      <c r="BR215" s="62">
        <v>31281</v>
      </c>
      <c r="BS215" s="62">
        <v>33168</v>
      </c>
    </row>
    <row r="216" spans="2:71" s="1" customFormat="1" ht="15" x14ac:dyDescent="0.25">
      <c r="B216" s="89" t="s">
        <v>341</v>
      </c>
      <c r="C216" s="74">
        <v>43594.25</v>
      </c>
      <c r="D216" s="58" t="s">
        <v>0</v>
      </c>
      <c r="E216" s="75" t="s">
        <v>26</v>
      </c>
      <c r="F216" s="75" t="s">
        <v>26</v>
      </c>
      <c r="G216" s="59">
        <v>2.2292839999999998</v>
      </c>
      <c r="H216" s="59">
        <v>15.09479</v>
      </c>
      <c r="I216" s="60" t="s">
        <v>26</v>
      </c>
      <c r="J216" s="66" t="s">
        <v>26</v>
      </c>
      <c r="K216" s="59" t="s">
        <v>26</v>
      </c>
      <c r="L216" s="75" t="s">
        <v>26</v>
      </c>
      <c r="M216" s="59">
        <v>0.35675899999999999</v>
      </c>
      <c r="N216" s="59">
        <v>0.37930999999999998</v>
      </c>
      <c r="O216" s="60" t="s">
        <v>26</v>
      </c>
      <c r="P216" s="66" t="s">
        <v>26</v>
      </c>
      <c r="Q216" s="59" t="s">
        <v>26</v>
      </c>
      <c r="R216" s="76">
        <v>0</v>
      </c>
      <c r="S216" s="59">
        <v>-10.613581</v>
      </c>
      <c r="T216" s="59">
        <v>-9.2655080000000005</v>
      </c>
      <c r="U216" s="60" t="s">
        <v>26</v>
      </c>
      <c r="V216" s="90" t="s">
        <v>26</v>
      </c>
      <c r="W216" s="61"/>
      <c r="X216" s="61"/>
      <c r="Y216" s="61"/>
      <c r="Z216" s="61"/>
      <c r="AA216" s="62">
        <v>60.504031900000001</v>
      </c>
      <c r="AB216" s="62">
        <v>0</v>
      </c>
      <c r="AC216" s="62">
        <v>15.09479</v>
      </c>
      <c r="AD216" s="62">
        <v>79.683155999999997</v>
      </c>
      <c r="AE216" s="62">
        <v>14.809391</v>
      </c>
      <c r="AF216" s="63">
        <v>0</v>
      </c>
      <c r="AG216" s="63">
        <v>0.46938800000000003</v>
      </c>
      <c r="AH216" s="62">
        <v>0.46938800000000003</v>
      </c>
      <c r="AI216" s="62">
        <v>23.171555999999999</v>
      </c>
      <c r="AJ216" s="62">
        <v>0.51496799999999998</v>
      </c>
      <c r="AK216" s="62">
        <v>0.98443499999999995</v>
      </c>
      <c r="AL216" s="62">
        <v>0</v>
      </c>
      <c r="AM216" s="63">
        <v>0</v>
      </c>
      <c r="AN216" s="63">
        <v>0.260571</v>
      </c>
      <c r="AO216" s="62">
        <v>0.260571</v>
      </c>
      <c r="AP216" s="62">
        <v>22.414335000000001</v>
      </c>
      <c r="AQ216" s="62">
        <v>-5.6592999999999997E-2</v>
      </c>
      <c r="AR216" s="62">
        <v>0.23791000000000001</v>
      </c>
      <c r="AS216" s="62">
        <v>0</v>
      </c>
      <c r="AT216" s="63">
        <v>0</v>
      </c>
      <c r="AU216" s="63">
        <v>0.37930999999999998</v>
      </c>
      <c r="AV216" s="62">
        <v>0.37930999999999998</v>
      </c>
      <c r="AW216" s="62">
        <v>22.531924</v>
      </c>
      <c r="AX216" s="62">
        <v>6.2274000000000003E-2</v>
      </c>
      <c r="AY216" s="62">
        <v>22.531924</v>
      </c>
      <c r="AZ216" s="62">
        <v>6.2274000000000003E-2</v>
      </c>
      <c r="BA216" s="63">
        <v>0</v>
      </c>
      <c r="BB216" s="63">
        <v>-9.2655080000000005</v>
      </c>
      <c r="BC216" s="62">
        <v>-9.2655080000000005</v>
      </c>
      <c r="BD216" s="62">
        <v>10.194865</v>
      </c>
      <c r="BE216" s="62">
        <v>10.194865</v>
      </c>
      <c r="BF216" s="62">
        <v>10.194865</v>
      </c>
      <c r="BG216" s="62">
        <v>-5.4935809999999998</v>
      </c>
      <c r="BH216" s="62">
        <v>60.227876000000002</v>
      </c>
      <c r="BI216" s="62">
        <v>60.227876000000002</v>
      </c>
      <c r="BJ216" s="62">
        <v>60.597318999999999</v>
      </c>
      <c r="BK216" s="62">
        <v>18.952755</v>
      </c>
      <c r="BL216" s="62">
        <v>32.523215</v>
      </c>
      <c r="BM216" s="62">
        <v>0</v>
      </c>
      <c r="BN216" s="62">
        <v>352.47053699999998</v>
      </c>
      <c r="BO216" s="62">
        <v>352.47053699999998</v>
      </c>
      <c r="BP216" s="62">
        <v>362.66540199999997</v>
      </c>
      <c r="BQ216" s="62">
        <v>357.17182100000002</v>
      </c>
      <c r="BR216" s="62">
        <v>346.55824000000001</v>
      </c>
      <c r="BS216" s="62">
        <v>0</v>
      </c>
    </row>
    <row r="217" spans="2:71" s="1" customFormat="1" ht="15" x14ac:dyDescent="0.25">
      <c r="B217" s="89" t="s">
        <v>168</v>
      </c>
      <c r="C217" s="74">
        <v>43594.583333333299</v>
      </c>
      <c r="D217" s="58" t="s">
        <v>0</v>
      </c>
      <c r="E217" s="75" t="s">
        <v>26</v>
      </c>
      <c r="F217" s="75">
        <v>94.417068</v>
      </c>
      <c r="G217" s="59">
        <v>102.965672</v>
      </c>
      <c r="H217" s="59">
        <v>109.481728</v>
      </c>
      <c r="I217" s="60">
        <v>-0.13759976459268164</v>
      </c>
      <c r="J217" s="66">
        <v>-8.3023825649387262E-2</v>
      </c>
      <c r="K217" s="59" t="s">
        <v>26</v>
      </c>
      <c r="L217" s="75">
        <v>-12.398852999999999</v>
      </c>
      <c r="M217" s="59">
        <v>-26.97691</v>
      </c>
      <c r="N217" s="59">
        <v>6.1231590000000002</v>
      </c>
      <c r="O217" s="60" t="s">
        <v>377</v>
      </c>
      <c r="P217" s="66" t="s">
        <v>377</v>
      </c>
      <c r="Q217" s="59" t="s">
        <v>26</v>
      </c>
      <c r="R217" s="76">
        <v>-4.6419090000000001</v>
      </c>
      <c r="S217" s="59">
        <v>-60.911358</v>
      </c>
      <c r="T217" s="59">
        <v>-4.9596660000000004</v>
      </c>
      <c r="U217" s="60" t="s">
        <v>377</v>
      </c>
      <c r="V217" s="90" t="s">
        <v>377</v>
      </c>
      <c r="W217" s="61"/>
      <c r="X217" s="61"/>
      <c r="Y217" s="61"/>
      <c r="Z217" s="61"/>
      <c r="AA217" s="62">
        <v>455.84</v>
      </c>
      <c r="AB217" s="62">
        <v>94.417068</v>
      </c>
      <c r="AC217" s="62">
        <v>109.481728</v>
      </c>
      <c r="AD217" s="62">
        <v>114.095112</v>
      </c>
      <c r="AE217" s="62">
        <v>95.520757000000003</v>
      </c>
      <c r="AF217" s="63">
        <v>15.279054</v>
      </c>
      <c r="AG217" s="63">
        <v>41.63655</v>
      </c>
      <c r="AH217" s="62">
        <v>41.63655</v>
      </c>
      <c r="AI217" s="62">
        <v>39.925361000000002</v>
      </c>
      <c r="AJ217" s="62">
        <v>19.66705</v>
      </c>
      <c r="AK217" s="62">
        <v>14.966436</v>
      </c>
      <c r="AL217" s="62">
        <v>15.279054</v>
      </c>
      <c r="AM217" s="63">
        <v>-20.883223999999998</v>
      </c>
      <c r="AN217" s="63">
        <v>0.823492</v>
      </c>
      <c r="AO217" s="62">
        <v>0.823492</v>
      </c>
      <c r="AP217" s="62">
        <v>3.803747</v>
      </c>
      <c r="AQ217" s="62">
        <v>-18.273958</v>
      </c>
      <c r="AR217" s="62">
        <v>-31.269950999999999</v>
      </c>
      <c r="AS217" s="62">
        <v>-20.883223999999998</v>
      </c>
      <c r="AT217" s="63">
        <v>-12.398853000000001</v>
      </c>
      <c r="AU217" s="63">
        <v>6.1231590000000002</v>
      </c>
      <c r="AV217" s="62">
        <v>6.1231590000000002</v>
      </c>
      <c r="AW217" s="62">
        <v>9.0809909999999991</v>
      </c>
      <c r="AX217" s="62">
        <v>-13.059894999999999</v>
      </c>
      <c r="AY217" s="62">
        <v>9.0809909999999991</v>
      </c>
      <c r="AZ217" s="62">
        <v>-13.059894999999999</v>
      </c>
      <c r="BA217" s="63">
        <v>-4.6419090000000001</v>
      </c>
      <c r="BB217" s="63">
        <v>-4.9596660000000004</v>
      </c>
      <c r="BC217" s="62">
        <v>-4.9596660000000004</v>
      </c>
      <c r="BD217" s="62">
        <v>280.53905900000001</v>
      </c>
      <c r="BE217" s="62">
        <v>280.53905900000001</v>
      </c>
      <c r="BF217" s="62">
        <v>280.53905900000001</v>
      </c>
      <c r="BG217" s="62">
        <v>54.700192999999999</v>
      </c>
      <c r="BH217" s="62">
        <v>217.285584</v>
      </c>
      <c r="BI217" s="62">
        <v>217.285584</v>
      </c>
      <c r="BJ217" s="62">
        <v>24.187487000000001</v>
      </c>
      <c r="BK217" s="62">
        <v>22.516705999999999</v>
      </c>
      <c r="BL217" s="62">
        <v>-29.556101000000002</v>
      </c>
      <c r="BM217" s="62">
        <v>24.415665000000001</v>
      </c>
      <c r="BN217" s="62">
        <v>297.64120200000002</v>
      </c>
      <c r="BO217" s="62">
        <v>297.64120200000002</v>
      </c>
      <c r="BP217" s="62">
        <v>578.90820099999996</v>
      </c>
      <c r="BQ217" s="62">
        <v>629.30971299999999</v>
      </c>
      <c r="BR217" s="62">
        <v>639.98142299999995</v>
      </c>
      <c r="BS217" s="62">
        <v>627.46480299999996</v>
      </c>
    </row>
    <row r="218" spans="2:71" s="1" customFormat="1" ht="15" x14ac:dyDescent="0.25">
      <c r="B218" s="89" t="s">
        <v>253</v>
      </c>
      <c r="C218" s="74">
        <v>43595</v>
      </c>
      <c r="D218" s="58" t="s">
        <v>0</v>
      </c>
      <c r="E218" s="75">
        <v>2314.1330709638596</v>
      </c>
      <c r="F218" s="75">
        <v>2832.087</v>
      </c>
      <c r="G218" s="59">
        <v>2032.116</v>
      </c>
      <c r="H218" s="59">
        <v>1878.9480000000001</v>
      </c>
      <c r="I218" s="60">
        <v>0.50727268663102953</v>
      </c>
      <c r="J218" s="66">
        <v>0.39366404280070633</v>
      </c>
      <c r="K218" s="59">
        <v>257.04168479140958</v>
      </c>
      <c r="L218" s="75">
        <v>288.46699999999998</v>
      </c>
      <c r="M218" s="59">
        <v>74.626000000000005</v>
      </c>
      <c r="N218" s="59">
        <v>217.904</v>
      </c>
      <c r="O218" s="60">
        <v>0.32382608855275707</v>
      </c>
      <c r="P218" s="66">
        <v>2.8655026398306216</v>
      </c>
      <c r="Q218" s="59">
        <v>107.71835587752412</v>
      </c>
      <c r="R218" s="76">
        <v>154.029</v>
      </c>
      <c r="S218" s="59">
        <v>-43.762</v>
      </c>
      <c r="T218" s="59">
        <v>131.37299999999999</v>
      </c>
      <c r="U218" s="60">
        <v>0.17245552739147318</v>
      </c>
      <c r="V218" s="90" t="s">
        <v>377</v>
      </c>
      <c r="W218" s="61"/>
      <c r="X218" s="61"/>
      <c r="Y218" s="61"/>
      <c r="Z218" s="61"/>
      <c r="AA218" s="62">
        <v>7540.5</v>
      </c>
      <c r="AB218" s="62">
        <v>2832.087</v>
      </c>
      <c r="AC218" s="62">
        <v>1878.9480000000001</v>
      </c>
      <c r="AD218" s="62">
        <v>2352.8989999999999</v>
      </c>
      <c r="AE218" s="62">
        <v>3050.7539999999999</v>
      </c>
      <c r="AF218" s="63">
        <v>333.55399999999997</v>
      </c>
      <c r="AG218" s="63">
        <v>276.00099999999998</v>
      </c>
      <c r="AH218" s="62">
        <v>276.00099999999998</v>
      </c>
      <c r="AI218" s="62">
        <v>471.70699999999999</v>
      </c>
      <c r="AJ218" s="62">
        <v>772.202</v>
      </c>
      <c r="AK218" s="62">
        <v>59.05</v>
      </c>
      <c r="AL218" s="62">
        <v>333.55399999999997</v>
      </c>
      <c r="AM218" s="63">
        <v>216.64699999999999</v>
      </c>
      <c r="AN218" s="63">
        <v>175.261</v>
      </c>
      <c r="AO218" s="62">
        <v>175.261</v>
      </c>
      <c r="AP218" s="62">
        <v>392.15800000000002</v>
      </c>
      <c r="AQ218" s="62">
        <v>677.05399999999997</v>
      </c>
      <c r="AR218" s="62">
        <v>-9.1609999999999996</v>
      </c>
      <c r="AS218" s="62">
        <v>216.64699999999999</v>
      </c>
      <c r="AT218" s="63">
        <v>288.46699999999998</v>
      </c>
      <c r="AU218" s="63">
        <v>217.904</v>
      </c>
      <c r="AV218" s="62">
        <v>217.904</v>
      </c>
      <c r="AW218" s="62">
        <v>441.26100000000002</v>
      </c>
      <c r="AX218" s="62">
        <v>743.851</v>
      </c>
      <c r="AY218" s="62">
        <v>441.26100000000002</v>
      </c>
      <c r="AZ218" s="62">
        <v>743.851</v>
      </c>
      <c r="BA218" s="63">
        <v>154.029</v>
      </c>
      <c r="BB218" s="63">
        <v>131.37299999999999</v>
      </c>
      <c r="BC218" s="62">
        <v>131.37299999999999</v>
      </c>
      <c r="BD218" s="62">
        <v>371.35899999999998</v>
      </c>
      <c r="BE218" s="62">
        <v>371.35899999999998</v>
      </c>
      <c r="BF218" s="62">
        <v>371.35899999999998</v>
      </c>
      <c r="BG218" s="62">
        <v>412.7</v>
      </c>
      <c r="BH218" s="62">
        <v>1932.278</v>
      </c>
      <c r="BI218" s="62">
        <v>1932.278</v>
      </c>
      <c r="BJ218" s="62">
        <v>2900.7809999999999</v>
      </c>
      <c r="BK218" s="62">
        <v>5012.4880000000003</v>
      </c>
      <c r="BL218" s="62">
        <v>4315.8729999999996</v>
      </c>
      <c r="BM218" s="62">
        <v>4996.2579999999998</v>
      </c>
      <c r="BN218" s="62">
        <v>3382.884</v>
      </c>
      <c r="BO218" s="62">
        <v>3382.884</v>
      </c>
      <c r="BP218" s="62">
        <v>3749.152</v>
      </c>
      <c r="BQ218" s="62">
        <v>4129.7889999999998</v>
      </c>
      <c r="BR218" s="62">
        <v>4090.3</v>
      </c>
      <c r="BS218" s="62">
        <v>4242.07</v>
      </c>
    </row>
    <row r="219" spans="2:71" s="1" customFormat="1" ht="15" x14ac:dyDescent="0.25">
      <c r="B219" s="89" t="s">
        <v>28</v>
      </c>
      <c r="C219" s="74">
        <v>43595</v>
      </c>
      <c r="D219" s="58" t="s">
        <v>0</v>
      </c>
      <c r="E219" s="75" t="s">
        <v>378</v>
      </c>
      <c r="F219" s="75" t="s">
        <v>26</v>
      </c>
      <c r="G219" s="59">
        <v>131.88651300000001</v>
      </c>
      <c r="H219" s="59">
        <v>151.231348</v>
      </c>
      <c r="I219" s="60" t="s">
        <v>26</v>
      </c>
      <c r="J219" s="66" t="s">
        <v>26</v>
      </c>
      <c r="K219" s="59" t="s">
        <v>378</v>
      </c>
      <c r="L219" s="75" t="s">
        <v>26</v>
      </c>
      <c r="M219" s="59">
        <v>14.149822</v>
      </c>
      <c r="N219" s="59">
        <v>33.455196000000001</v>
      </c>
      <c r="O219" s="60" t="s">
        <v>26</v>
      </c>
      <c r="P219" s="66" t="s">
        <v>26</v>
      </c>
      <c r="Q219" s="59" t="s">
        <v>378</v>
      </c>
      <c r="R219" s="76">
        <v>0</v>
      </c>
      <c r="S219" s="59">
        <v>339.92960399999998</v>
      </c>
      <c r="T219" s="59">
        <v>46.346113000000003</v>
      </c>
      <c r="U219" s="60" t="s">
        <v>26</v>
      </c>
      <c r="V219" s="90" t="s">
        <v>26</v>
      </c>
      <c r="W219" s="61"/>
      <c r="X219" s="61"/>
      <c r="Y219" s="61"/>
      <c r="Z219" s="61"/>
      <c r="AA219" s="62">
        <v>589.0349532695999</v>
      </c>
      <c r="AB219" s="62">
        <v>0</v>
      </c>
      <c r="AC219" s="62">
        <v>81.664927919999997</v>
      </c>
      <c r="AD219" s="62">
        <v>100.63761786000001</v>
      </c>
      <c r="AE219" s="62">
        <v>111.18085703999999</v>
      </c>
      <c r="AF219" s="63">
        <v>0</v>
      </c>
      <c r="AG219" s="63">
        <v>23.457996899999998</v>
      </c>
      <c r="AH219" s="62">
        <v>43.440734999999997</v>
      </c>
      <c r="AI219" s="62">
        <v>56.935111999999997</v>
      </c>
      <c r="AJ219" s="62">
        <v>59.233514</v>
      </c>
      <c r="AK219" s="62">
        <v>30.484079000000001</v>
      </c>
      <c r="AL219" s="62">
        <v>0</v>
      </c>
      <c r="AM219" s="63">
        <v>0</v>
      </c>
      <c r="AN219" s="63">
        <v>14.7459825</v>
      </c>
      <c r="AO219" s="62">
        <v>27.307375</v>
      </c>
      <c r="AP219" s="62">
        <v>34.458035000000002</v>
      </c>
      <c r="AQ219" s="62">
        <v>38.077601000000001</v>
      </c>
      <c r="AR219" s="62">
        <v>5.4558169999999997</v>
      </c>
      <c r="AS219" s="62">
        <v>0</v>
      </c>
      <c r="AT219" s="63">
        <v>0</v>
      </c>
      <c r="AU219" s="63">
        <v>18.065805839999999</v>
      </c>
      <c r="AV219" s="62">
        <v>18.065805839999999</v>
      </c>
      <c r="AW219" s="62">
        <v>21.78738972</v>
      </c>
      <c r="AX219" s="62">
        <v>24.221839859999999</v>
      </c>
      <c r="AY219" s="62">
        <v>21.78738972</v>
      </c>
      <c r="AZ219" s="62">
        <v>24.221839859999999</v>
      </c>
      <c r="BA219" s="63">
        <v>0</v>
      </c>
      <c r="BB219" s="63">
        <v>25.02690102</v>
      </c>
      <c r="BC219" s="62">
        <v>46.346113000000003</v>
      </c>
      <c r="BD219" s="62">
        <v>52.531844999999997</v>
      </c>
      <c r="BE219" s="62">
        <v>52.531844999999997</v>
      </c>
      <c r="BF219" s="62">
        <v>52.531844999999997</v>
      </c>
      <c r="BG219" s="62">
        <v>44.328823999999997</v>
      </c>
      <c r="BH219" s="62">
        <v>45.390143199781924</v>
      </c>
      <c r="BI219" s="62">
        <v>45.390143199781924</v>
      </c>
      <c r="BJ219" s="62">
        <v>11.788670947356888</v>
      </c>
      <c r="BK219" s="62">
        <v>48.513912641487309</v>
      </c>
      <c r="BL219" s="62">
        <v>-64.225276571298508</v>
      </c>
      <c r="BM219" s="62">
        <v>0</v>
      </c>
      <c r="BN219" s="62">
        <v>181.41092925818808</v>
      </c>
      <c r="BO219" s="62">
        <v>181.41092925818808</v>
      </c>
      <c r="BP219" s="62">
        <v>193.93904413975397</v>
      </c>
      <c r="BQ219" s="62">
        <v>206.19868190664465</v>
      </c>
      <c r="BR219" s="62">
        <v>295.47340870009339</v>
      </c>
      <c r="BS219" s="62">
        <v>0</v>
      </c>
    </row>
    <row r="220" spans="2:71" s="1" customFormat="1" ht="15" x14ac:dyDescent="0.25">
      <c r="B220" s="89" t="s">
        <v>64</v>
      </c>
      <c r="C220" s="74">
        <v>43595</v>
      </c>
      <c r="D220" s="58" t="s">
        <v>0</v>
      </c>
      <c r="E220" s="75" t="s">
        <v>26</v>
      </c>
      <c r="F220" s="75" t="s">
        <v>26</v>
      </c>
      <c r="G220" s="59">
        <v>83.266954999999996</v>
      </c>
      <c r="H220" s="59">
        <v>83.663758000000001</v>
      </c>
      <c r="I220" s="60" t="s">
        <v>26</v>
      </c>
      <c r="J220" s="66" t="s">
        <v>26</v>
      </c>
      <c r="K220" s="59" t="s">
        <v>26</v>
      </c>
      <c r="L220" s="75" t="s">
        <v>26</v>
      </c>
      <c r="M220" s="59">
        <v>18.830532000000002</v>
      </c>
      <c r="N220" s="59">
        <v>14.16202</v>
      </c>
      <c r="O220" s="60" t="s">
        <v>26</v>
      </c>
      <c r="P220" s="66" t="s">
        <v>26</v>
      </c>
      <c r="Q220" s="59" t="s">
        <v>26</v>
      </c>
      <c r="R220" s="76">
        <v>0</v>
      </c>
      <c r="S220" s="59">
        <v>1.7409680000000001</v>
      </c>
      <c r="T220" s="59">
        <v>7.0878139999999998</v>
      </c>
      <c r="U220" s="60" t="s">
        <v>26</v>
      </c>
      <c r="V220" s="90" t="s">
        <v>26</v>
      </c>
      <c r="W220" s="61"/>
      <c r="X220" s="61"/>
      <c r="Y220" s="61"/>
      <c r="Z220" s="61"/>
      <c r="AA220" s="62">
        <v>1718.42</v>
      </c>
      <c r="AB220" s="62">
        <v>0</v>
      </c>
      <c r="AC220" s="62">
        <v>83.663758000000001</v>
      </c>
      <c r="AD220" s="62">
        <v>114.745884</v>
      </c>
      <c r="AE220" s="62">
        <v>95.024321</v>
      </c>
      <c r="AF220" s="63">
        <v>0</v>
      </c>
      <c r="AG220" s="63">
        <v>16.550343000000002</v>
      </c>
      <c r="AH220" s="62">
        <v>16.550343000000002</v>
      </c>
      <c r="AI220" s="62">
        <v>35.858415999999998</v>
      </c>
      <c r="AJ220" s="62">
        <v>29.260006000000001</v>
      </c>
      <c r="AK220" s="62">
        <v>21.705185</v>
      </c>
      <c r="AL220" s="62">
        <v>0</v>
      </c>
      <c r="AM220" s="63">
        <v>0</v>
      </c>
      <c r="AN220" s="63">
        <v>7.6278889999999997</v>
      </c>
      <c r="AO220" s="62">
        <v>7.6278889999999997</v>
      </c>
      <c r="AP220" s="62">
        <v>26.156133000000001</v>
      </c>
      <c r="AQ220" s="62">
        <v>18.885010999999999</v>
      </c>
      <c r="AR220" s="62">
        <v>12.184542</v>
      </c>
      <c r="AS220" s="62">
        <v>0</v>
      </c>
      <c r="AT220" s="63">
        <v>0</v>
      </c>
      <c r="AU220" s="63">
        <v>14.16202</v>
      </c>
      <c r="AV220" s="62">
        <v>14.16202</v>
      </c>
      <c r="AW220" s="62">
        <v>32.833325000000002</v>
      </c>
      <c r="AX220" s="62">
        <v>25.761662000000001</v>
      </c>
      <c r="AY220" s="62">
        <v>32.833325000000002</v>
      </c>
      <c r="AZ220" s="62">
        <v>25.761662000000001</v>
      </c>
      <c r="BA220" s="63">
        <v>0</v>
      </c>
      <c r="BB220" s="63">
        <v>7.0878139999999998</v>
      </c>
      <c r="BC220" s="62">
        <v>7.0878139999999998</v>
      </c>
      <c r="BD220" s="62">
        <v>17.264986</v>
      </c>
      <c r="BE220" s="62">
        <v>17.264986</v>
      </c>
      <c r="BF220" s="62">
        <v>17.264986</v>
      </c>
      <c r="BG220" s="62">
        <v>7.699065</v>
      </c>
      <c r="BH220" s="62">
        <v>107.046631</v>
      </c>
      <c r="BI220" s="62">
        <v>107.046631</v>
      </c>
      <c r="BJ220" s="62">
        <v>126.64021099999999</v>
      </c>
      <c r="BK220" s="62">
        <v>184.545771</v>
      </c>
      <c r="BL220" s="62">
        <v>178.73735600000001</v>
      </c>
      <c r="BM220" s="62">
        <v>0</v>
      </c>
      <c r="BN220" s="62">
        <v>296.57820700000002</v>
      </c>
      <c r="BO220" s="62">
        <v>296.57820700000002</v>
      </c>
      <c r="BP220" s="62">
        <v>313.657487</v>
      </c>
      <c r="BQ220" s="62">
        <v>321.35655200000002</v>
      </c>
      <c r="BR220" s="62">
        <v>323.75156399999997</v>
      </c>
      <c r="BS220" s="62">
        <v>0</v>
      </c>
    </row>
    <row r="221" spans="2:71" s="1" customFormat="1" ht="15" x14ac:dyDescent="0.25">
      <c r="B221" s="89" t="s">
        <v>193</v>
      </c>
      <c r="C221" s="74">
        <v>43595</v>
      </c>
      <c r="D221" s="58" t="s">
        <v>0</v>
      </c>
      <c r="E221" s="75" t="s">
        <v>26</v>
      </c>
      <c r="F221" s="75" t="s">
        <v>26</v>
      </c>
      <c r="G221" s="59">
        <v>393.68251500000002</v>
      </c>
      <c r="H221" s="59">
        <v>441.23193300000003</v>
      </c>
      <c r="I221" s="60" t="s">
        <v>26</v>
      </c>
      <c r="J221" s="66" t="s">
        <v>26</v>
      </c>
      <c r="K221" s="59" t="s">
        <v>26</v>
      </c>
      <c r="L221" s="75" t="s">
        <v>26</v>
      </c>
      <c r="M221" s="59">
        <v>-18.012499999999999</v>
      </c>
      <c r="N221" s="59">
        <v>31.54684</v>
      </c>
      <c r="O221" s="60" t="s">
        <v>26</v>
      </c>
      <c r="P221" s="66" t="s">
        <v>26</v>
      </c>
      <c r="Q221" s="59" t="s">
        <v>26</v>
      </c>
      <c r="R221" s="76">
        <v>0</v>
      </c>
      <c r="S221" s="59">
        <v>-3.2768660000000001</v>
      </c>
      <c r="T221" s="59">
        <v>-12.914418</v>
      </c>
      <c r="U221" s="60" t="s">
        <v>26</v>
      </c>
      <c r="V221" s="90" t="s">
        <v>26</v>
      </c>
      <c r="W221" s="61"/>
      <c r="X221" s="61"/>
      <c r="Y221" s="61"/>
      <c r="Z221" s="61"/>
      <c r="AA221" s="62">
        <v>780</v>
      </c>
      <c r="AB221" s="62">
        <v>0</v>
      </c>
      <c r="AC221" s="62">
        <v>441.23193300000003</v>
      </c>
      <c r="AD221" s="62">
        <v>379.68441799999999</v>
      </c>
      <c r="AE221" s="62">
        <v>468.59505999999999</v>
      </c>
      <c r="AF221" s="63">
        <v>0</v>
      </c>
      <c r="AG221" s="63">
        <v>41.050350999999999</v>
      </c>
      <c r="AH221" s="62">
        <v>41.050350999999999</v>
      </c>
      <c r="AI221" s="62">
        <v>72.107793000000001</v>
      </c>
      <c r="AJ221" s="62">
        <v>155.40472299999999</v>
      </c>
      <c r="AK221" s="62">
        <v>11.246933</v>
      </c>
      <c r="AL221" s="62">
        <v>0</v>
      </c>
      <c r="AM221" s="63">
        <v>0</v>
      </c>
      <c r="AN221" s="63">
        <v>17.78772</v>
      </c>
      <c r="AO221" s="62">
        <v>17.78772</v>
      </c>
      <c r="AP221" s="62">
        <v>36.680903999999998</v>
      </c>
      <c r="AQ221" s="62">
        <v>115.93915699999999</v>
      </c>
      <c r="AR221" s="62">
        <v>-30.175436999999999</v>
      </c>
      <c r="AS221" s="62">
        <v>0</v>
      </c>
      <c r="AT221" s="63">
        <v>0</v>
      </c>
      <c r="AU221" s="63">
        <v>31.54684</v>
      </c>
      <c r="AV221" s="62">
        <v>31.54684</v>
      </c>
      <c r="AW221" s="62">
        <v>50.324793999999997</v>
      </c>
      <c r="AX221" s="62">
        <v>129.45665500000001</v>
      </c>
      <c r="AY221" s="62">
        <v>50.324793999999997</v>
      </c>
      <c r="AZ221" s="62">
        <v>129.45665500000001</v>
      </c>
      <c r="BA221" s="63">
        <v>0</v>
      </c>
      <c r="BB221" s="63">
        <v>-12.914418</v>
      </c>
      <c r="BC221" s="62">
        <v>-12.914418</v>
      </c>
      <c r="BD221" s="62">
        <v>-6.9920629999999999</v>
      </c>
      <c r="BE221" s="62">
        <v>-6.9920629999999999</v>
      </c>
      <c r="BF221" s="62">
        <v>-6.9920629999999999</v>
      </c>
      <c r="BG221" s="62">
        <v>-0.204323</v>
      </c>
      <c r="BH221" s="62">
        <v>1249.632744</v>
      </c>
      <c r="BI221" s="62">
        <v>1249.632744</v>
      </c>
      <c r="BJ221" s="62">
        <v>1370.3990470000001</v>
      </c>
      <c r="BK221" s="62">
        <v>1733.092621</v>
      </c>
      <c r="BL221" s="62">
        <v>1475.3302389999999</v>
      </c>
      <c r="BM221" s="62">
        <v>0</v>
      </c>
      <c r="BN221" s="62">
        <v>333.20737000000003</v>
      </c>
      <c r="BO221" s="62">
        <v>333.20737000000003</v>
      </c>
      <c r="BP221" s="62">
        <v>307.33880099999999</v>
      </c>
      <c r="BQ221" s="62">
        <v>290.511593</v>
      </c>
      <c r="BR221" s="62">
        <v>327.56387100000001</v>
      </c>
      <c r="BS221" s="62">
        <v>0</v>
      </c>
    </row>
    <row r="222" spans="2:71" s="1" customFormat="1" ht="15" x14ac:dyDescent="0.25">
      <c r="B222" s="89" t="s">
        <v>242</v>
      </c>
      <c r="C222" s="74">
        <v>43595</v>
      </c>
      <c r="D222" s="58" t="s">
        <v>0</v>
      </c>
      <c r="E222" s="75" t="s">
        <v>26</v>
      </c>
      <c r="F222" s="75" t="s">
        <v>26</v>
      </c>
      <c r="G222" s="59">
        <v>22.036002</v>
      </c>
      <c r="H222" s="59">
        <v>17.831434999999999</v>
      </c>
      <c r="I222" s="60" t="s">
        <v>26</v>
      </c>
      <c r="J222" s="66" t="s">
        <v>26</v>
      </c>
      <c r="K222" s="59" t="s">
        <v>26</v>
      </c>
      <c r="L222" s="75" t="s">
        <v>26</v>
      </c>
      <c r="M222" s="59">
        <v>8.467943</v>
      </c>
      <c r="N222" s="59">
        <v>8.9925350000000002</v>
      </c>
      <c r="O222" s="60" t="s">
        <v>26</v>
      </c>
      <c r="P222" s="66" t="s">
        <v>26</v>
      </c>
      <c r="Q222" s="59" t="s">
        <v>26</v>
      </c>
      <c r="R222" s="76">
        <v>0</v>
      </c>
      <c r="S222" s="59">
        <v>429.96177999999998</v>
      </c>
      <c r="T222" s="59">
        <v>-6.6363770000000004</v>
      </c>
      <c r="U222" s="60" t="s">
        <v>26</v>
      </c>
      <c r="V222" s="90" t="s">
        <v>26</v>
      </c>
      <c r="W222" s="64"/>
      <c r="X222" s="61"/>
      <c r="Y222" s="61"/>
      <c r="Z222" s="61"/>
      <c r="AA222" s="62">
        <v>615</v>
      </c>
      <c r="AB222" s="62">
        <v>0</v>
      </c>
      <c r="AC222" s="62">
        <v>17.831434999999999</v>
      </c>
      <c r="AD222" s="62">
        <v>27.798708000000001</v>
      </c>
      <c r="AE222" s="62">
        <v>37.483716999999999</v>
      </c>
      <c r="AF222" s="63">
        <v>0</v>
      </c>
      <c r="AG222" s="63">
        <v>14.303967</v>
      </c>
      <c r="AH222" s="62">
        <v>14.303967</v>
      </c>
      <c r="AI222" s="62">
        <v>19.564556</v>
      </c>
      <c r="AJ222" s="62">
        <v>32.473359000000002</v>
      </c>
      <c r="AK222" s="62">
        <v>16.316962</v>
      </c>
      <c r="AL222" s="62">
        <v>0</v>
      </c>
      <c r="AM222" s="63">
        <v>0</v>
      </c>
      <c r="AN222" s="63">
        <v>8.4347189999999994</v>
      </c>
      <c r="AO222" s="62">
        <v>8.4347189999999994</v>
      </c>
      <c r="AP222" s="62">
        <v>13.371264999999999</v>
      </c>
      <c r="AQ222" s="62">
        <v>27.669350000000001</v>
      </c>
      <c r="AR222" s="62">
        <v>7.6401389999999996</v>
      </c>
      <c r="AS222" s="62">
        <v>0</v>
      </c>
      <c r="AT222" s="63">
        <v>0</v>
      </c>
      <c r="AU222" s="63">
        <v>8.9925350000000002</v>
      </c>
      <c r="AV222" s="62">
        <v>8.9925350000000002</v>
      </c>
      <c r="AW222" s="62">
        <v>13.885094</v>
      </c>
      <c r="AX222" s="62">
        <v>28.176026</v>
      </c>
      <c r="AY222" s="62">
        <v>13.885094</v>
      </c>
      <c r="AZ222" s="62">
        <v>28.176026</v>
      </c>
      <c r="BA222" s="63">
        <v>0</v>
      </c>
      <c r="BB222" s="63">
        <v>-6.6363770000000004</v>
      </c>
      <c r="BC222" s="62">
        <v>-6.6363770000000004</v>
      </c>
      <c r="BD222" s="62">
        <v>27.766233</v>
      </c>
      <c r="BE222" s="62">
        <v>27.766233</v>
      </c>
      <c r="BF222" s="62">
        <v>27.766233</v>
      </c>
      <c r="BG222" s="62">
        <v>-60.179194000000003</v>
      </c>
      <c r="BH222" s="62">
        <v>391.03083800000002</v>
      </c>
      <c r="BI222" s="62">
        <v>391.03083800000002</v>
      </c>
      <c r="BJ222" s="62">
        <v>400.15625699999998</v>
      </c>
      <c r="BK222" s="62">
        <v>350.64272899999997</v>
      </c>
      <c r="BL222" s="62">
        <v>241.44831500000001</v>
      </c>
      <c r="BM222" s="62">
        <v>0</v>
      </c>
      <c r="BN222" s="62">
        <v>1651.4371599999999</v>
      </c>
      <c r="BO222" s="62">
        <v>1651.4371599999999</v>
      </c>
      <c r="BP222" s="62">
        <v>1679.203393</v>
      </c>
      <c r="BQ222" s="62">
        <v>1620.3742420000001</v>
      </c>
      <c r="BR222" s="62">
        <v>2050.336022</v>
      </c>
      <c r="BS222" s="62">
        <v>0</v>
      </c>
    </row>
    <row r="223" spans="2:71" s="1" customFormat="1" ht="15" x14ac:dyDescent="0.25">
      <c r="B223" s="89" t="s">
        <v>324</v>
      </c>
      <c r="C223" s="74">
        <v>43595</v>
      </c>
      <c r="D223" s="58" t="s">
        <v>0</v>
      </c>
      <c r="E223" s="75" t="s">
        <v>26</v>
      </c>
      <c r="F223" s="75" t="s">
        <v>26</v>
      </c>
      <c r="G223" s="59">
        <v>72.804304000000002</v>
      </c>
      <c r="H223" s="59">
        <v>66.323724999999996</v>
      </c>
      <c r="I223" s="60" t="s">
        <v>26</v>
      </c>
      <c r="J223" s="66" t="s">
        <v>26</v>
      </c>
      <c r="K223" s="59" t="s">
        <v>26</v>
      </c>
      <c r="L223" s="75" t="s">
        <v>26</v>
      </c>
      <c r="M223" s="59">
        <v>6.4928729999999995</v>
      </c>
      <c r="N223" s="59">
        <v>15.364281999999999</v>
      </c>
      <c r="O223" s="60" t="s">
        <v>26</v>
      </c>
      <c r="P223" s="66" t="s">
        <v>26</v>
      </c>
      <c r="Q223" s="59" t="s">
        <v>26</v>
      </c>
      <c r="R223" s="76">
        <v>0</v>
      </c>
      <c r="S223" s="59">
        <v>-11.881565999999999</v>
      </c>
      <c r="T223" s="59">
        <v>17.947741000000001</v>
      </c>
      <c r="U223" s="60" t="s">
        <v>26</v>
      </c>
      <c r="V223" s="90" t="s">
        <v>26</v>
      </c>
      <c r="W223" s="61"/>
      <c r="X223" s="61"/>
      <c r="Y223" s="61"/>
      <c r="Z223" s="61"/>
      <c r="AA223" s="62">
        <v>344.80608593670001</v>
      </c>
      <c r="AB223" s="62">
        <v>0</v>
      </c>
      <c r="AC223" s="62">
        <v>66.323724999999996</v>
      </c>
      <c r="AD223" s="62">
        <v>81.372534999999999</v>
      </c>
      <c r="AE223" s="62">
        <v>79.757850000000005</v>
      </c>
      <c r="AF223" s="63">
        <v>0</v>
      </c>
      <c r="AG223" s="63">
        <v>18.663564000000001</v>
      </c>
      <c r="AH223" s="62">
        <v>18.663564000000001</v>
      </c>
      <c r="AI223" s="62">
        <v>19.876518999999998</v>
      </c>
      <c r="AJ223" s="62">
        <v>17.321413</v>
      </c>
      <c r="AK223" s="62">
        <v>13.263617</v>
      </c>
      <c r="AL223" s="62">
        <v>0</v>
      </c>
      <c r="AM223" s="63">
        <v>0</v>
      </c>
      <c r="AN223" s="63">
        <v>11.648358</v>
      </c>
      <c r="AO223" s="62">
        <v>11.648358</v>
      </c>
      <c r="AP223" s="62">
        <v>11.675886999999999</v>
      </c>
      <c r="AQ223" s="62">
        <v>8.9202689999999993</v>
      </c>
      <c r="AR223" s="62">
        <v>3.7105229999999998</v>
      </c>
      <c r="AS223" s="62">
        <v>0</v>
      </c>
      <c r="AT223" s="63">
        <v>0</v>
      </c>
      <c r="AU223" s="63">
        <v>15.364281999999999</v>
      </c>
      <c r="AV223" s="62">
        <v>15.364281999999999</v>
      </c>
      <c r="AW223" s="62">
        <v>15.225002</v>
      </c>
      <c r="AX223" s="62">
        <v>14.295484999999999</v>
      </c>
      <c r="AY223" s="62">
        <v>15.225002</v>
      </c>
      <c r="AZ223" s="62">
        <v>14.295484999999999</v>
      </c>
      <c r="BA223" s="63">
        <v>0</v>
      </c>
      <c r="BB223" s="63">
        <v>17.947741000000001</v>
      </c>
      <c r="BC223" s="62">
        <v>17.947741000000001</v>
      </c>
      <c r="BD223" s="62">
        <v>9.6040030000000005</v>
      </c>
      <c r="BE223" s="62">
        <v>9.6040030000000005</v>
      </c>
      <c r="BF223" s="62">
        <v>9.6040030000000005</v>
      </c>
      <c r="BG223" s="62">
        <v>8.6097009999999994</v>
      </c>
      <c r="BH223" s="62">
        <v>-58.865313</v>
      </c>
      <c r="BI223" s="62">
        <v>-58.865313</v>
      </c>
      <c r="BJ223" s="62">
        <v>-55.049838999999999</v>
      </c>
      <c r="BK223" s="62">
        <v>14.543058</v>
      </c>
      <c r="BL223" s="62">
        <v>30.625530000000001</v>
      </c>
      <c r="BM223" s="62">
        <v>0</v>
      </c>
      <c r="BN223" s="62">
        <v>251.797788</v>
      </c>
      <c r="BO223" s="62">
        <v>251.797788</v>
      </c>
      <c r="BP223" s="62">
        <v>261.42162300000001</v>
      </c>
      <c r="BQ223" s="62">
        <v>269.97806700000001</v>
      </c>
      <c r="BR223" s="62">
        <v>259.12623400000001</v>
      </c>
      <c r="BS223" s="62">
        <v>0</v>
      </c>
    </row>
    <row r="224" spans="2:71" s="1" customFormat="1" ht="15" x14ac:dyDescent="0.25">
      <c r="B224" s="89" t="s">
        <v>330</v>
      </c>
      <c r="C224" s="74">
        <v>43595</v>
      </c>
      <c r="D224" s="58" t="s">
        <v>0</v>
      </c>
      <c r="E224" s="75" t="s">
        <v>26</v>
      </c>
      <c r="F224" s="75" t="s">
        <v>26</v>
      </c>
      <c r="G224" s="59">
        <v>12.099081999999999</v>
      </c>
      <c r="H224" s="59">
        <v>29.216011999999999</v>
      </c>
      <c r="I224" s="60" t="s">
        <v>26</v>
      </c>
      <c r="J224" s="66" t="s">
        <v>26</v>
      </c>
      <c r="K224" s="59" t="s">
        <v>26</v>
      </c>
      <c r="L224" s="75" t="s">
        <v>26</v>
      </c>
      <c r="M224" s="59">
        <v>-1.147945</v>
      </c>
      <c r="N224" s="59">
        <v>-1.9741599999999999</v>
      </c>
      <c r="O224" s="60" t="s">
        <v>26</v>
      </c>
      <c r="P224" s="66" t="s">
        <v>26</v>
      </c>
      <c r="Q224" s="59" t="s">
        <v>26</v>
      </c>
      <c r="R224" s="76">
        <v>0</v>
      </c>
      <c r="S224" s="59">
        <v>24.507656000000001</v>
      </c>
      <c r="T224" s="59">
        <v>10.210276</v>
      </c>
      <c r="U224" s="60" t="s">
        <v>26</v>
      </c>
      <c r="V224" s="90" t="s">
        <v>26</v>
      </c>
      <c r="W224" s="61"/>
      <c r="X224" s="61"/>
      <c r="Y224" s="61"/>
      <c r="Z224" s="61"/>
      <c r="AA224" s="62">
        <v>1274</v>
      </c>
      <c r="AB224" s="62">
        <v>0</v>
      </c>
      <c r="AC224" s="62">
        <v>29.216011999999999</v>
      </c>
      <c r="AD224" s="62">
        <v>34.838259000000001</v>
      </c>
      <c r="AE224" s="62">
        <v>19.552965</v>
      </c>
      <c r="AF224" s="63">
        <v>0</v>
      </c>
      <c r="AG224" s="63">
        <v>0.64414700000000003</v>
      </c>
      <c r="AH224" s="62">
        <v>0.64414700000000003</v>
      </c>
      <c r="AI224" s="62">
        <v>2.0845509999999998</v>
      </c>
      <c r="AJ224" s="62">
        <v>4.6167340000000001</v>
      </c>
      <c r="AK224" s="62">
        <v>2.9673349999999998</v>
      </c>
      <c r="AL224" s="62">
        <v>0</v>
      </c>
      <c r="AM224" s="63">
        <v>0</v>
      </c>
      <c r="AN224" s="63">
        <v>-2.391076</v>
      </c>
      <c r="AO224" s="62">
        <v>-2.391076</v>
      </c>
      <c r="AP224" s="62">
        <v>3.8999999999999998E-3</v>
      </c>
      <c r="AQ224" s="62">
        <v>1.7419960000000001</v>
      </c>
      <c r="AR224" s="62">
        <v>-1.686218</v>
      </c>
      <c r="AS224" s="62">
        <v>0</v>
      </c>
      <c r="AT224" s="63">
        <v>0</v>
      </c>
      <c r="AU224" s="63">
        <v>-1.9741599999999999</v>
      </c>
      <c r="AV224" s="62">
        <v>-1.9741599999999999</v>
      </c>
      <c r="AW224" s="62">
        <v>0.29994500000000002</v>
      </c>
      <c r="AX224" s="62">
        <v>2.2007020000000002</v>
      </c>
      <c r="AY224" s="62">
        <v>0.29994500000000002</v>
      </c>
      <c r="AZ224" s="62">
        <v>2.2007020000000002</v>
      </c>
      <c r="BA224" s="63">
        <v>0</v>
      </c>
      <c r="BB224" s="63">
        <v>10.210276</v>
      </c>
      <c r="BC224" s="62">
        <v>10.210276</v>
      </c>
      <c r="BD224" s="62">
        <v>-12.578186000000001</v>
      </c>
      <c r="BE224" s="62">
        <v>-12.578186000000001</v>
      </c>
      <c r="BF224" s="62">
        <v>-12.578186000000001</v>
      </c>
      <c r="BG224" s="62">
        <v>21.585545</v>
      </c>
      <c r="BH224" s="62">
        <v>-207.94850299999999</v>
      </c>
      <c r="BI224" s="62">
        <v>-207.94850299999999</v>
      </c>
      <c r="BJ224" s="62">
        <v>-198.80163300000001</v>
      </c>
      <c r="BK224" s="62">
        <v>-210.452316</v>
      </c>
      <c r="BL224" s="62">
        <v>-242.41110599999999</v>
      </c>
      <c r="BM224" s="62">
        <v>0</v>
      </c>
      <c r="BN224" s="62">
        <v>211.75058799999999</v>
      </c>
      <c r="BO224" s="62">
        <v>211.75058799999999</v>
      </c>
      <c r="BP224" s="62">
        <v>199.22691900000001</v>
      </c>
      <c r="BQ224" s="62">
        <v>228.786101</v>
      </c>
      <c r="BR224" s="62">
        <v>251.27810400000001</v>
      </c>
      <c r="BS224" s="62">
        <v>0</v>
      </c>
    </row>
    <row r="225" spans="2:77" s="1" customFormat="1" ht="15" x14ac:dyDescent="0.25">
      <c r="B225" s="89" t="s">
        <v>332</v>
      </c>
      <c r="C225" s="74">
        <v>43595</v>
      </c>
      <c r="D225" s="58" t="s">
        <v>0</v>
      </c>
      <c r="E225" s="75" t="s">
        <v>26</v>
      </c>
      <c r="F225" s="75" t="s">
        <v>26</v>
      </c>
      <c r="G225" s="59">
        <v>5383.1549999999997</v>
      </c>
      <c r="H225" s="59">
        <v>3006.1419999999998</v>
      </c>
      <c r="I225" s="60" t="s">
        <v>26</v>
      </c>
      <c r="J225" s="66" t="s">
        <v>26</v>
      </c>
      <c r="K225" s="59" t="s">
        <v>26</v>
      </c>
      <c r="L225" s="75" t="s">
        <v>26</v>
      </c>
      <c r="M225" s="59">
        <v>602.41399999999999</v>
      </c>
      <c r="N225" s="59">
        <v>311.93299999999999</v>
      </c>
      <c r="O225" s="60" t="s">
        <v>26</v>
      </c>
      <c r="P225" s="66" t="s">
        <v>26</v>
      </c>
      <c r="Q225" s="59" t="s">
        <v>26</v>
      </c>
      <c r="R225" s="76">
        <v>0</v>
      </c>
      <c r="S225" s="59">
        <v>315.38799999999998</v>
      </c>
      <c r="T225" s="59">
        <v>-29.895</v>
      </c>
      <c r="U225" s="60" t="s">
        <v>26</v>
      </c>
      <c r="V225" s="90" t="s">
        <v>26</v>
      </c>
      <c r="W225" s="61"/>
      <c r="X225" s="61"/>
      <c r="Y225" s="61"/>
      <c r="Z225" s="61"/>
      <c r="AA225" s="62">
        <v>3518.93632475</v>
      </c>
      <c r="AB225" s="62">
        <v>0</v>
      </c>
      <c r="AC225" s="62">
        <v>3006.1419999999998</v>
      </c>
      <c r="AD225" s="62">
        <v>3888.08</v>
      </c>
      <c r="AE225" s="62">
        <v>3574.9229999999998</v>
      </c>
      <c r="AF225" s="63">
        <v>0</v>
      </c>
      <c r="AG225" s="63">
        <v>707.27700000000004</v>
      </c>
      <c r="AH225" s="62">
        <v>707.27700000000004</v>
      </c>
      <c r="AI225" s="62">
        <v>1095.0540000000001</v>
      </c>
      <c r="AJ225" s="62">
        <v>1347.2090000000001</v>
      </c>
      <c r="AK225" s="62">
        <v>1132.681</v>
      </c>
      <c r="AL225" s="62">
        <v>0</v>
      </c>
      <c r="AM225" s="63">
        <v>0</v>
      </c>
      <c r="AN225" s="63">
        <v>206.34</v>
      </c>
      <c r="AO225" s="62">
        <v>206.34</v>
      </c>
      <c r="AP225" s="62">
        <v>473.19099999999997</v>
      </c>
      <c r="AQ225" s="62">
        <v>684.33900000000006</v>
      </c>
      <c r="AR225" s="62">
        <v>481.33199999999999</v>
      </c>
      <c r="AS225" s="62">
        <v>0</v>
      </c>
      <c r="AT225" s="63">
        <v>0</v>
      </c>
      <c r="AU225" s="63">
        <v>311.93299999999999</v>
      </c>
      <c r="AV225" s="62">
        <v>311.93299999999999</v>
      </c>
      <c r="AW225" s="62">
        <v>585.346</v>
      </c>
      <c r="AX225" s="62">
        <v>802.23800000000006</v>
      </c>
      <c r="AY225" s="62">
        <v>585.346</v>
      </c>
      <c r="AZ225" s="62">
        <v>802.23800000000006</v>
      </c>
      <c r="BA225" s="63">
        <v>0</v>
      </c>
      <c r="BB225" s="63">
        <v>-29.895</v>
      </c>
      <c r="BC225" s="62">
        <v>-29.895</v>
      </c>
      <c r="BD225" s="62">
        <v>128.76499999999999</v>
      </c>
      <c r="BE225" s="62">
        <v>128.76499999999999</v>
      </c>
      <c r="BF225" s="62">
        <v>128.76499999999999</v>
      </c>
      <c r="BG225" s="62">
        <v>-43.104999999999997</v>
      </c>
      <c r="BH225" s="62">
        <v>2907.442</v>
      </c>
      <c r="BI225" s="62">
        <v>2907.442</v>
      </c>
      <c r="BJ225" s="62">
        <v>4032.55</v>
      </c>
      <c r="BK225" s="62">
        <v>4371.0730000000003</v>
      </c>
      <c r="BL225" s="62">
        <v>4091.37</v>
      </c>
      <c r="BM225" s="62">
        <v>0</v>
      </c>
      <c r="BN225" s="62">
        <v>2207.6930000000002</v>
      </c>
      <c r="BO225" s="62">
        <v>2207.6930000000002</v>
      </c>
      <c r="BP225" s="62">
        <v>2411.0549999999998</v>
      </c>
      <c r="BQ225" s="62">
        <v>2922.797</v>
      </c>
      <c r="BR225" s="62">
        <v>3229.14</v>
      </c>
      <c r="BS225" s="62">
        <v>0</v>
      </c>
    </row>
    <row r="226" spans="2:77" s="1" customFormat="1" ht="15" x14ac:dyDescent="0.25">
      <c r="B226" s="89" t="s">
        <v>36</v>
      </c>
      <c r="C226" s="74">
        <v>43595</v>
      </c>
      <c r="D226" s="58" t="s">
        <v>0</v>
      </c>
      <c r="E226" s="75" t="s">
        <v>26</v>
      </c>
      <c r="F226" s="75" t="s">
        <v>26</v>
      </c>
      <c r="G226" s="59">
        <v>5.6877909999999998</v>
      </c>
      <c r="H226" s="59">
        <v>5.8639460000000003</v>
      </c>
      <c r="I226" s="60" t="s">
        <v>26</v>
      </c>
      <c r="J226" s="66" t="s">
        <v>26</v>
      </c>
      <c r="K226" s="59" t="s">
        <v>26</v>
      </c>
      <c r="L226" s="75" t="s">
        <v>26</v>
      </c>
      <c r="M226" s="59">
        <v>1.4117869999999999</v>
      </c>
      <c r="N226" s="59">
        <v>2.81548</v>
      </c>
      <c r="O226" s="60" t="s">
        <v>26</v>
      </c>
      <c r="P226" s="66" t="s">
        <v>26</v>
      </c>
      <c r="Q226" s="59" t="s">
        <v>26</v>
      </c>
      <c r="R226" s="76">
        <v>0</v>
      </c>
      <c r="S226" s="59">
        <v>220.886369</v>
      </c>
      <c r="T226" s="59">
        <v>-44.115687999999999</v>
      </c>
      <c r="U226" s="60" t="s">
        <v>26</v>
      </c>
      <c r="V226" s="90" t="s">
        <v>26</v>
      </c>
      <c r="W226" s="61"/>
      <c r="X226" s="61"/>
      <c r="Y226" s="61"/>
      <c r="Z226" s="61"/>
      <c r="AA226" s="62">
        <v>283.36</v>
      </c>
      <c r="AB226" s="62">
        <v>0</v>
      </c>
      <c r="AC226" s="62">
        <v>5.8639460000000003</v>
      </c>
      <c r="AD226" s="62">
        <v>6.4398929999999996</v>
      </c>
      <c r="AE226" s="62">
        <v>11.962044000000001</v>
      </c>
      <c r="AF226" s="63">
        <v>0</v>
      </c>
      <c r="AG226" s="63">
        <v>4.8129609999999996</v>
      </c>
      <c r="AH226" s="62">
        <v>4.8129609999999996</v>
      </c>
      <c r="AI226" s="62">
        <v>5.1735150000000001</v>
      </c>
      <c r="AJ226" s="62">
        <v>10.327800999999999</v>
      </c>
      <c r="AK226" s="62">
        <v>4.2309130000000001</v>
      </c>
      <c r="AL226" s="62">
        <v>0</v>
      </c>
      <c r="AM226" s="63">
        <v>0</v>
      </c>
      <c r="AN226" s="63">
        <v>2.8089499999999998</v>
      </c>
      <c r="AO226" s="62">
        <v>2.8089499999999998</v>
      </c>
      <c r="AP226" s="62">
        <v>2.4631189999999998</v>
      </c>
      <c r="AQ226" s="62">
        <v>8.6451890000000002</v>
      </c>
      <c r="AR226" s="62">
        <v>1.404285</v>
      </c>
      <c r="AS226" s="62">
        <v>0</v>
      </c>
      <c r="AT226" s="63">
        <v>0</v>
      </c>
      <c r="AU226" s="63">
        <v>2.81548</v>
      </c>
      <c r="AV226" s="62">
        <v>2.81548</v>
      </c>
      <c r="AW226" s="62">
        <v>2.4699179999999998</v>
      </c>
      <c r="AX226" s="62">
        <v>8.6525040000000004</v>
      </c>
      <c r="AY226" s="62">
        <v>2.4699179999999998</v>
      </c>
      <c r="AZ226" s="62">
        <v>8.6525040000000004</v>
      </c>
      <c r="BA226" s="63">
        <v>0</v>
      </c>
      <c r="BB226" s="63">
        <v>-44.115687999999999</v>
      </c>
      <c r="BC226" s="62">
        <v>-44.115687999999999</v>
      </c>
      <c r="BD226" s="62">
        <v>-51.885483000000001</v>
      </c>
      <c r="BE226" s="62">
        <v>-51.885483000000001</v>
      </c>
      <c r="BF226" s="62">
        <v>-51.885483000000001</v>
      </c>
      <c r="BG226" s="62">
        <v>-157.03879599999999</v>
      </c>
      <c r="BH226" s="62">
        <v>651.882969</v>
      </c>
      <c r="BI226" s="62">
        <v>651.882969</v>
      </c>
      <c r="BJ226" s="62">
        <v>675.90981799999997</v>
      </c>
      <c r="BK226" s="62">
        <v>879.08141000000001</v>
      </c>
      <c r="BL226" s="62">
        <v>798.99510499999997</v>
      </c>
      <c r="BM226" s="62">
        <v>0</v>
      </c>
      <c r="BN226" s="62">
        <v>342.57179000000002</v>
      </c>
      <c r="BO226" s="62">
        <v>342.57179000000002</v>
      </c>
      <c r="BP226" s="62">
        <v>290.686307</v>
      </c>
      <c r="BQ226" s="62">
        <v>133.64751100000001</v>
      </c>
      <c r="BR226" s="62">
        <v>354.53388000000001</v>
      </c>
      <c r="BS226" s="62">
        <v>0</v>
      </c>
    </row>
    <row r="227" spans="2:77" s="1" customFormat="1" ht="15" x14ac:dyDescent="0.25">
      <c r="B227" s="89" t="s">
        <v>56</v>
      </c>
      <c r="C227" s="74">
        <v>43595</v>
      </c>
      <c r="D227" s="58" t="s">
        <v>0</v>
      </c>
      <c r="E227" s="75" t="s">
        <v>26</v>
      </c>
      <c r="F227" s="75">
        <v>272.78565099999997</v>
      </c>
      <c r="G227" s="59">
        <v>320.00061799999997</v>
      </c>
      <c r="H227" s="59">
        <v>281.27172300000001</v>
      </c>
      <c r="I227" s="60">
        <v>-3.0170370165507276E-2</v>
      </c>
      <c r="J227" s="66">
        <v>-0.14754648692584715</v>
      </c>
      <c r="K227" s="59" t="s">
        <v>26</v>
      </c>
      <c r="L227" s="75">
        <v>22.83034</v>
      </c>
      <c r="M227" s="59">
        <v>16.044502000000001</v>
      </c>
      <c r="N227" s="59">
        <v>23.734048999999999</v>
      </c>
      <c r="O227" s="60">
        <v>-3.8076478227545563E-2</v>
      </c>
      <c r="P227" s="66">
        <v>0.42293852436180313</v>
      </c>
      <c r="Q227" s="59" t="s">
        <v>26</v>
      </c>
      <c r="R227" s="76">
        <v>-14.389775999999999</v>
      </c>
      <c r="S227" s="59">
        <v>23.017102999999999</v>
      </c>
      <c r="T227" s="59">
        <v>-16.115368</v>
      </c>
      <c r="U227" s="60" t="s">
        <v>377</v>
      </c>
      <c r="V227" s="90" t="s">
        <v>377</v>
      </c>
      <c r="W227" s="61"/>
      <c r="X227" s="61"/>
      <c r="Y227" s="61"/>
      <c r="Z227" s="61"/>
      <c r="AA227" s="62">
        <v>643.44000000000005</v>
      </c>
      <c r="AB227" s="62">
        <v>272.78565099999997</v>
      </c>
      <c r="AC227" s="62">
        <v>281.27172300000001</v>
      </c>
      <c r="AD227" s="62">
        <v>356.130202</v>
      </c>
      <c r="AE227" s="62">
        <v>230.46024199999999</v>
      </c>
      <c r="AF227" s="63">
        <v>46.182091999999997</v>
      </c>
      <c r="AG227" s="63">
        <v>46.616228999999997</v>
      </c>
      <c r="AH227" s="62">
        <v>46.616228999999997</v>
      </c>
      <c r="AI227" s="62">
        <v>52.655543000000002</v>
      </c>
      <c r="AJ227" s="62">
        <v>53.826723999999999</v>
      </c>
      <c r="AK227" s="62">
        <v>39.929943999999999</v>
      </c>
      <c r="AL227" s="62">
        <v>46.182091999999997</v>
      </c>
      <c r="AM227" s="63">
        <v>12.854029000000001</v>
      </c>
      <c r="AN227" s="63">
        <v>16.940221999999999</v>
      </c>
      <c r="AO227" s="62">
        <v>16.940221999999999</v>
      </c>
      <c r="AP227" s="62">
        <v>20.765578999999999</v>
      </c>
      <c r="AQ227" s="62">
        <v>19.551373999999999</v>
      </c>
      <c r="AR227" s="62">
        <v>7.3924620000000001</v>
      </c>
      <c r="AS227" s="62">
        <v>12.854029000000001</v>
      </c>
      <c r="AT227" s="63">
        <v>22.83034</v>
      </c>
      <c r="AU227" s="63">
        <v>23.734048999999999</v>
      </c>
      <c r="AV227" s="62">
        <v>23.734048999999999</v>
      </c>
      <c r="AW227" s="62">
        <v>30.791955000000002</v>
      </c>
      <c r="AX227" s="62">
        <v>28.011393000000002</v>
      </c>
      <c r="AY227" s="62">
        <v>30.791955000000002</v>
      </c>
      <c r="AZ227" s="62">
        <v>28.011393000000002</v>
      </c>
      <c r="BA227" s="63">
        <v>-14.389775999999999</v>
      </c>
      <c r="BB227" s="63">
        <v>-16.115368</v>
      </c>
      <c r="BC227" s="62">
        <v>-16.115368</v>
      </c>
      <c r="BD227" s="62">
        <v>-15.3203</v>
      </c>
      <c r="BE227" s="62">
        <v>-15.3203</v>
      </c>
      <c r="BF227" s="62">
        <v>-15.3203</v>
      </c>
      <c r="BG227" s="62">
        <v>-58.807209</v>
      </c>
      <c r="BH227" s="62">
        <v>307.32691399999999</v>
      </c>
      <c r="BI227" s="62">
        <v>307.32691399999999</v>
      </c>
      <c r="BJ227" s="62">
        <v>452.58517999999998</v>
      </c>
      <c r="BK227" s="62">
        <v>559.46264399999995</v>
      </c>
      <c r="BL227" s="62">
        <v>546.21728900000005</v>
      </c>
      <c r="BM227" s="62">
        <v>512.41584</v>
      </c>
      <c r="BN227" s="62">
        <v>612.01065000000006</v>
      </c>
      <c r="BO227" s="62">
        <v>612.01065000000006</v>
      </c>
      <c r="BP227" s="62">
        <v>596.69034999999997</v>
      </c>
      <c r="BQ227" s="62">
        <v>536.63961700000004</v>
      </c>
      <c r="BR227" s="62">
        <v>544.63806299999999</v>
      </c>
      <c r="BS227" s="62">
        <v>530.06904699999996</v>
      </c>
    </row>
    <row r="228" spans="2:77" s="1" customFormat="1" ht="15" x14ac:dyDescent="0.25">
      <c r="B228" s="89" t="s">
        <v>116</v>
      </c>
      <c r="C228" s="74">
        <v>43595</v>
      </c>
      <c r="D228" s="58" t="s">
        <v>0</v>
      </c>
      <c r="E228" s="75" t="s">
        <v>26</v>
      </c>
      <c r="F228" s="75" t="s">
        <v>26</v>
      </c>
      <c r="G228" s="59">
        <v>305.95480900000001</v>
      </c>
      <c r="H228" s="59">
        <v>254.696414</v>
      </c>
      <c r="I228" s="60" t="s">
        <v>26</v>
      </c>
      <c r="J228" s="66" t="s">
        <v>26</v>
      </c>
      <c r="K228" s="59" t="s">
        <v>26</v>
      </c>
      <c r="L228" s="75" t="s">
        <v>26</v>
      </c>
      <c r="M228" s="59">
        <v>96.174084999999991</v>
      </c>
      <c r="N228" s="59">
        <v>63.762079</v>
      </c>
      <c r="O228" s="60" t="s">
        <v>26</v>
      </c>
      <c r="P228" s="66" t="s">
        <v>26</v>
      </c>
      <c r="Q228" s="59" t="s">
        <v>26</v>
      </c>
      <c r="R228" s="76">
        <v>0</v>
      </c>
      <c r="S228" s="59">
        <v>45.384956000000003</v>
      </c>
      <c r="T228" s="59">
        <v>34.361092999999997</v>
      </c>
      <c r="U228" s="60" t="s">
        <v>26</v>
      </c>
      <c r="V228" s="90" t="s">
        <v>26</v>
      </c>
      <c r="W228" s="61"/>
      <c r="X228" s="61"/>
      <c r="Y228" s="61"/>
      <c r="Z228" s="61"/>
      <c r="AA228" s="62">
        <v>888.0856377432001</v>
      </c>
      <c r="AB228" s="62">
        <v>0</v>
      </c>
      <c r="AC228" s="62">
        <v>254.696414</v>
      </c>
      <c r="AD228" s="62">
        <v>249.87451799999999</v>
      </c>
      <c r="AE228" s="62">
        <v>230.151307</v>
      </c>
      <c r="AF228" s="63">
        <v>0</v>
      </c>
      <c r="AG228" s="63">
        <v>123.41268700000001</v>
      </c>
      <c r="AH228" s="62">
        <v>123.41268700000001</v>
      </c>
      <c r="AI228" s="62">
        <v>129.77746400000001</v>
      </c>
      <c r="AJ228" s="62">
        <v>113.791433</v>
      </c>
      <c r="AK228" s="62">
        <v>155.03679199999999</v>
      </c>
      <c r="AL228" s="62">
        <v>0</v>
      </c>
      <c r="AM228" s="63">
        <v>0</v>
      </c>
      <c r="AN228" s="63">
        <v>57.19285</v>
      </c>
      <c r="AO228" s="62">
        <v>57.19285</v>
      </c>
      <c r="AP228" s="62">
        <v>60.148806</v>
      </c>
      <c r="AQ228" s="62">
        <v>42.260264999999997</v>
      </c>
      <c r="AR228" s="62">
        <v>85.828119999999998</v>
      </c>
      <c r="AS228" s="62">
        <v>0</v>
      </c>
      <c r="AT228" s="63">
        <v>0</v>
      </c>
      <c r="AU228" s="63">
        <v>63.762079</v>
      </c>
      <c r="AV228" s="62">
        <v>63.762079</v>
      </c>
      <c r="AW228" s="62">
        <v>68.516841999999997</v>
      </c>
      <c r="AX228" s="62">
        <v>51.870361000000003</v>
      </c>
      <c r="AY228" s="62">
        <v>68.516841999999997</v>
      </c>
      <c r="AZ228" s="62">
        <v>51.870361000000003</v>
      </c>
      <c r="BA228" s="63">
        <v>0</v>
      </c>
      <c r="BB228" s="63">
        <v>34.361092999999997</v>
      </c>
      <c r="BC228" s="62">
        <v>34.361092999999997</v>
      </c>
      <c r="BD228" s="62">
        <v>28.884558999999999</v>
      </c>
      <c r="BE228" s="62">
        <v>28.884558999999999</v>
      </c>
      <c r="BF228" s="62">
        <v>28.884558999999999</v>
      </c>
      <c r="BG228" s="62">
        <v>27.730509000000001</v>
      </c>
      <c r="BH228" s="62">
        <v>442.37795799999998</v>
      </c>
      <c r="BI228" s="62">
        <v>442.37795799999998</v>
      </c>
      <c r="BJ228" s="62">
        <v>565.406927</v>
      </c>
      <c r="BK228" s="62">
        <v>567.69858599999998</v>
      </c>
      <c r="BL228" s="62">
        <v>606.46191099999999</v>
      </c>
      <c r="BM228" s="62">
        <v>0</v>
      </c>
      <c r="BN228" s="62">
        <v>639.27631299999996</v>
      </c>
      <c r="BO228" s="62">
        <v>639.27631299999996</v>
      </c>
      <c r="BP228" s="62">
        <v>668.09513200000004</v>
      </c>
      <c r="BQ228" s="62">
        <v>695.00429699999995</v>
      </c>
      <c r="BR228" s="62">
        <v>746.40789700000005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89" t="s">
        <v>319</v>
      </c>
      <c r="C229" s="74">
        <v>43595</v>
      </c>
      <c r="D229" s="58" t="s">
        <v>0</v>
      </c>
      <c r="E229" s="75" t="s">
        <v>26</v>
      </c>
      <c r="F229" s="75" t="s">
        <v>26</v>
      </c>
      <c r="G229" s="59">
        <v>158.382125</v>
      </c>
      <c r="H229" s="59">
        <v>97.203018</v>
      </c>
      <c r="I229" s="60" t="s">
        <v>26</v>
      </c>
      <c r="J229" s="66" t="s">
        <v>26</v>
      </c>
      <c r="K229" s="59" t="s">
        <v>26</v>
      </c>
      <c r="L229" s="75" t="s">
        <v>26</v>
      </c>
      <c r="M229" s="59">
        <v>60.706046000000001</v>
      </c>
      <c r="N229" s="59">
        <v>18.501758000000002</v>
      </c>
      <c r="O229" s="60" t="s">
        <v>26</v>
      </c>
      <c r="P229" s="66" t="s">
        <v>26</v>
      </c>
      <c r="Q229" s="59" t="s">
        <v>26</v>
      </c>
      <c r="R229" s="76">
        <v>0</v>
      </c>
      <c r="S229" s="59">
        <v>31.991841000000001</v>
      </c>
      <c r="T229" s="59">
        <v>15.898229000000001</v>
      </c>
      <c r="U229" s="60" t="s">
        <v>26</v>
      </c>
      <c r="V229" s="90" t="s">
        <v>26</v>
      </c>
      <c r="W229" s="61"/>
      <c r="X229" s="61"/>
      <c r="Y229" s="61"/>
      <c r="Z229" s="61"/>
      <c r="AA229" s="62">
        <v>1753.6000000000001</v>
      </c>
      <c r="AB229" s="62">
        <v>0</v>
      </c>
      <c r="AC229" s="62">
        <v>97.203018</v>
      </c>
      <c r="AD229" s="62">
        <v>140.11730499999999</v>
      </c>
      <c r="AE229" s="62">
        <v>169.71513999999999</v>
      </c>
      <c r="AF229" s="63">
        <v>0</v>
      </c>
      <c r="AG229" s="63">
        <v>24.462966999999999</v>
      </c>
      <c r="AH229" s="62">
        <v>24.462966999999999</v>
      </c>
      <c r="AI229" s="62">
        <v>43.329247000000002</v>
      </c>
      <c r="AJ229" s="62">
        <v>57.088196000000003</v>
      </c>
      <c r="AK229" s="62">
        <v>65.922683000000006</v>
      </c>
      <c r="AL229" s="62">
        <v>0</v>
      </c>
      <c r="AM229" s="63">
        <v>0</v>
      </c>
      <c r="AN229" s="63">
        <v>17.056069000000001</v>
      </c>
      <c r="AO229" s="62">
        <v>17.056069000000001</v>
      </c>
      <c r="AP229" s="62">
        <v>36.896535</v>
      </c>
      <c r="AQ229" s="62">
        <v>50.464061000000001</v>
      </c>
      <c r="AR229" s="62">
        <v>59.006014999999998</v>
      </c>
      <c r="AS229" s="62">
        <v>0</v>
      </c>
      <c r="AT229" s="63">
        <v>0</v>
      </c>
      <c r="AU229" s="63">
        <v>18.501757999999999</v>
      </c>
      <c r="AV229" s="62">
        <v>18.501757999999999</v>
      </c>
      <c r="AW229" s="62">
        <v>38.458083999999999</v>
      </c>
      <c r="AX229" s="62">
        <v>52.014305</v>
      </c>
      <c r="AY229" s="62">
        <v>38.458083999999999</v>
      </c>
      <c r="AZ229" s="62">
        <v>52.014305</v>
      </c>
      <c r="BA229" s="63">
        <v>0</v>
      </c>
      <c r="BB229" s="63">
        <v>15.898229000000001</v>
      </c>
      <c r="BC229" s="62">
        <v>15.898229000000001</v>
      </c>
      <c r="BD229" s="62">
        <v>26.742771000000001</v>
      </c>
      <c r="BE229" s="62">
        <v>26.742771000000001</v>
      </c>
      <c r="BF229" s="62">
        <v>26.742771000000001</v>
      </c>
      <c r="BG229" s="62">
        <v>51.258893999999998</v>
      </c>
      <c r="BH229" s="62">
        <v>-30.590636</v>
      </c>
      <c r="BI229" s="62">
        <v>-30.590636</v>
      </c>
      <c r="BJ229" s="62">
        <v>-38.952309999999997</v>
      </c>
      <c r="BK229" s="62">
        <v>-65.159327000000005</v>
      </c>
      <c r="BL229" s="62">
        <v>-82.633975000000007</v>
      </c>
      <c r="BM229" s="62">
        <v>0</v>
      </c>
      <c r="BN229" s="62">
        <v>219.30130299999999</v>
      </c>
      <c r="BO229" s="62">
        <v>219.30130299999999</v>
      </c>
      <c r="BP229" s="62">
        <v>218.290098</v>
      </c>
      <c r="BQ229" s="62">
        <v>270.78014100000001</v>
      </c>
      <c r="BR229" s="62">
        <v>302.23385500000001</v>
      </c>
      <c r="BS229" s="62">
        <v>0</v>
      </c>
    </row>
    <row r="230" spans="2:77" s="1" customFormat="1" ht="15" x14ac:dyDescent="0.25">
      <c r="B230" s="89" t="s">
        <v>179</v>
      </c>
      <c r="C230" s="74">
        <v>43595</v>
      </c>
      <c r="D230" s="58" t="s">
        <v>1</v>
      </c>
      <c r="E230" s="75" t="s">
        <v>26</v>
      </c>
      <c r="F230" s="75" t="s">
        <v>26</v>
      </c>
      <c r="G230" s="59" t="s">
        <v>26</v>
      </c>
      <c r="H230" s="59" t="s">
        <v>26</v>
      </c>
      <c r="I230" s="60" t="s">
        <v>26</v>
      </c>
      <c r="J230" s="66" t="s">
        <v>26</v>
      </c>
      <c r="K230" s="59" t="s">
        <v>26</v>
      </c>
      <c r="L230" s="75" t="s">
        <v>26</v>
      </c>
      <c r="M230" s="59" t="s">
        <v>26</v>
      </c>
      <c r="N230" s="59" t="s">
        <v>26</v>
      </c>
      <c r="O230" s="60" t="s">
        <v>26</v>
      </c>
      <c r="P230" s="66" t="s">
        <v>26</v>
      </c>
      <c r="Q230" s="59">
        <v>1015.2357798104397</v>
      </c>
      <c r="R230" s="76">
        <v>0</v>
      </c>
      <c r="S230" s="59">
        <v>2195.624883950346</v>
      </c>
      <c r="T230" s="59">
        <v>1806.644541714142</v>
      </c>
      <c r="U230" s="60" t="s">
        <v>26</v>
      </c>
      <c r="V230" s="90" t="s">
        <v>26</v>
      </c>
      <c r="W230" s="61"/>
      <c r="X230" s="61"/>
      <c r="Y230" s="61"/>
      <c r="Z230" s="61"/>
      <c r="AA230" s="62">
        <v>22814.847900000001</v>
      </c>
      <c r="AB230" s="62">
        <v>0</v>
      </c>
      <c r="AC230" s="62">
        <v>3749.3524088845907</v>
      </c>
      <c r="AD230" s="62">
        <v>4250.4237810850545</v>
      </c>
      <c r="AE230" s="62">
        <v>5039.7336585930334</v>
      </c>
      <c r="AF230" s="63">
        <v>0</v>
      </c>
      <c r="AG230" s="63">
        <v>0</v>
      </c>
      <c r="AH230" s="62">
        <v>0</v>
      </c>
      <c r="AI230" s="62">
        <v>0</v>
      </c>
      <c r="AJ230" s="62">
        <v>0</v>
      </c>
      <c r="AK230" s="62">
        <v>0</v>
      </c>
      <c r="AL230" s="62">
        <v>0</v>
      </c>
      <c r="AM230" s="63">
        <v>0</v>
      </c>
      <c r="AN230" s="63">
        <v>0</v>
      </c>
      <c r="AO230" s="62">
        <v>13814.737999999999</v>
      </c>
      <c r="AP230" s="62">
        <v>14652.352000000001</v>
      </c>
      <c r="AQ230" s="62">
        <v>16641.034</v>
      </c>
      <c r="AR230" s="62">
        <v>17431.945</v>
      </c>
      <c r="AS230" s="62">
        <v>0</v>
      </c>
      <c r="AT230" s="63">
        <v>0</v>
      </c>
      <c r="AU230" s="63">
        <v>0</v>
      </c>
      <c r="AV230" s="62">
        <v>146.37959193630482</v>
      </c>
      <c r="AW230" s="62">
        <v>87.391786160592702</v>
      </c>
      <c r="AX230" s="62">
        <v>210.20705359678848</v>
      </c>
      <c r="AY230" s="62">
        <v>87.391786160592702</v>
      </c>
      <c r="AZ230" s="62">
        <v>210.20705359678848</v>
      </c>
      <c r="BA230" s="63">
        <v>0</v>
      </c>
      <c r="BB230" s="63">
        <v>1806.644541714142</v>
      </c>
      <c r="BC230" s="62">
        <v>907.58900000000006</v>
      </c>
      <c r="BD230" s="62">
        <v>976.54499999999996</v>
      </c>
      <c r="BE230" s="62">
        <v>976.54499999999996</v>
      </c>
      <c r="BF230" s="62">
        <v>976.54499999999996</v>
      </c>
      <c r="BG230" s="62">
        <v>1222.6030000000001</v>
      </c>
      <c r="BH230" s="62">
        <v>0</v>
      </c>
      <c r="BI230" s="62">
        <v>0</v>
      </c>
      <c r="BJ230" s="62">
        <v>0</v>
      </c>
      <c r="BK230" s="62">
        <v>0</v>
      </c>
      <c r="BL230" s="62">
        <v>0</v>
      </c>
      <c r="BM230" s="62">
        <v>0</v>
      </c>
      <c r="BN230" s="62">
        <v>44762.408581953314</v>
      </c>
      <c r="BO230" s="62">
        <v>44762.408581953314</v>
      </c>
      <c r="BP230" s="62">
        <v>45074.308502606655</v>
      </c>
      <c r="BQ230" s="62">
        <v>46590.749392933321</v>
      </c>
      <c r="BR230" s="62">
        <v>49720.292529173319</v>
      </c>
      <c r="BS230" s="62">
        <v>0</v>
      </c>
    </row>
    <row r="231" spans="2:77" s="1" customFormat="1" ht="15" x14ac:dyDescent="0.25">
      <c r="B231" s="89" t="s">
        <v>267</v>
      </c>
      <c r="C231" s="74">
        <v>43595</v>
      </c>
      <c r="D231" s="58" t="s">
        <v>0</v>
      </c>
      <c r="E231" s="75" t="s">
        <v>378</v>
      </c>
      <c r="F231" s="75">
        <v>14950.776</v>
      </c>
      <c r="G231" s="59">
        <v>15734.797</v>
      </c>
      <c r="H231" s="59">
        <v>11321.815000000001</v>
      </c>
      <c r="I231" s="60">
        <v>0.32052820152952499</v>
      </c>
      <c r="J231" s="66">
        <v>-4.9827207812086827E-2</v>
      </c>
      <c r="K231" s="59" t="s">
        <v>378</v>
      </c>
      <c r="L231" s="75">
        <v>2507.3209999999999</v>
      </c>
      <c r="M231" s="59">
        <v>1438.7359999999999</v>
      </c>
      <c r="N231" s="59">
        <v>2536.2349999999997</v>
      </c>
      <c r="O231" s="60">
        <v>-1.1400363136696678E-2</v>
      </c>
      <c r="P231" s="66">
        <v>0.74272486404733051</v>
      </c>
      <c r="Q231" s="59">
        <v>841.4</v>
      </c>
      <c r="R231" s="76">
        <v>1057.0119999999999</v>
      </c>
      <c r="S231" s="59">
        <v>429.37700000000001</v>
      </c>
      <c r="T231" s="59">
        <v>1066.3879999999999</v>
      </c>
      <c r="U231" s="60">
        <v>-8.7922969875879886E-3</v>
      </c>
      <c r="V231" s="90">
        <v>1.4617340938149921</v>
      </c>
      <c r="W231" s="61"/>
      <c r="X231" s="61"/>
      <c r="Y231" s="61"/>
      <c r="Z231" s="61"/>
      <c r="AA231" s="62">
        <v>14507.27194941</v>
      </c>
      <c r="AB231" s="62">
        <v>14950.776</v>
      </c>
      <c r="AC231" s="62">
        <v>11321.815000000001</v>
      </c>
      <c r="AD231" s="62">
        <v>13124.218000000001</v>
      </c>
      <c r="AE231" s="62">
        <v>14107.057000000001</v>
      </c>
      <c r="AF231" s="63">
        <v>4585.1540000000005</v>
      </c>
      <c r="AG231" s="63">
        <v>4291.5540000000001</v>
      </c>
      <c r="AH231" s="62">
        <v>4291.5540000000001</v>
      </c>
      <c r="AI231" s="62">
        <v>4151.5770000000002</v>
      </c>
      <c r="AJ231" s="62">
        <v>4744.8329999999996</v>
      </c>
      <c r="AK231" s="62">
        <v>3530.3870000000002</v>
      </c>
      <c r="AL231" s="62">
        <v>4585.1540000000005</v>
      </c>
      <c r="AM231" s="63">
        <v>2172.9589999999998</v>
      </c>
      <c r="AN231" s="63">
        <v>2343.7959999999998</v>
      </c>
      <c r="AO231" s="62">
        <v>2343.7959999999998</v>
      </c>
      <c r="AP231" s="62">
        <v>1835.9970000000001</v>
      </c>
      <c r="AQ231" s="62">
        <v>2637.74</v>
      </c>
      <c r="AR231" s="62">
        <v>1210.231</v>
      </c>
      <c r="AS231" s="62">
        <v>2172.9589999999998</v>
      </c>
      <c r="AT231" s="63">
        <v>2507.3209999999999</v>
      </c>
      <c r="AU231" s="63">
        <v>2536.2350000000001</v>
      </c>
      <c r="AV231" s="62">
        <v>2536.2350000000001</v>
      </c>
      <c r="AW231" s="62">
        <v>2038.2170000000001</v>
      </c>
      <c r="AX231" s="62">
        <v>2851.9760000000001</v>
      </c>
      <c r="AY231" s="62">
        <v>2038.2170000000001</v>
      </c>
      <c r="AZ231" s="62">
        <v>2851.9760000000001</v>
      </c>
      <c r="BA231" s="63">
        <v>1057.0119999999999</v>
      </c>
      <c r="BB231" s="63">
        <v>1066.3879999999999</v>
      </c>
      <c r="BC231" s="62">
        <v>1066.3879999999999</v>
      </c>
      <c r="BD231" s="62">
        <v>1155.298</v>
      </c>
      <c r="BE231" s="62">
        <v>1155.298</v>
      </c>
      <c r="BF231" s="62">
        <v>1155.298</v>
      </c>
      <c r="BG231" s="62">
        <v>1179.2719999999999</v>
      </c>
      <c r="BH231" s="62">
        <v>34116.540999999997</v>
      </c>
      <c r="BI231" s="62">
        <v>34116.540999999997</v>
      </c>
      <c r="BJ231" s="62">
        <v>40085.813000000002</v>
      </c>
      <c r="BK231" s="62">
        <v>17848.624</v>
      </c>
      <c r="BL231" s="62">
        <v>26268.636999999999</v>
      </c>
      <c r="BM231" s="62">
        <v>24711.001</v>
      </c>
      <c r="BN231" s="62">
        <v>27048.81</v>
      </c>
      <c r="BO231" s="62">
        <v>27048.81</v>
      </c>
      <c r="BP231" s="62">
        <v>27825.034</v>
      </c>
      <c r="BQ231" s="62">
        <v>28780.511999999999</v>
      </c>
      <c r="BR231" s="62">
        <v>29289.967000000001</v>
      </c>
      <c r="BS231" s="62">
        <v>29387.392</v>
      </c>
    </row>
    <row r="232" spans="2:77" s="1" customFormat="1" ht="15" x14ac:dyDescent="0.25">
      <c r="B232" s="89" t="s">
        <v>69</v>
      </c>
      <c r="C232" s="74">
        <v>43595</v>
      </c>
      <c r="D232" s="58" t="s">
        <v>0</v>
      </c>
      <c r="E232" s="75" t="s">
        <v>26</v>
      </c>
      <c r="F232" s="75" t="s">
        <v>26</v>
      </c>
      <c r="G232" s="59">
        <v>1.29888</v>
      </c>
      <c r="H232" s="59">
        <v>0.70311599999999996</v>
      </c>
      <c r="I232" s="60" t="s">
        <v>26</v>
      </c>
      <c r="J232" s="66" t="s">
        <v>26</v>
      </c>
      <c r="K232" s="59" t="s">
        <v>26</v>
      </c>
      <c r="L232" s="75" t="s">
        <v>26</v>
      </c>
      <c r="M232" s="59">
        <v>0.22284399999999993</v>
      </c>
      <c r="N232" s="59">
        <v>-0.12230600000000003</v>
      </c>
      <c r="O232" s="60" t="s">
        <v>26</v>
      </c>
      <c r="P232" s="66" t="s">
        <v>26</v>
      </c>
      <c r="Q232" s="59" t="s">
        <v>26</v>
      </c>
      <c r="R232" s="76">
        <v>0</v>
      </c>
      <c r="S232" s="59">
        <v>4.5084770000000001</v>
      </c>
      <c r="T232" s="59">
        <v>0.64220299999999997</v>
      </c>
      <c r="U232" s="60" t="s">
        <v>26</v>
      </c>
      <c r="V232" s="90" t="s">
        <v>26</v>
      </c>
      <c r="W232" s="61"/>
      <c r="X232" s="61"/>
      <c r="Y232" s="61"/>
      <c r="Z232" s="61"/>
      <c r="AA232" s="62">
        <v>50.849999999999994</v>
      </c>
      <c r="AB232" s="62">
        <v>0</v>
      </c>
      <c r="AC232" s="62">
        <v>0.70311599999999996</v>
      </c>
      <c r="AD232" s="62">
        <v>1.688456</v>
      </c>
      <c r="AE232" s="62">
        <v>1.2459169999999999</v>
      </c>
      <c r="AF232" s="63">
        <v>0</v>
      </c>
      <c r="AG232" s="63">
        <v>-0.81089500000000003</v>
      </c>
      <c r="AH232" s="62">
        <v>-0.81089500000000003</v>
      </c>
      <c r="AI232" s="62">
        <v>-0.38899699999999998</v>
      </c>
      <c r="AJ232" s="62">
        <v>-0.30517300000000003</v>
      </c>
      <c r="AK232" s="62">
        <v>-0.41251100000000002</v>
      </c>
      <c r="AL232" s="62">
        <v>0</v>
      </c>
      <c r="AM232" s="63">
        <v>0</v>
      </c>
      <c r="AN232" s="63">
        <v>-0.981549</v>
      </c>
      <c r="AO232" s="62">
        <v>-0.981549</v>
      </c>
      <c r="AP232" s="62">
        <v>-0.59832700000000005</v>
      </c>
      <c r="AQ232" s="62">
        <v>-0.534493</v>
      </c>
      <c r="AR232" s="62">
        <v>-0.64161500000000005</v>
      </c>
      <c r="AS232" s="62">
        <v>0</v>
      </c>
      <c r="AT232" s="63">
        <v>0</v>
      </c>
      <c r="AU232" s="63">
        <v>-0.122306</v>
      </c>
      <c r="AV232" s="62">
        <v>-0.122306</v>
      </c>
      <c r="AW232" s="62">
        <v>0.72062499999999996</v>
      </c>
      <c r="AX232" s="62">
        <v>0.28378500000000001</v>
      </c>
      <c r="AY232" s="62">
        <v>0.72062499999999996</v>
      </c>
      <c r="AZ232" s="62">
        <v>0.28378500000000001</v>
      </c>
      <c r="BA232" s="63">
        <v>0</v>
      </c>
      <c r="BB232" s="63">
        <v>0.64220299999999997</v>
      </c>
      <c r="BC232" s="62">
        <v>0.64220299999999997</v>
      </c>
      <c r="BD232" s="62">
        <v>-0.49333100000000002</v>
      </c>
      <c r="BE232" s="62">
        <v>-0.49333100000000002</v>
      </c>
      <c r="BF232" s="62">
        <v>-0.49333100000000002</v>
      </c>
      <c r="BG232" s="62">
        <v>-0.694276</v>
      </c>
      <c r="BH232" s="62">
        <v>-0.228107</v>
      </c>
      <c r="BI232" s="62">
        <v>-0.228107</v>
      </c>
      <c r="BJ232" s="62">
        <v>-9.9990999999999997E-2</v>
      </c>
      <c r="BK232" s="62">
        <v>-0.10630299999999999</v>
      </c>
      <c r="BL232" s="62">
        <v>-2.1302000000000001E-2</v>
      </c>
      <c r="BM232" s="62">
        <v>0</v>
      </c>
      <c r="BN232" s="62">
        <v>70.639137000000005</v>
      </c>
      <c r="BO232" s="62">
        <v>70.639137000000005</v>
      </c>
      <c r="BP232" s="62">
        <v>68.745953</v>
      </c>
      <c r="BQ232" s="62">
        <v>68.048181999999997</v>
      </c>
      <c r="BR232" s="62">
        <v>85.134478999999999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89" t="s">
        <v>146</v>
      </c>
      <c r="C233" s="74">
        <v>43595</v>
      </c>
      <c r="D233" s="58" t="s">
        <v>0</v>
      </c>
      <c r="E233" s="75" t="s">
        <v>26</v>
      </c>
      <c r="F233" s="75" t="s">
        <v>26</v>
      </c>
      <c r="G233" s="59">
        <v>16.249782</v>
      </c>
      <c r="H233" s="59">
        <v>5.944617</v>
      </c>
      <c r="I233" s="60" t="s">
        <v>26</v>
      </c>
      <c r="J233" s="66" t="s">
        <v>26</v>
      </c>
      <c r="K233" s="59" t="s">
        <v>26</v>
      </c>
      <c r="L233" s="75" t="s">
        <v>26</v>
      </c>
      <c r="M233" s="59">
        <v>9.3086010000000012</v>
      </c>
      <c r="N233" s="59">
        <v>1.5249950000000001</v>
      </c>
      <c r="O233" s="60" t="s">
        <v>26</v>
      </c>
      <c r="P233" s="66" t="s">
        <v>26</v>
      </c>
      <c r="Q233" s="59" t="s">
        <v>26</v>
      </c>
      <c r="R233" s="76">
        <v>0</v>
      </c>
      <c r="S233" s="59">
        <v>10.140357</v>
      </c>
      <c r="T233" s="59">
        <v>0.61400200000000005</v>
      </c>
      <c r="U233" s="60" t="s">
        <v>26</v>
      </c>
      <c r="V233" s="90" t="s">
        <v>26</v>
      </c>
      <c r="W233" s="61"/>
      <c r="X233" s="61"/>
      <c r="Y233" s="61"/>
      <c r="Z233" s="61"/>
      <c r="AA233" s="62">
        <v>104.76</v>
      </c>
      <c r="AB233" s="62">
        <v>0</v>
      </c>
      <c r="AC233" s="62">
        <v>5.944617</v>
      </c>
      <c r="AD233" s="62">
        <v>6.6299479999999997</v>
      </c>
      <c r="AE233" s="62">
        <v>6.8899330000000001</v>
      </c>
      <c r="AF233" s="63">
        <v>0</v>
      </c>
      <c r="AG233" s="63">
        <v>2.5030739999999998</v>
      </c>
      <c r="AH233" s="62">
        <v>2.5030739999999998</v>
      </c>
      <c r="AI233" s="62">
        <v>1.7991140000000001</v>
      </c>
      <c r="AJ233" s="62">
        <v>2.5901519999999998</v>
      </c>
      <c r="AK233" s="62">
        <v>8.4296880000000005</v>
      </c>
      <c r="AL233" s="62">
        <v>0</v>
      </c>
      <c r="AM233" s="63">
        <v>0</v>
      </c>
      <c r="AN233" s="63">
        <v>0.66225800000000001</v>
      </c>
      <c r="AO233" s="62">
        <v>0.66225800000000001</v>
      </c>
      <c r="AP233" s="62">
        <v>0.19045799999999999</v>
      </c>
      <c r="AQ233" s="62">
        <v>0.12044199999999999</v>
      </c>
      <c r="AR233" s="62">
        <v>8.1613710000000008</v>
      </c>
      <c r="AS233" s="62">
        <v>0</v>
      </c>
      <c r="AT233" s="63">
        <v>0</v>
      </c>
      <c r="AU233" s="63">
        <v>1.5249950000000001</v>
      </c>
      <c r="AV233" s="62">
        <v>1.5249950000000001</v>
      </c>
      <c r="AW233" s="62">
        <v>1.9723010000000001</v>
      </c>
      <c r="AX233" s="62">
        <v>1.167179</v>
      </c>
      <c r="AY233" s="62">
        <v>1.9723010000000001</v>
      </c>
      <c r="AZ233" s="62">
        <v>1.167179</v>
      </c>
      <c r="BA233" s="63">
        <v>0</v>
      </c>
      <c r="BB233" s="63">
        <v>0.61400200000000005</v>
      </c>
      <c r="BC233" s="62">
        <v>0.61400200000000005</v>
      </c>
      <c r="BD233" s="62">
        <v>0.28979899999999997</v>
      </c>
      <c r="BE233" s="62">
        <v>0.28979899999999997</v>
      </c>
      <c r="BF233" s="62">
        <v>0.28979899999999997</v>
      </c>
      <c r="BG233" s="62">
        <v>0.36161399999999999</v>
      </c>
      <c r="BH233" s="62">
        <v>1.938642</v>
      </c>
      <c r="BI233" s="62">
        <v>1.938642</v>
      </c>
      <c r="BJ233" s="62">
        <v>1.8497749999999999</v>
      </c>
      <c r="BK233" s="62">
        <v>0.44236199999999998</v>
      </c>
      <c r="BL233" s="62">
        <v>-4.3171689999999998</v>
      </c>
      <c r="BM233" s="62">
        <v>0</v>
      </c>
      <c r="BN233" s="62">
        <v>41.076213000000003</v>
      </c>
      <c r="BO233" s="62">
        <v>41.076213000000003</v>
      </c>
      <c r="BP233" s="62">
        <v>42.422451000000002</v>
      </c>
      <c r="BQ233" s="62">
        <v>42.500936000000003</v>
      </c>
      <c r="BR233" s="62">
        <v>52.597045000000001</v>
      </c>
      <c r="BS233" s="62">
        <v>0</v>
      </c>
    </row>
    <row r="234" spans="2:77" s="1" customFormat="1" ht="15" x14ac:dyDescent="0.25">
      <c r="B234" s="89" t="s">
        <v>224</v>
      </c>
      <c r="C234" s="74">
        <v>43595</v>
      </c>
      <c r="D234" s="58" t="s">
        <v>0</v>
      </c>
      <c r="E234" s="75" t="s">
        <v>26</v>
      </c>
      <c r="F234" s="75" t="s">
        <v>26</v>
      </c>
      <c r="G234" s="59">
        <v>103.03728700000001</v>
      </c>
      <c r="H234" s="59">
        <v>80.080708000000001</v>
      </c>
      <c r="I234" s="60" t="s">
        <v>26</v>
      </c>
      <c r="J234" s="66" t="s">
        <v>26</v>
      </c>
      <c r="K234" s="59" t="s">
        <v>26</v>
      </c>
      <c r="L234" s="75" t="s">
        <v>26</v>
      </c>
      <c r="M234" s="59">
        <v>-9.9659999999999638E-2</v>
      </c>
      <c r="N234" s="59">
        <v>3.4223720000000002</v>
      </c>
      <c r="O234" s="60" t="s">
        <v>26</v>
      </c>
      <c r="P234" s="66" t="s">
        <v>26</v>
      </c>
      <c r="Q234" s="59" t="s">
        <v>26</v>
      </c>
      <c r="R234" s="76">
        <v>0</v>
      </c>
      <c r="S234" s="59">
        <v>-10.968798</v>
      </c>
      <c r="T234" s="59">
        <v>0.77037900000000004</v>
      </c>
      <c r="U234" s="60" t="s">
        <v>26</v>
      </c>
      <c r="V234" s="90" t="s">
        <v>26</v>
      </c>
      <c r="W234" s="61"/>
      <c r="X234" s="61"/>
      <c r="Y234" s="61"/>
      <c r="Z234" s="61"/>
      <c r="AA234" s="62">
        <v>82.131500000000003</v>
      </c>
      <c r="AB234" s="62">
        <v>0</v>
      </c>
      <c r="AC234" s="62">
        <v>80.080708000000001</v>
      </c>
      <c r="AD234" s="62">
        <v>105.063444</v>
      </c>
      <c r="AE234" s="62">
        <v>166.55596399999999</v>
      </c>
      <c r="AF234" s="63">
        <v>0</v>
      </c>
      <c r="AG234" s="63">
        <v>2.4551669999999999</v>
      </c>
      <c r="AH234" s="62">
        <v>2.4551669999999999</v>
      </c>
      <c r="AI234" s="62">
        <v>4.4084260000000004</v>
      </c>
      <c r="AJ234" s="62">
        <v>7.3075650000000003</v>
      </c>
      <c r="AK234" s="62">
        <v>2.7269770000000002</v>
      </c>
      <c r="AL234" s="62">
        <v>0</v>
      </c>
      <c r="AM234" s="63">
        <v>0</v>
      </c>
      <c r="AN234" s="63">
        <v>1.3329549999999999</v>
      </c>
      <c r="AO234" s="62">
        <v>1.3329549999999999</v>
      </c>
      <c r="AP234" s="62">
        <v>3.3956219999999999</v>
      </c>
      <c r="AQ234" s="62">
        <v>6.3330000000000002</v>
      </c>
      <c r="AR234" s="62">
        <v>-2.3096869999999998</v>
      </c>
      <c r="AS234" s="62">
        <v>0</v>
      </c>
      <c r="AT234" s="63">
        <v>0</v>
      </c>
      <c r="AU234" s="63">
        <v>3.4223720000000002</v>
      </c>
      <c r="AV234" s="62">
        <v>3.4223720000000002</v>
      </c>
      <c r="AW234" s="62">
        <v>5.4537370000000003</v>
      </c>
      <c r="AX234" s="62">
        <v>9.6906820000000007</v>
      </c>
      <c r="AY234" s="62">
        <v>5.4537370000000003</v>
      </c>
      <c r="AZ234" s="62">
        <v>9.6906820000000007</v>
      </c>
      <c r="BA234" s="63">
        <v>0</v>
      </c>
      <c r="BB234" s="63">
        <v>0.77037900000000004</v>
      </c>
      <c r="BC234" s="62">
        <v>0.77037900000000004</v>
      </c>
      <c r="BD234" s="62">
        <v>-6.2823880000000001</v>
      </c>
      <c r="BE234" s="62">
        <v>-6.2823880000000001</v>
      </c>
      <c r="BF234" s="62">
        <v>-6.2823880000000001</v>
      </c>
      <c r="BG234" s="62">
        <v>3.288456</v>
      </c>
      <c r="BH234" s="62">
        <v>-1.448798</v>
      </c>
      <c r="BI234" s="62">
        <v>-1.448798</v>
      </c>
      <c r="BJ234" s="62">
        <v>-2.2620269999999998</v>
      </c>
      <c r="BK234" s="62">
        <v>-3.1009829999999998</v>
      </c>
      <c r="BL234" s="62">
        <v>-0.47240900000000002</v>
      </c>
      <c r="BM234" s="62">
        <v>0</v>
      </c>
      <c r="BN234" s="62">
        <v>161.254468</v>
      </c>
      <c r="BO234" s="62">
        <v>161.254468</v>
      </c>
      <c r="BP234" s="62">
        <v>170.749931</v>
      </c>
      <c r="BQ234" s="62">
        <v>206.63730699999999</v>
      </c>
      <c r="BR234" s="62">
        <v>189.47176899999999</v>
      </c>
      <c r="BS234" s="62">
        <v>0</v>
      </c>
    </row>
    <row r="235" spans="2:77" s="1" customFormat="1" ht="15" x14ac:dyDescent="0.25">
      <c r="B235" s="89" t="s">
        <v>135</v>
      </c>
      <c r="C235" s="74">
        <v>43595</v>
      </c>
      <c r="D235" s="58" t="s">
        <v>0</v>
      </c>
      <c r="E235" s="75">
        <v>1207.1041666666665</v>
      </c>
      <c r="F235" s="75" t="s">
        <v>26</v>
      </c>
      <c r="G235" s="59">
        <v>1260.4590000000001</v>
      </c>
      <c r="H235" s="59">
        <v>1435.3820000000001</v>
      </c>
      <c r="I235" s="60" t="s">
        <v>26</v>
      </c>
      <c r="J235" s="66" t="s">
        <v>26</v>
      </c>
      <c r="K235" s="59">
        <v>222.38941666666665</v>
      </c>
      <c r="L235" s="75" t="s">
        <v>26</v>
      </c>
      <c r="M235" s="59">
        <v>237.721</v>
      </c>
      <c r="N235" s="59">
        <v>845.995</v>
      </c>
      <c r="O235" s="60" t="s">
        <v>26</v>
      </c>
      <c r="P235" s="66" t="s">
        <v>26</v>
      </c>
      <c r="Q235" s="59">
        <v>103.93066666666665</v>
      </c>
      <c r="R235" s="76">
        <v>0</v>
      </c>
      <c r="S235" s="59">
        <v>170.63800000000001</v>
      </c>
      <c r="T235" s="59">
        <v>867.25900000000001</v>
      </c>
      <c r="U235" s="60" t="s">
        <v>26</v>
      </c>
      <c r="V235" s="90" t="s">
        <v>26</v>
      </c>
      <c r="W235" s="61"/>
      <c r="X235" s="61"/>
      <c r="Y235" s="61"/>
      <c r="Z235" s="61"/>
      <c r="AA235" s="62">
        <v>5206</v>
      </c>
      <c r="AB235" s="62">
        <v>0</v>
      </c>
      <c r="AC235" s="62">
        <v>1435.3820000000001</v>
      </c>
      <c r="AD235" s="62">
        <v>868.7</v>
      </c>
      <c r="AE235" s="62">
        <v>353.43299999999999</v>
      </c>
      <c r="AF235" s="63">
        <v>0</v>
      </c>
      <c r="AG235" s="63">
        <v>898.33600000000001</v>
      </c>
      <c r="AH235" s="62">
        <v>898.33600000000001</v>
      </c>
      <c r="AI235" s="62">
        <v>373.36</v>
      </c>
      <c r="AJ235" s="62">
        <v>65.183000000000007</v>
      </c>
      <c r="AK235" s="62">
        <v>333.05500000000001</v>
      </c>
      <c r="AL235" s="62">
        <v>0</v>
      </c>
      <c r="AM235" s="63">
        <v>0</v>
      </c>
      <c r="AN235" s="63">
        <v>844.20500000000004</v>
      </c>
      <c r="AO235" s="62">
        <v>844.20500000000004</v>
      </c>
      <c r="AP235" s="62">
        <v>294.28100000000001</v>
      </c>
      <c r="AQ235" s="62">
        <v>-1.889</v>
      </c>
      <c r="AR235" s="62">
        <v>234.696</v>
      </c>
      <c r="AS235" s="62">
        <v>0</v>
      </c>
      <c r="AT235" s="63">
        <v>0</v>
      </c>
      <c r="AU235" s="63">
        <v>845.995</v>
      </c>
      <c r="AV235" s="62">
        <v>845.995</v>
      </c>
      <c r="AW235" s="62">
        <v>295.66300000000001</v>
      </c>
      <c r="AX235" s="62">
        <v>-0.75700000000000001</v>
      </c>
      <c r="AY235" s="62">
        <v>295.66300000000001</v>
      </c>
      <c r="AZ235" s="62">
        <v>-0.75700000000000001</v>
      </c>
      <c r="BA235" s="63">
        <v>0</v>
      </c>
      <c r="BB235" s="63">
        <v>867.25900000000001</v>
      </c>
      <c r="BC235" s="62">
        <v>867.25900000000001</v>
      </c>
      <c r="BD235" s="62">
        <v>263.54599999999999</v>
      </c>
      <c r="BE235" s="62">
        <v>263.54599999999999</v>
      </c>
      <c r="BF235" s="62">
        <v>263.54599999999999</v>
      </c>
      <c r="BG235" s="62">
        <v>-31.635999999999999</v>
      </c>
      <c r="BH235" s="62">
        <v>895.48800000000006</v>
      </c>
      <c r="BI235" s="62">
        <v>895.48800000000006</v>
      </c>
      <c r="BJ235" s="62">
        <v>1269.69</v>
      </c>
      <c r="BK235" s="62">
        <v>2077.2860000000001</v>
      </c>
      <c r="BL235" s="62">
        <v>2856.4650000000001</v>
      </c>
      <c r="BM235" s="62">
        <v>0</v>
      </c>
      <c r="BN235" s="62">
        <v>13332.778</v>
      </c>
      <c r="BO235" s="62">
        <v>13332.778</v>
      </c>
      <c r="BP235" s="62">
        <v>12947.74</v>
      </c>
      <c r="BQ235" s="62">
        <v>12916.103999999999</v>
      </c>
      <c r="BR235" s="62">
        <v>13086.742</v>
      </c>
      <c r="BS235" s="62">
        <v>0</v>
      </c>
    </row>
    <row r="236" spans="2:77" s="1" customFormat="1" ht="15" x14ac:dyDescent="0.25">
      <c r="B236" s="89" t="s">
        <v>269</v>
      </c>
      <c r="C236" s="74">
        <v>43595</v>
      </c>
      <c r="D236" s="58" t="s">
        <v>0</v>
      </c>
      <c r="E236" s="75" t="s">
        <v>26</v>
      </c>
      <c r="F236" s="75" t="s">
        <v>26</v>
      </c>
      <c r="G236" s="59">
        <v>0.61285400000000001</v>
      </c>
      <c r="H236" s="59">
        <v>12.334747999999999</v>
      </c>
      <c r="I236" s="60" t="s">
        <v>26</v>
      </c>
      <c r="J236" s="66" t="s">
        <v>26</v>
      </c>
      <c r="K236" s="59" t="s">
        <v>26</v>
      </c>
      <c r="L236" s="75" t="s">
        <v>26</v>
      </c>
      <c r="M236" s="59">
        <v>-3.5913349999999999</v>
      </c>
      <c r="N236" s="59">
        <v>0.25326199999999999</v>
      </c>
      <c r="O236" s="60" t="s">
        <v>26</v>
      </c>
      <c r="P236" s="66" t="s">
        <v>26</v>
      </c>
      <c r="Q236" s="59" t="s">
        <v>26</v>
      </c>
      <c r="R236" s="76">
        <v>0</v>
      </c>
      <c r="S236" s="59">
        <v>-3.863048</v>
      </c>
      <c r="T236" s="59">
        <v>0.241118</v>
      </c>
      <c r="U236" s="60" t="s">
        <v>26</v>
      </c>
      <c r="V236" s="90" t="s">
        <v>26</v>
      </c>
      <c r="W236" s="61"/>
      <c r="X236" s="61"/>
      <c r="Y236" s="61"/>
      <c r="Z236" s="61"/>
      <c r="AA236" s="62">
        <v>36.897750000000002</v>
      </c>
      <c r="AB236" s="62">
        <v>0</v>
      </c>
      <c r="AC236" s="62">
        <v>12.334747999999999</v>
      </c>
      <c r="AD236" s="62">
        <v>12.010691</v>
      </c>
      <c r="AE236" s="62">
        <v>30.809792999999999</v>
      </c>
      <c r="AF236" s="63">
        <v>0</v>
      </c>
      <c r="AG236" s="63">
        <v>1.4994270000000001</v>
      </c>
      <c r="AH236" s="62">
        <v>1.4994270000000001</v>
      </c>
      <c r="AI236" s="62">
        <v>0.22261900000000001</v>
      </c>
      <c r="AJ236" s="62">
        <v>0.120113</v>
      </c>
      <c r="AK236" s="62">
        <v>-2.1854089999999999</v>
      </c>
      <c r="AL236" s="62">
        <v>0</v>
      </c>
      <c r="AM236" s="63">
        <v>0</v>
      </c>
      <c r="AN236" s="63">
        <v>0.200409</v>
      </c>
      <c r="AO236" s="62">
        <v>0.200409</v>
      </c>
      <c r="AP236" s="62">
        <v>-1.329833</v>
      </c>
      <c r="AQ236" s="62">
        <v>-1.106922</v>
      </c>
      <c r="AR236" s="62">
        <v>-3.6285699999999999</v>
      </c>
      <c r="AS236" s="62">
        <v>0</v>
      </c>
      <c r="AT236" s="63">
        <v>0</v>
      </c>
      <c r="AU236" s="63">
        <v>0.25326199999999999</v>
      </c>
      <c r="AV236" s="62">
        <v>0.25326199999999999</v>
      </c>
      <c r="AW236" s="62">
        <v>-1.278429</v>
      </c>
      <c r="AX236" s="62">
        <v>-1.0570649999999999</v>
      </c>
      <c r="AY236" s="62">
        <v>-1.278429</v>
      </c>
      <c r="AZ236" s="62">
        <v>-1.0570649999999999</v>
      </c>
      <c r="BA236" s="63">
        <v>0</v>
      </c>
      <c r="BB236" s="63">
        <v>0.241118</v>
      </c>
      <c r="BC236" s="62">
        <v>0.241118</v>
      </c>
      <c r="BD236" s="62">
        <v>-0.95227700000000004</v>
      </c>
      <c r="BE236" s="62">
        <v>-0.95227700000000004</v>
      </c>
      <c r="BF236" s="62">
        <v>-0.95227700000000004</v>
      </c>
      <c r="BG236" s="62">
        <v>8.4229999999999999E-2</v>
      </c>
      <c r="BH236" s="62">
        <v>3.7294960000000001</v>
      </c>
      <c r="BI236" s="62">
        <v>3.7294960000000001</v>
      </c>
      <c r="BJ236" s="62">
        <v>3.0530379999999999</v>
      </c>
      <c r="BK236" s="62">
        <v>-1.0337099999999999</v>
      </c>
      <c r="BL236" s="62">
        <v>-0.21863299999999999</v>
      </c>
      <c r="BM236" s="62">
        <v>0</v>
      </c>
      <c r="BN236" s="62">
        <v>22.521409999999999</v>
      </c>
      <c r="BO236" s="62">
        <v>22.521409999999999</v>
      </c>
      <c r="BP236" s="62">
        <v>21.566516</v>
      </c>
      <c r="BQ236" s="62">
        <v>21.651824999999999</v>
      </c>
      <c r="BR236" s="62">
        <v>17.009243000000001</v>
      </c>
      <c r="BS236" s="62">
        <v>0</v>
      </c>
    </row>
    <row r="237" spans="2:77" s="1" customFormat="1" ht="15" x14ac:dyDescent="0.25">
      <c r="B237" s="89" t="s">
        <v>295</v>
      </c>
      <c r="C237" s="74">
        <v>43595</v>
      </c>
      <c r="D237" s="58" t="s">
        <v>0</v>
      </c>
      <c r="E237" s="75" t="s">
        <v>26</v>
      </c>
      <c r="F237" s="75" t="s">
        <v>26</v>
      </c>
      <c r="G237" s="59">
        <v>1.80169</v>
      </c>
      <c r="H237" s="59">
        <v>0.427199</v>
      </c>
      <c r="I237" s="60" t="s">
        <v>26</v>
      </c>
      <c r="J237" s="66" t="s">
        <v>26</v>
      </c>
      <c r="K237" s="59" t="s">
        <v>26</v>
      </c>
      <c r="L237" s="75" t="s">
        <v>26</v>
      </c>
      <c r="M237" s="59">
        <v>-2.0200439999999995</v>
      </c>
      <c r="N237" s="59">
        <v>0.23184900000000008</v>
      </c>
      <c r="O237" s="60" t="s">
        <v>26</v>
      </c>
      <c r="P237" s="66" t="s">
        <v>26</v>
      </c>
      <c r="Q237" s="59" t="s">
        <v>26</v>
      </c>
      <c r="R237" s="76">
        <v>0</v>
      </c>
      <c r="S237" s="59">
        <v>20.408158</v>
      </c>
      <c r="T237" s="59">
        <v>-7.2575710000000004</v>
      </c>
      <c r="U237" s="60" t="s">
        <v>26</v>
      </c>
      <c r="V237" s="90" t="s">
        <v>26</v>
      </c>
      <c r="W237" s="61"/>
      <c r="X237" s="61"/>
      <c r="Y237" s="61"/>
      <c r="Z237" s="61"/>
      <c r="AA237" s="62">
        <v>206.99999999999997</v>
      </c>
      <c r="AB237" s="62">
        <v>0</v>
      </c>
      <c r="AC237" s="62">
        <v>0.427199</v>
      </c>
      <c r="AD237" s="62">
        <v>4.6582179999999997</v>
      </c>
      <c r="AE237" s="62">
        <v>26.382317</v>
      </c>
      <c r="AF237" s="63">
        <v>0</v>
      </c>
      <c r="AG237" s="63">
        <v>0.24691099999999999</v>
      </c>
      <c r="AH237" s="62">
        <v>0.24691099999999999</v>
      </c>
      <c r="AI237" s="62">
        <v>-0.810558</v>
      </c>
      <c r="AJ237" s="62">
        <v>10.792619999999999</v>
      </c>
      <c r="AK237" s="62">
        <v>-2.4014989999999998</v>
      </c>
      <c r="AL237" s="62">
        <v>0</v>
      </c>
      <c r="AM237" s="63">
        <v>0</v>
      </c>
      <c r="AN237" s="63">
        <v>-0.99002599999999996</v>
      </c>
      <c r="AO237" s="62">
        <v>-0.99002599999999996</v>
      </c>
      <c r="AP237" s="62">
        <v>-3.4716550000000002</v>
      </c>
      <c r="AQ237" s="62">
        <v>6.7821319999999998</v>
      </c>
      <c r="AR237" s="62">
        <v>-6.3631019999999996</v>
      </c>
      <c r="AS237" s="62">
        <v>0</v>
      </c>
      <c r="AT237" s="63">
        <v>0</v>
      </c>
      <c r="AU237" s="63">
        <v>0.231849</v>
      </c>
      <c r="AV237" s="62">
        <v>0.231849</v>
      </c>
      <c r="AW237" s="62">
        <v>-2.1633070000000001</v>
      </c>
      <c r="AX237" s="62">
        <v>10.651897</v>
      </c>
      <c r="AY237" s="62">
        <v>-2.1633070000000001</v>
      </c>
      <c r="AZ237" s="62">
        <v>10.651897</v>
      </c>
      <c r="BA237" s="63">
        <v>0</v>
      </c>
      <c r="BB237" s="63">
        <v>-7.2575710000000004</v>
      </c>
      <c r="BC237" s="62">
        <v>-7.2575710000000004</v>
      </c>
      <c r="BD237" s="62">
        <v>-37.163518000000003</v>
      </c>
      <c r="BE237" s="62">
        <v>-37.163518000000003</v>
      </c>
      <c r="BF237" s="62">
        <v>-37.163518000000003</v>
      </c>
      <c r="BG237" s="62">
        <v>-31.468373</v>
      </c>
      <c r="BH237" s="62">
        <v>182.63566</v>
      </c>
      <c r="BI237" s="62">
        <v>182.63566</v>
      </c>
      <c r="BJ237" s="62">
        <v>135.773763</v>
      </c>
      <c r="BK237" s="62">
        <v>195.659392</v>
      </c>
      <c r="BL237" s="62">
        <v>188.01887199999999</v>
      </c>
      <c r="BM237" s="62">
        <v>0</v>
      </c>
      <c r="BN237" s="62">
        <v>280.983161</v>
      </c>
      <c r="BO237" s="62">
        <v>280.983161</v>
      </c>
      <c r="BP237" s="62">
        <v>860.36888399999998</v>
      </c>
      <c r="BQ237" s="62">
        <v>828.84108500000002</v>
      </c>
      <c r="BR237" s="62">
        <v>924.70007599999997</v>
      </c>
      <c r="BS237" s="62">
        <v>0</v>
      </c>
    </row>
    <row r="238" spans="2:77" s="1" customFormat="1" ht="15" x14ac:dyDescent="0.25">
      <c r="B238" s="89" t="s">
        <v>327</v>
      </c>
      <c r="C238" s="74">
        <v>43595</v>
      </c>
      <c r="D238" s="58" t="s">
        <v>1</v>
      </c>
      <c r="E238" s="75" t="s">
        <v>26</v>
      </c>
      <c r="F238" s="75" t="s">
        <v>26</v>
      </c>
      <c r="G238" s="59" t="s">
        <v>26</v>
      </c>
      <c r="H238" s="59" t="s">
        <v>26</v>
      </c>
      <c r="I238" s="60" t="s">
        <v>26</v>
      </c>
      <c r="J238" s="66" t="s">
        <v>26</v>
      </c>
      <c r="K238" s="59" t="s">
        <v>26</v>
      </c>
      <c r="L238" s="75" t="s">
        <v>26</v>
      </c>
      <c r="M238" s="59" t="s">
        <v>26</v>
      </c>
      <c r="N238" s="59" t="s">
        <v>26</v>
      </c>
      <c r="O238" s="60" t="s">
        <v>26</v>
      </c>
      <c r="P238" s="66" t="s">
        <v>26</v>
      </c>
      <c r="Q238" s="59">
        <v>664.10860096836723</v>
      </c>
      <c r="R238" s="76">
        <v>0</v>
      </c>
      <c r="S238" s="59">
        <v>1044.203</v>
      </c>
      <c r="T238" s="59">
        <v>1051.421</v>
      </c>
      <c r="U238" s="60" t="s">
        <v>26</v>
      </c>
      <c r="V238" s="90" t="s">
        <v>26</v>
      </c>
      <c r="W238" s="61"/>
      <c r="X238" s="61"/>
      <c r="Y238" s="61"/>
      <c r="Z238" s="61"/>
      <c r="AA238" s="62">
        <v>9400</v>
      </c>
      <c r="AB238" s="62">
        <v>0</v>
      </c>
      <c r="AC238" s="62">
        <v>2306.1709999999998</v>
      </c>
      <c r="AD238" s="62">
        <v>2571.7820000000002</v>
      </c>
      <c r="AE238" s="62">
        <v>3372.1669999999999</v>
      </c>
      <c r="AF238" s="63">
        <v>0</v>
      </c>
      <c r="AG238" s="63">
        <v>0</v>
      </c>
      <c r="AH238" s="62">
        <v>0</v>
      </c>
      <c r="AI238" s="62">
        <v>0</v>
      </c>
      <c r="AJ238" s="62">
        <v>0</v>
      </c>
      <c r="AK238" s="62">
        <v>0</v>
      </c>
      <c r="AL238" s="62">
        <v>0</v>
      </c>
      <c r="AM238" s="63">
        <v>0</v>
      </c>
      <c r="AN238" s="63">
        <v>0</v>
      </c>
      <c r="AO238" s="62">
        <v>2268.7840000000001</v>
      </c>
      <c r="AP238" s="62">
        <v>2180.181</v>
      </c>
      <c r="AQ238" s="62">
        <v>2281.7820000000002</v>
      </c>
      <c r="AR238" s="62">
        <v>2431.6350000000002</v>
      </c>
      <c r="AS238" s="62">
        <v>0</v>
      </c>
      <c r="AT238" s="63">
        <v>0</v>
      </c>
      <c r="AU238" s="63">
        <v>0</v>
      </c>
      <c r="AV238" s="62">
        <v>34.159948</v>
      </c>
      <c r="AW238" s="62">
        <v>50.253051999999997</v>
      </c>
      <c r="AX238" s="62">
        <v>48.534999999999997</v>
      </c>
      <c r="AY238" s="62">
        <v>50.253051999999997</v>
      </c>
      <c r="AZ238" s="62">
        <v>48.534999999999997</v>
      </c>
      <c r="BA238" s="63">
        <v>0</v>
      </c>
      <c r="BB238" s="63">
        <v>1051.421</v>
      </c>
      <c r="BC238" s="62">
        <v>338.00099999999998</v>
      </c>
      <c r="BD238" s="62">
        <v>306.55799999999999</v>
      </c>
      <c r="BE238" s="62">
        <v>306.55799999999999</v>
      </c>
      <c r="BF238" s="62">
        <v>306.55799999999999</v>
      </c>
      <c r="BG238" s="62">
        <v>403.286</v>
      </c>
      <c r="BH238" s="62">
        <v>0</v>
      </c>
      <c r="BI238" s="62">
        <v>0</v>
      </c>
      <c r="BJ238" s="62">
        <v>0</v>
      </c>
      <c r="BK238" s="62">
        <v>0</v>
      </c>
      <c r="BL238" s="62">
        <v>0</v>
      </c>
      <c r="BM238" s="62">
        <v>0</v>
      </c>
      <c r="BN238" s="62">
        <v>24999.101999999999</v>
      </c>
      <c r="BO238" s="62">
        <v>24999.101999999999</v>
      </c>
      <c r="BP238" s="62">
        <v>26087.388999999999</v>
      </c>
      <c r="BQ238" s="62">
        <v>26692.436000000002</v>
      </c>
      <c r="BR238" s="62">
        <v>28350.19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89" t="s">
        <v>35</v>
      </c>
      <c r="C239" s="74">
        <v>43595.25</v>
      </c>
      <c r="D239" s="58" t="s">
        <v>0</v>
      </c>
      <c r="E239" s="75" t="s">
        <v>26</v>
      </c>
      <c r="F239" s="75" t="s">
        <v>26</v>
      </c>
      <c r="G239" s="59">
        <v>16.854140999999998</v>
      </c>
      <c r="H239" s="59">
        <v>91.747998999999993</v>
      </c>
      <c r="I239" s="60" t="s">
        <v>26</v>
      </c>
      <c r="J239" s="66" t="s">
        <v>26</v>
      </c>
      <c r="K239" s="59" t="s">
        <v>26</v>
      </c>
      <c r="L239" s="75" t="s">
        <v>26</v>
      </c>
      <c r="M239" s="59">
        <v>-0.78894600000000015</v>
      </c>
      <c r="N239" s="59">
        <v>3.1374940000000002</v>
      </c>
      <c r="O239" s="60" t="s">
        <v>26</v>
      </c>
      <c r="P239" s="66" t="s">
        <v>26</v>
      </c>
      <c r="Q239" s="59" t="s">
        <v>26</v>
      </c>
      <c r="R239" s="76">
        <v>0</v>
      </c>
      <c r="S239" s="59">
        <v>0.37661600000000001</v>
      </c>
      <c r="T239" s="59">
        <v>3.6520450000000002</v>
      </c>
      <c r="U239" s="60" t="s">
        <v>26</v>
      </c>
      <c r="V239" s="90" t="s">
        <v>26</v>
      </c>
      <c r="W239" s="61"/>
      <c r="X239" s="61"/>
      <c r="Y239" s="61"/>
      <c r="Z239" s="61"/>
      <c r="AA239" s="62">
        <v>57.49734999999999</v>
      </c>
      <c r="AB239" s="62">
        <v>0</v>
      </c>
      <c r="AC239" s="62">
        <v>91.747998999999993</v>
      </c>
      <c r="AD239" s="62">
        <v>22.895738999999999</v>
      </c>
      <c r="AE239" s="62">
        <v>17.286536000000002</v>
      </c>
      <c r="AF239" s="63">
        <v>0</v>
      </c>
      <c r="AG239" s="63">
        <v>5.4206570000000003</v>
      </c>
      <c r="AH239" s="62">
        <v>5.4206570000000003</v>
      </c>
      <c r="AI239" s="62">
        <v>2.2977780000000001</v>
      </c>
      <c r="AJ239" s="62">
        <v>-0.173988</v>
      </c>
      <c r="AK239" s="62">
        <v>0.79178000000000004</v>
      </c>
      <c r="AL239" s="62">
        <v>0</v>
      </c>
      <c r="AM239" s="63">
        <v>0</v>
      </c>
      <c r="AN239" s="63">
        <v>1.7848520000000001</v>
      </c>
      <c r="AO239" s="62">
        <v>1.7848520000000001</v>
      </c>
      <c r="AP239" s="62">
        <v>-0.93206500000000003</v>
      </c>
      <c r="AQ239" s="62">
        <v>-3.1343719999999999</v>
      </c>
      <c r="AR239" s="62">
        <v>-2.0949870000000002</v>
      </c>
      <c r="AS239" s="62">
        <v>0</v>
      </c>
      <c r="AT239" s="63">
        <v>0</v>
      </c>
      <c r="AU239" s="63">
        <v>3.1374939999999998</v>
      </c>
      <c r="AV239" s="62">
        <v>3.1374939999999998</v>
      </c>
      <c r="AW239" s="62">
        <v>-7.1748999999999993E-2</v>
      </c>
      <c r="AX239" s="62">
        <v>-1.6769499999999999</v>
      </c>
      <c r="AY239" s="62">
        <v>-7.1748999999999993E-2</v>
      </c>
      <c r="AZ239" s="62">
        <v>-1.6769499999999999</v>
      </c>
      <c r="BA239" s="63">
        <v>0</v>
      </c>
      <c r="BB239" s="63">
        <v>3.6520450000000002</v>
      </c>
      <c r="BC239" s="62">
        <v>3.6520450000000002</v>
      </c>
      <c r="BD239" s="62">
        <v>0.42233799999999999</v>
      </c>
      <c r="BE239" s="62">
        <v>0.42233799999999999</v>
      </c>
      <c r="BF239" s="62">
        <v>0.42233799999999999</v>
      </c>
      <c r="BG239" s="62">
        <v>-0.58084199999999997</v>
      </c>
      <c r="BH239" s="62">
        <v>21.005288</v>
      </c>
      <c r="BI239" s="62">
        <v>21.005288</v>
      </c>
      <c r="BJ239" s="62">
        <v>21.583611999999999</v>
      </c>
      <c r="BK239" s="62">
        <v>12.745305</v>
      </c>
      <c r="BL239" s="62">
        <v>14.063712000000001</v>
      </c>
      <c r="BM239" s="62">
        <v>0</v>
      </c>
      <c r="BN239" s="62">
        <v>98.113985</v>
      </c>
      <c r="BO239" s="62">
        <v>98.113985</v>
      </c>
      <c r="BP239" s="62">
        <v>98.33869</v>
      </c>
      <c r="BQ239" s="62">
        <v>97.762146999999999</v>
      </c>
      <c r="BR239" s="62">
        <v>97.855243000000002</v>
      </c>
      <c r="BS239" s="62">
        <v>0</v>
      </c>
    </row>
    <row r="240" spans="2:77" s="1" customFormat="1" ht="15" x14ac:dyDescent="0.25">
      <c r="B240" s="89" t="s">
        <v>41</v>
      </c>
      <c r="C240" s="74">
        <v>43595.25</v>
      </c>
      <c r="D240" s="58" t="s">
        <v>0</v>
      </c>
      <c r="E240" s="75">
        <v>1352.7528304100404</v>
      </c>
      <c r="F240" s="75" t="s">
        <v>26</v>
      </c>
      <c r="G240" s="59">
        <v>1182.744645</v>
      </c>
      <c r="H240" s="59">
        <v>1022.120075</v>
      </c>
      <c r="I240" s="60" t="s">
        <v>26</v>
      </c>
      <c r="J240" s="66" t="s">
        <v>26</v>
      </c>
      <c r="K240" s="59">
        <v>259.89383066013488</v>
      </c>
      <c r="L240" s="75" t="s">
        <v>26</v>
      </c>
      <c r="M240" s="59">
        <v>293.40703500000001</v>
      </c>
      <c r="N240" s="59">
        <v>218.69693100000001</v>
      </c>
      <c r="O240" s="60" t="s">
        <v>26</v>
      </c>
      <c r="P240" s="66" t="s">
        <v>26</v>
      </c>
      <c r="Q240" s="59">
        <v>-16.146947628186791</v>
      </c>
      <c r="R240" s="76">
        <v>0</v>
      </c>
      <c r="S240" s="59">
        <v>10.479733</v>
      </c>
      <c r="T240" s="59">
        <v>12.832241</v>
      </c>
      <c r="U240" s="60" t="s">
        <v>26</v>
      </c>
      <c r="V240" s="90" t="s">
        <v>26</v>
      </c>
      <c r="W240" s="61"/>
      <c r="X240" s="61"/>
      <c r="Y240" s="61"/>
      <c r="Z240" s="61"/>
      <c r="AA240" s="62">
        <v>1336.70867724</v>
      </c>
      <c r="AB240" s="62">
        <v>0</v>
      </c>
      <c r="AC240" s="62">
        <v>1022.120075</v>
      </c>
      <c r="AD240" s="62">
        <v>1036.1693909999999</v>
      </c>
      <c r="AE240" s="62">
        <v>1428.2149910000001</v>
      </c>
      <c r="AF240" s="63">
        <v>0</v>
      </c>
      <c r="AG240" s="63">
        <v>139.01684700000001</v>
      </c>
      <c r="AH240" s="62">
        <v>139.01684700000001</v>
      </c>
      <c r="AI240" s="62">
        <v>147.60062500000001</v>
      </c>
      <c r="AJ240" s="62">
        <v>213.07186899999999</v>
      </c>
      <c r="AK240" s="62">
        <v>235.85040799999999</v>
      </c>
      <c r="AL240" s="62">
        <v>0</v>
      </c>
      <c r="AM240" s="63">
        <v>0</v>
      </c>
      <c r="AN240" s="63">
        <v>127.69866</v>
      </c>
      <c r="AO240" s="62">
        <v>127.69866</v>
      </c>
      <c r="AP240" s="62">
        <v>132.551827</v>
      </c>
      <c r="AQ240" s="62">
        <v>196.32288199999999</v>
      </c>
      <c r="AR240" s="62">
        <v>209.35579300000001</v>
      </c>
      <c r="AS240" s="62">
        <v>0</v>
      </c>
      <c r="AT240" s="63">
        <v>0</v>
      </c>
      <c r="AU240" s="63">
        <v>218.69693100000001</v>
      </c>
      <c r="AV240" s="62">
        <v>218.69693100000001</v>
      </c>
      <c r="AW240" s="62">
        <v>236.35229699999999</v>
      </c>
      <c r="AX240" s="62">
        <v>311.49123900000001</v>
      </c>
      <c r="AY240" s="62">
        <v>236.35229699999999</v>
      </c>
      <c r="AZ240" s="62">
        <v>311.49123900000001</v>
      </c>
      <c r="BA240" s="63">
        <v>0</v>
      </c>
      <c r="BB240" s="63">
        <v>12.832241</v>
      </c>
      <c r="BC240" s="62">
        <v>12.832241</v>
      </c>
      <c r="BD240" s="62">
        <v>3.9162219999999999</v>
      </c>
      <c r="BE240" s="62">
        <v>3.9162219999999999</v>
      </c>
      <c r="BF240" s="62">
        <v>3.9162219999999999</v>
      </c>
      <c r="BG240" s="62">
        <v>-1.134125</v>
      </c>
      <c r="BH240" s="62">
        <v>2497.0161560000001</v>
      </c>
      <c r="BI240" s="62">
        <v>2497.0161560000001</v>
      </c>
      <c r="BJ240" s="62">
        <v>2971.4496479999998</v>
      </c>
      <c r="BK240" s="62">
        <v>3715.6673479999999</v>
      </c>
      <c r="BL240" s="62">
        <v>3432.1841789999999</v>
      </c>
      <c r="BM240" s="62">
        <v>0</v>
      </c>
      <c r="BN240" s="62">
        <v>1670.6000899999999</v>
      </c>
      <c r="BO240" s="62">
        <v>1670.6000899999999</v>
      </c>
      <c r="BP240" s="62">
        <v>1744.8180629999999</v>
      </c>
      <c r="BQ240" s="62">
        <v>1931.1241050000001</v>
      </c>
      <c r="BR240" s="62">
        <v>1636.101019</v>
      </c>
      <c r="BS240" s="62">
        <v>0</v>
      </c>
    </row>
    <row r="241" spans="2:77" s="1" customFormat="1" ht="15" x14ac:dyDescent="0.25">
      <c r="B241" s="89" t="s">
        <v>60</v>
      </c>
      <c r="C241" s="74">
        <v>43595.25</v>
      </c>
      <c r="D241" s="58" t="s">
        <v>0</v>
      </c>
      <c r="E241" s="75" t="s">
        <v>26</v>
      </c>
      <c r="F241" s="75" t="s">
        <v>26</v>
      </c>
      <c r="G241" s="59">
        <v>756.54077600000005</v>
      </c>
      <c r="H241" s="59">
        <v>483.43697500000002</v>
      </c>
      <c r="I241" s="60" t="s">
        <v>26</v>
      </c>
      <c r="J241" s="66" t="s">
        <v>26</v>
      </c>
      <c r="K241" s="59" t="s">
        <v>26</v>
      </c>
      <c r="L241" s="75" t="s">
        <v>26</v>
      </c>
      <c r="M241" s="59">
        <v>10.196029000000001</v>
      </c>
      <c r="N241" s="59">
        <v>8.5465099999999996</v>
      </c>
      <c r="O241" s="60" t="s">
        <v>26</v>
      </c>
      <c r="P241" s="66" t="s">
        <v>26</v>
      </c>
      <c r="Q241" s="59" t="s">
        <v>26</v>
      </c>
      <c r="R241" s="76">
        <v>0</v>
      </c>
      <c r="S241" s="59">
        <v>15.197483</v>
      </c>
      <c r="T241" s="59">
        <v>1.839691</v>
      </c>
      <c r="U241" s="60" t="s">
        <v>26</v>
      </c>
      <c r="V241" s="90" t="s">
        <v>26</v>
      </c>
      <c r="W241" s="61"/>
      <c r="X241" s="61"/>
      <c r="Y241" s="61"/>
      <c r="Z241" s="61"/>
      <c r="AA241" s="62">
        <v>104.96</v>
      </c>
      <c r="AB241" s="62">
        <v>0</v>
      </c>
      <c r="AC241" s="62">
        <v>483.43697500000002</v>
      </c>
      <c r="AD241" s="62">
        <v>438.27529399999997</v>
      </c>
      <c r="AE241" s="62">
        <v>532.50172699999996</v>
      </c>
      <c r="AF241" s="63">
        <v>0</v>
      </c>
      <c r="AG241" s="63">
        <v>27.157208000000001</v>
      </c>
      <c r="AH241" s="62">
        <v>27.157208000000001</v>
      </c>
      <c r="AI241" s="62">
        <v>25.736340999999999</v>
      </c>
      <c r="AJ241" s="62">
        <v>25.545954999999999</v>
      </c>
      <c r="AK241" s="62">
        <v>38.761823</v>
      </c>
      <c r="AL241" s="62">
        <v>0</v>
      </c>
      <c r="AM241" s="63">
        <v>0</v>
      </c>
      <c r="AN241" s="63">
        <v>8.0095530000000004</v>
      </c>
      <c r="AO241" s="62">
        <v>8.0095530000000004</v>
      </c>
      <c r="AP241" s="62">
        <v>6.3037089999999996</v>
      </c>
      <c r="AQ241" s="62">
        <v>2.9106869999999998</v>
      </c>
      <c r="AR241" s="62">
        <v>9.3502980000000004</v>
      </c>
      <c r="AS241" s="62">
        <v>0</v>
      </c>
      <c r="AT241" s="63">
        <v>0</v>
      </c>
      <c r="AU241" s="63">
        <v>8.5465099999999996</v>
      </c>
      <c r="AV241" s="62">
        <v>8.5465099999999996</v>
      </c>
      <c r="AW241" s="62">
        <v>6.8953870000000004</v>
      </c>
      <c r="AX241" s="62">
        <v>3.7191510000000001</v>
      </c>
      <c r="AY241" s="62">
        <v>6.8953870000000004</v>
      </c>
      <c r="AZ241" s="62">
        <v>3.7191510000000001</v>
      </c>
      <c r="BA241" s="63">
        <v>0</v>
      </c>
      <c r="BB241" s="63">
        <v>1.839691</v>
      </c>
      <c r="BC241" s="62">
        <v>1.839691</v>
      </c>
      <c r="BD241" s="62">
        <v>-3.884633</v>
      </c>
      <c r="BE241" s="62">
        <v>-3.884633</v>
      </c>
      <c r="BF241" s="62">
        <v>-3.884633</v>
      </c>
      <c r="BG241" s="62">
        <v>-12.447493</v>
      </c>
      <c r="BH241" s="62">
        <v>94.391765000000007</v>
      </c>
      <c r="BI241" s="62">
        <v>94.391765000000007</v>
      </c>
      <c r="BJ241" s="62">
        <v>88.943832999999998</v>
      </c>
      <c r="BK241" s="62">
        <v>-5.7201870000000001</v>
      </c>
      <c r="BL241" s="62">
        <v>46.750109000000002</v>
      </c>
      <c r="BM241" s="62">
        <v>0</v>
      </c>
      <c r="BN241" s="62">
        <v>283.24527999999998</v>
      </c>
      <c r="BO241" s="62">
        <v>283.24527999999998</v>
      </c>
      <c r="BP241" s="62">
        <v>322.302617</v>
      </c>
      <c r="BQ241" s="62">
        <v>401.30226199999998</v>
      </c>
      <c r="BR241" s="62">
        <v>368.50697600000001</v>
      </c>
      <c r="BS241" s="62">
        <v>0</v>
      </c>
    </row>
    <row r="242" spans="2:77" s="1" customFormat="1" ht="15" x14ac:dyDescent="0.25">
      <c r="B242" s="89" t="s">
        <v>62</v>
      </c>
      <c r="C242" s="74">
        <v>43595.25</v>
      </c>
      <c r="D242" s="58" t="s">
        <v>0</v>
      </c>
      <c r="E242" s="75" t="s">
        <v>26</v>
      </c>
      <c r="F242" s="75" t="s">
        <v>26</v>
      </c>
      <c r="G242" s="59">
        <v>52.239221000000001</v>
      </c>
      <c r="H242" s="59">
        <v>51.134323000000002</v>
      </c>
      <c r="I242" s="60" t="s">
        <v>26</v>
      </c>
      <c r="J242" s="66" t="s">
        <v>26</v>
      </c>
      <c r="K242" s="59" t="s">
        <v>26</v>
      </c>
      <c r="L242" s="75" t="s">
        <v>26</v>
      </c>
      <c r="M242" s="59">
        <v>-9.2366919999999997</v>
      </c>
      <c r="N242" s="59">
        <v>5.2638550000000004</v>
      </c>
      <c r="O242" s="60" t="s">
        <v>26</v>
      </c>
      <c r="P242" s="66" t="s">
        <v>26</v>
      </c>
      <c r="Q242" s="59" t="s">
        <v>26</v>
      </c>
      <c r="R242" s="76">
        <v>0</v>
      </c>
      <c r="S242" s="59">
        <v>-19.069254999999998</v>
      </c>
      <c r="T242" s="59">
        <v>10.128095999999999</v>
      </c>
      <c r="U242" s="60" t="s">
        <v>26</v>
      </c>
      <c r="V242" s="90" t="s">
        <v>26</v>
      </c>
      <c r="W242" s="61"/>
      <c r="X242" s="61"/>
      <c r="Y242" s="61"/>
      <c r="Z242" s="61"/>
      <c r="AA242" s="62">
        <v>139.73849999999999</v>
      </c>
      <c r="AB242" s="62">
        <v>0</v>
      </c>
      <c r="AC242" s="62">
        <v>51.134323000000002</v>
      </c>
      <c r="AD242" s="62">
        <v>62.993336999999997</v>
      </c>
      <c r="AE242" s="62">
        <v>47.841056999999999</v>
      </c>
      <c r="AF242" s="63">
        <v>0</v>
      </c>
      <c r="AG242" s="63">
        <v>7.6558390000000003</v>
      </c>
      <c r="AH242" s="62">
        <v>7.6558390000000003</v>
      </c>
      <c r="AI242" s="62">
        <v>7.7058369999999998</v>
      </c>
      <c r="AJ242" s="62">
        <v>23.917200999999999</v>
      </c>
      <c r="AK242" s="62">
        <v>-7.7656970000000003</v>
      </c>
      <c r="AL242" s="62">
        <v>0</v>
      </c>
      <c r="AM242" s="63">
        <v>0</v>
      </c>
      <c r="AN242" s="63">
        <v>1.952828</v>
      </c>
      <c r="AO242" s="62">
        <v>1.952828</v>
      </c>
      <c r="AP242" s="62">
        <v>4.4717310000000001</v>
      </c>
      <c r="AQ242" s="62">
        <v>19.306041</v>
      </c>
      <c r="AR242" s="62">
        <v>-11.272826999999999</v>
      </c>
      <c r="AS242" s="62">
        <v>0</v>
      </c>
      <c r="AT242" s="63">
        <v>0</v>
      </c>
      <c r="AU242" s="63">
        <v>5.2638550000000004</v>
      </c>
      <c r="AV242" s="62">
        <v>5.2638550000000004</v>
      </c>
      <c r="AW242" s="62">
        <v>4.0598780000000003</v>
      </c>
      <c r="AX242" s="62">
        <v>20.822590000000002</v>
      </c>
      <c r="AY242" s="62">
        <v>4.0598780000000003</v>
      </c>
      <c r="AZ242" s="62">
        <v>20.822590000000002</v>
      </c>
      <c r="BA242" s="63">
        <v>0</v>
      </c>
      <c r="BB242" s="63">
        <v>10.128095999999999</v>
      </c>
      <c r="BC242" s="62">
        <v>10.128095999999999</v>
      </c>
      <c r="BD242" s="62">
        <v>11.879816</v>
      </c>
      <c r="BE242" s="62">
        <v>11.879816</v>
      </c>
      <c r="BF242" s="62">
        <v>11.879816</v>
      </c>
      <c r="BG242" s="62">
        <v>-3.9423119999999998</v>
      </c>
      <c r="BH242" s="62">
        <v>85.435933000000006</v>
      </c>
      <c r="BI242" s="62">
        <v>85.435933000000006</v>
      </c>
      <c r="BJ242" s="62">
        <v>107.13499899999999</v>
      </c>
      <c r="BK242" s="62">
        <v>126.50367300000001</v>
      </c>
      <c r="BL242" s="62">
        <v>104.774721</v>
      </c>
      <c r="BM242" s="62">
        <v>0</v>
      </c>
      <c r="BN242" s="62">
        <v>229.99059199999999</v>
      </c>
      <c r="BO242" s="62">
        <v>229.99059199999999</v>
      </c>
      <c r="BP242" s="62">
        <v>239.54370900000001</v>
      </c>
      <c r="BQ242" s="62">
        <v>232.269758</v>
      </c>
      <c r="BR242" s="62">
        <v>306.97821699999997</v>
      </c>
      <c r="BS242" s="62">
        <v>0</v>
      </c>
    </row>
    <row r="243" spans="2:77" s="1" customFormat="1" ht="15" x14ac:dyDescent="0.25">
      <c r="B243" s="89" t="s">
        <v>70</v>
      </c>
      <c r="C243" s="74">
        <v>43595.25</v>
      </c>
      <c r="D243" s="58" t="s">
        <v>0</v>
      </c>
      <c r="E243" s="75" t="s">
        <v>26</v>
      </c>
      <c r="F243" s="75" t="s">
        <v>26</v>
      </c>
      <c r="G243" s="59">
        <v>259.13850300000001</v>
      </c>
      <c r="H243" s="59">
        <v>201.87900200000001</v>
      </c>
      <c r="I243" s="60" t="s">
        <v>26</v>
      </c>
      <c r="J243" s="66" t="s">
        <v>26</v>
      </c>
      <c r="K243" s="59" t="s">
        <v>26</v>
      </c>
      <c r="L243" s="75" t="s">
        <v>26</v>
      </c>
      <c r="M243" s="59">
        <v>41.043194999999997</v>
      </c>
      <c r="N243" s="59">
        <v>69.200127000000009</v>
      </c>
      <c r="O243" s="60" t="s">
        <v>26</v>
      </c>
      <c r="P243" s="66" t="s">
        <v>26</v>
      </c>
      <c r="Q243" s="59" t="s">
        <v>26</v>
      </c>
      <c r="R243" s="76">
        <v>0</v>
      </c>
      <c r="S243" s="59">
        <v>52.998576999999997</v>
      </c>
      <c r="T243" s="59">
        <v>4.4805640000000002</v>
      </c>
      <c r="U243" s="60" t="s">
        <v>26</v>
      </c>
      <c r="V243" s="90" t="s">
        <v>26</v>
      </c>
      <c r="W243" s="61"/>
      <c r="X243" s="61"/>
      <c r="Y243" s="61"/>
      <c r="Z243" s="61"/>
      <c r="AA243" s="62">
        <v>412.21194300000002</v>
      </c>
      <c r="AB243" s="62">
        <v>0</v>
      </c>
      <c r="AC243" s="62">
        <v>201.87900200000001</v>
      </c>
      <c r="AD243" s="62">
        <v>175.940078</v>
      </c>
      <c r="AE243" s="62">
        <v>141.23429400000001</v>
      </c>
      <c r="AF243" s="63">
        <v>0</v>
      </c>
      <c r="AG243" s="63">
        <v>58.320808</v>
      </c>
      <c r="AH243" s="62">
        <v>58.320808</v>
      </c>
      <c r="AI243" s="62">
        <v>54.325888999999997</v>
      </c>
      <c r="AJ243" s="62">
        <v>29.808603000000002</v>
      </c>
      <c r="AK243" s="62">
        <v>27.748896999999999</v>
      </c>
      <c r="AL243" s="62">
        <v>0</v>
      </c>
      <c r="AM243" s="63">
        <v>0</v>
      </c>
      <c r="AN243" s="63">
        <v>55.250525000000003</v>
      </c>
      <c r="AO243" s="62">
        <v>55.250525000000003</v>
      </c>
      <c r="AP243" s="62">
        <v>47.927608999999997</v>
      </c>
      <c r="AQ243" s="62">
        <v>27.695519999999998</v>
      </c>
      <c r="AR243" s="62">
        <v>19.958113999999998</v>
      </c>
      <c r="AS243" s="62">
        <v>0</v>
      </c>
      <c r="AT243" s="63">
        <v>0</v>
      </c>
      <c r="AU243" s="63">
        <v>69.200126999999995</v>
      </c>
      <c r="AV243" s="62">
        <v>69.200126999999995</v>
      </c>
      <c r="AW243" s="62">
        <v>62.819020999999999</v>
      </c>
      <c r="AX243" s="62">
        <v>42.404628000000002</v>
      </c>
      <c r="AY243" s="62">
        <v>62.819020999999999</v>
      </c>
      <c r="AZ243" s="62">
        <v>42.404628000000002</v>
      </c>
      <c r="BA243" s="63">
        <v>0</v>
      </c>
      <c r="BB243" s="63">
        <v>4.4805640000000002</v>
      </c>
      <c r="BC243" s="62">
        <v>4.4805640000000002</v>
      </c>
      <c r="BD243" s="62">
        <v>11.159065999999999</v>
      </c>
      <c r="BE243" s="62">
        <v>11.159065999999999</v>
      </c>
      <c r="BF243" s="62">
        <v>11.159065999999999</v>
      </c>
      <c r="BG243" s="62">
        <v>-118.30814599999999</v>
      </c>
      <c r="BH243" s="62">
        <v>1503.527932</v>
      </c>
      <c r="BI243" s="62">
        <v>1503.527932</v>
      </c>
      <c r="BJ243" s="62">
        <v>1601.254668</v>
      </c>
      <c r="BK243" s="62">
        <v>2041.0665260000001</v>
      </c>
      <c r="BL243" s="62">
        <v>1718.3538209999999</v>
      </c>
      <c r="BM243" s="62">
        <v>0</v>
      </c>
      <c r="BN243" s="62">
        <v>411.464178</v>
      </c>
      <c r="BO243" s="62">
        <v>411.464178</v>
      </c>
      <c r="BP243" s="62">
        <v>479.915257</v>
      </c>
      <c r="BQ243" s="62">
        <v>509.19613800000002</v>
      </c>
      <c r="BR243" s="62">
        <v>479.65230700000001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89" t="s">
        <v>73</v>
      </c>
      <c r="C244" s="74">
        <v>43595.25</v>
      </c>
      <c r="D244" s="58" t="s">
        <v>0</v>
      </c>
      <c r="E244" s="75" t="s">
        <v>26</v>
      </c>
      <c r="F244" s="75" t="s">
        <v>26</v>
      </c>
      <c r="G244" s="59">
        <v>128.66374999999999</v>
      </c>
      <c r="H244" s="59">
        <v>107.568765</v>
      </c>
      <c r="I244" s="60" t="s">
        <v>26</v>
      </c>
      <c r="J244" s="66" t="s">
        <v>26</v>
      </c>
      <c r="K244" s="59" t="s">
        <v>26</v>
      </c>
      <c r="L244" s="75" t="s">
        <v>26</v>
      </c>
      <c r="M244" s="59">
        <v>17.286128999999999</v>
      </c>
      <c r="N244" s="59">
        <v>19.305349</v>
      </c>
      <c r="O244" s="60" t="s">
        <v>26</v>
      </c>
      <c r="P244" s="66" t="s">
        <v>26</v>
      </c>
      <c r="Q244" s="59" t="s">
        <v>26</v>
      </c>
      <c r="R244" s="76">
        <v>0</v>
      </c>
      <c r="S244" s="59">
        <v>17.156984000000001</v>
      </c>
      <c r="T244" s="59">
        <v>7.6197809999999997</v>
      </c>
      <c r="U244" s="60" t="s">
        <v>26</v>
      </c>
      <c r="V244" s="90" t="s">
        <v>26</v>
      </c>
      <c r="W244" s="61"/>
      <c r="X244" s="61"/>
      <c r="Y244" s="61"/>
      <c r="Z244" s="61"/>
      <c r="AA244" s="62">
        <v>188.64</v>
      </c>
      <c r="AB244" s="62">
        <v>0</v>
      </c>
      <c r="AC244" s="62">
        <v>107.568765</v>
      </c>
      <c r="AD244" s="62">
        <v>96.419449999999998</v>
      </c>
      <c r="AE244" s="62">
        <v>121.589524</v>
      </c>
      <c r="AF244" s="63">
        <v>0</v>
      </c>
      <c r="AG244" s="63">
        <v>25.076142999999998</v>
      </c>
      <c r="AH244" s="62">
        <v>25.076142999999998</v>
      </c>
      <c r="AI244" s="62">
        <v>25.091528</v>
      </c>
      <c r="AJ244" s="62">
        <v>35.367652</v>
      </c>
      <c r="AK244" s="62">
        <v>25.508085000000001</v>
      </c>
      <c r="AL244" s="62">
        <v>0</v>
      </c>
      <c r="AM244" s="63">
        <v>0</v>
      </c>
      <c r="AN244" s="63">
        <v>15.871185000000001</v>
      </c>
      <c r="AO244" s="62">
        <v>15.871185000000001</v>
      </c>
      <c r="AP244" s="62">
        <v>15.217343</v>
      </c>
      <c r="AQ244" s="62">
        <v>25.176307999999999</v>
      </c>
      <c r="AR244" s="62">
        <v>13.245433999999999</v>
      </c>
      <c r="AS244" s="62">
        <v>0</v>
      </c>
      <c r="AT244" s="63">
        <v>0</v>
      </c>
      <c r="AU244" s="63">
        <v>19.305349</v>
      </c>
      <c r="AV244" s="62">
        <v>19.305349</v>
      </c>
      <c r="AW244" s="62">
        <v>19.103611000000001</v>
      </c>
      <c r="AX244" s="62">
        <v>29.267009999999999</v>
      </c>
      <c r="AY244" s="62">
        <v>19.103611000000001</v>
      </c>
      <c r="AZ244" s="62">
        <v>29.267009999999999</v>
      </c>
      <c r="BA244" s="63">
        <v>0</v>
      </c>
      <c r="BB244" s="63">
        <v>7.6197809999999997</v>
      </c>
      <c r="BC244" s="62">
        <v>7.6197809999999997</v>
      </c>
      <c r="BD244" s="62">
        <v>8.2954249999999998</v>
      </c>
      <c r="BE244" s="62">
        <v>8.2954249999999998</v>
      </c>
      <c r="BF244" s="62">
        <v>8.2954249999999998</v>
      </c>
      <c r="BG244" s="62">
        <v>2.8937949999999999</v>
      </c>
      <c r="BH244" s="62">
        <v>83.915668999999994</v>
      </c>
      <c r="BI244" s="62">
        <v>83.915668999999994</v>
      </c>
      <c r="BJ244" s="62">
        <v>82.896366999999998</v>
      </c>
      <c r="BK244" s="62">
        <v>96.166899999999998</v>
      </c>
      <c r="BL244" s="62">
        <v>91.577572000000004</v>
      </c>
      <c r="BM244" s="62">
        <v>0</v>
      </c>
      <c r="BN244" s="62">
        <v>151.559088</v>
      </c>
      <c r="BO244" s="62">
        <v>151.559088</v>
      </c>
      <c r="BP244" s="62">
        <v>145.11817199999999</v>
      </c>
      <c r="BQ244" s="62">
        <v>146.29906199999999</v>
      </c>
      <c r="BR244" s="62">
        <v>187.064697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89" t="s">
        <v>75</v>
      </c>
      <c r="C245" s="74">
        <v>43595.25</v>
      </c>
      <c r="D245" s="58" t="s">
        <v>0</v>
      </c>
      <c r="E245" s="75" t="s">
        <v>26</v>
      </c>
      <c r="F245" s="75">
        <v>772.64440100000002</v>
      </c>
      <c r="G245" s="59">
        <v>786.49031500000001</v>
      </c>
      <c r="H245" s="59">
        <v>592.39908600000001</v>
      </c>
      <c r="I245" s="60">
        <v>0.30426332393092181</v>
      </c>
      <c r="J245" s="66">
        <v>-1.7604684680700755E-2</v>
      </c>
      <c r="K245" s="59" t="s">
        <v>26</v>
      </c>
      <c r="L245" s="75">
        <v>58.843661999999995</v>
      </c>
      <c r="M245" s="59">
        <v>41.672393999999997</v>
      </c>
      <c r="N245" s="59">
        <v>53.102823000000001</v>
      </c>
      <c r="O245" s="60">
        <v>0.10810798137793909</v>
      </c>
      <c r="P245" s="66">
        <v>0.41205379273386589</v>
      </c>
      <c r="Q245" s="59" t="s">
        <v>26</v>
      </c>
      <c r="R245" s="76">
        <v>-13.613377</v>
      </c>
      <c r="S245" s="59">
        <v>24.931718</v>
      </c>
      <c r="T245" s="59">
        <v>10.133888000000001</v>
      </c>
      <c r="U245" s="60" t="s">
        <v>377</v>
      </c>
      <c r="V245" s="90" t="s">
        <v>377</v>
      </c>
      <c r="W245" s="61"/>
      <c r="X245" s="61"/>
      <c r="Y245" s="61"/>
      <c r="Z245" s="61"/>
      <c r="AA245" s="62">
        <v>1183.2789395699999</v>
      </c>
      <c r="AB245" s="62">
        <v>772.64440100000002</v>
      </c>
      <c r="AC245" s="62">
        <v>592.39908600000001</v>
      </c>
      <c r="AD245" s="62">
        <v>742.21165900000005</v>
      </c>
      <c r="AE245" s="62">
        <v>811.17443000000003</v>
      </c>
      <c r="AF245" s="63">
        <v>88.512820000000005</v>
      </c>
      <c r="AG245" s="63">
        <v>76.341350000000006</v>
      </c>
      <c r="AH245" s="62">
        <v>76.341350000000006</v>
      </c>
      <c r="AI245" s="62">
        <v>131.06572199999999</v>
      </c>
      <c r="AJ245" s="62">
        <v>132.320638</v>
      </c>
      <c r="AK245" s="62">
        <v>71.326034000000007</v>
      </c>
      <c r="AL245" s="62">
        <v>88.512820000000005</v>
      </c>
      <c r="AM245" s="63">
        <v>20.995633000000002</v>
      </c>
      <c r="AN245" s="63">
        <v>22.112397999999999</v>
      </c>
      <c r="AO245" s="62">
        <v>22.112397999999999</v>
      </c>
      <c r="AP245" s="62">
        <v>76.774463999999995</v>
      </c>
      <c r="AQ245" s="62">
        <v>71.248684999999995</v>
      </c>
      <c r="AR245" s="62">
        <v>2.5122879999999999</v>
      </c>
      <c r="AS245" s="62">
        <v>20.995633000000002</v>
      </c>
      <c r="AT245" s="63">
        <v>58.843662000000002</v>
      </c>
      <c r="AU245" s="63">
        <v>53.102823000000001</v>
      </c>
      <c r="AV245" s="62">
        <v>53.102823000000001</v>
      </c>
      <c r="AW245" s="62">
        <v>116.45986600000001</v>
      </c>
      <c r="AX245" s="62">
        <v>108.46093999999999</v>
      </c>
      <c r="AY245" s="62">
        <v>116.45986600000001</v>
      </c>
      <c r="AZ245" s="62">
        <v>108.46093999999999</v>
      </c>
      <c r="BA245" s="63">
        <v>-13.613377</v>
      </c>
      <c r="BB245" s="63">
        <v>10.133888000000001</v>
      </c>
      <c r="BC245" s="62">
        <v>10.133888000000001</v>
      </c>
      <c r="BD245" s="62">
        <v>34.357050999999998</v>
      </c>
      <c r="BE245" s="62">
        <v>34.357050999999998</v>
      </c>
      <c r="BF245" s="62">
        <v>34.357050999999998</v>
      </c>
      <c r="BG245" s="62">
        <v>11.643356000000001</v>
      </c>
      <c r="BH245" s="62">
        <v>205.93666300000001</v>
      </c>
      <c r="BI245" s="62">
        <v>205.93666300000001</v>
      </c>
      <c r="BJ245" s="62">
        <v>123.544391</v>
      </c>
      <c r="BK245" s="62">
        <v>116.60613600000001</v>
      </c>
      <c r="BL245" s="62">
        <v>94.749574999999993</v>
      </c>
      <c r="BM245" s="62">
        <v>143.04404099999999</v>
      </c>
      <c r="BN245" s="62">
        <v>633.39507900000001</v>
      </c>
      <c r="BO245" s="62">
        <v>633.39507900000001</v>
      </c>
      <c r="BP245" s="62">
        <v>688.95355600000005</v>
      </c>
      <c r="BQ245" s="62">
        <v>781.99197300000003</v>
      </c>
      <c r="BR245" s="62">
        <v>731.50099699999998</v>
      </c>
      <c r="BS245" s="62">
        <v>719.91164400000002</v>
      </c>
      <c r="BT245"/>
      <c r="BU245"/>
      <c r="BV245"/>
      <c r="BW245"/>
      <c r="BX245"/>
      <c r="BY245"/>
    </row>
    <row r="246" spans="2:77" s="1" customFormat="1" ht="15" x14ac:dyDescent="0.25">
      <c r="B246" s="89" t="s">
        <v>76</v>
      </c>
      <c r="C246" s="74">
        <v>43595.25</v>
      </c>
      <c r="D246" s="58" t="s">
        <v>0</v>
      </c>
      <c r="E246" s="75" t="s">
        <v>26</v>
      </c>
      <c r="F246" s="75" t="s">
        <v>26</v>
      </c>
      <c r="G246" s="59">
        <v>209.16411199999999</v>
      </c>
      <c r="H246" s="59">
        <v>221.50767300000001</v>
      </c>
      <c r="I246" s="60" t="s">
        <v>26</v>
      </c>
      <c r="J246" s="66" t="s">
        <v>26</v>
      </c>
      <c r="K246" s="59" t="s">
        <v>26</v>
      </c>
      <c r="L246" s="75" t="s">
        <v>26</v>
      </c>
      <c r="M246" s="59">
        <v>33.845683000000001</v>
      </c>
      <c r="N246" s="59">
        <v>63.493091999999997</v>
      </c>
      <c r="O246" s="60" t="s">
        <v>26</v>
      </c>
      <c r="P246" s="66" t="s">
        <v>26</v>
      </c>
      <c r="Q246" s="59" t="s">
        <v>26</v>
      </c>
      <c r="R246" s="76">
        <v>0</v>
      </c>
      <c r="S246" s="59">
        <v>87.150091000000003</v>
      </c>
      <c r="T246" s="59">
        <v>18.206823</v>
      </c>
      <c r="U246" s="60" t="s">
        <v>26</v>
      </c>
      <c r="V246" s="90" t="s">
        <v>26</v>
      </c>
      <c r="W246" s="61"/>
      <c r="X246" s="61"/>
      <c r="Y246" s="61"/>
      <c r="Z246" s="61"/>
      <c r="AA246" s="62">
        <v>329.4</v>
      </c>
      <c r="AB246" s="62">
        <v>0</v>
      </c>
      <c r="AC246" s="62">
        <v>221.50767300000001</v>
      </c>
      <c r="AD246" s="62">
        <v>256.50440600000002</v>
      </c>
      <c r="AE246" s="62">
        <v>293.630878</v>
      </c>
      <c r="AF246" s="63">
        <v>0</v>
      </c>
      <c r="AG246" s="63">
        <v>67.892655000000005</v>
      </c>
      <c r="AH246" s="62">
        <v>67.892655000000005</v>
      </c>
      <c r="AI246" s="62">
        <v>77.072940000000003</v>
      </c>
      <c r="AJ246" s="62">
        <v>83.959423000000001</v>
      </c>
      <c r="AK246" s="62">
        <v>48.692830999999998</v>
      </c>
      <c r="AL246" s="62">
        <v>0</v>
      </c>
      <c r="AM246" s="63">
        <v>0</v>
      </c>
      <c r="AN246" s="63">
        <v>51.981257999999997</v>
      </c>
      <c r="AO246" s="62">
        <v>51.981257999999997</v>
      </c>
      <c r="AP246" s="62">
        <v>55.836101999999997</v>
      </c>
      <c r="AQ246" s="62">
        <v>56.458115999999997</v>
      </c>
      <c r="AR246" s="62">
        <v>24.498294000000001</v>
      </c>
      <c r="AS246" s="62">
        <v>0</v>
      </c>
      <c r="AT246" s="63">
        <v>0</v>
      </c>
      <c r="AU246" s="63">
        <v>63.493091999999997</v>
      </c>
      <c r="AV246" s="62">
        <v>63.493091999999997</v>
      </c>
      <c r="AW246" s="62">
        <v>67.371449999999996</v>
      </c>
      <c r="AX246" s="62">
        <v>67.863479999999996</v>
      </c>
      <c r="AY246" s="62">
        <v>67.371449999999996</v>
      </c>
      <c r="AZ246" s="62">
        <v>67.863479999999996</v>
      </c>
      <c r="BA246" s="63">
        <v>0</v>
      </c>
      <c r="BB246" s="63">
        <v>18.206823</v>
      </c>
      <c r="BC246" s="62">
        <v>18.206823</v>
      </c>
      <c r="BD246" s="62">
        <v>16.296531999999999</v>
      </c>
      <c r="BE246" s="62">
        <v>16.296531999999999</v>
      </c>
      <c r="BF246" s="62">
        <v>16.296531999999999</v>
      </c>
      <c r="BG246" s="62">
        <v>-135.232035</v>
      </c>
      <c r="BH246" s="62">
        <v>923.94757100000004</v>
      </c>
      <c r="BI246" s="62">
        <v>923.94757100000004</v>
      </c>
      <c r="BJ246" s="62">
        <v>981.12484500000005</v>
      </c>
      <c r="BK246" s="62">
        <v>1140.858802</v>
      </c>
      <c r="BL246" s="62">
        <v>1072.614024</v>
      </c>
      <c r="BM246" s="62">
        <v>0</v>
      </c>
      <c r="BN246" s="62">
        <v>890.26272400000005</v>
      </c>
      <c r="BO246" s="62">
        <v>890.26272400000005</v>
      </c>
      <c r="BP246" s="62">
        <v>908.87396100000001</v>
      </c>
      <c r="BQ246" s="62">
        <v>773.18028600000002</v>
      </c>
      <c r="BR246" s="62">
        <v>859.14381100000003</v>
      </c>
      <c r="BS246" s="62">
        <v>0</v>
      </c>
    </row>
    <row r="247" spans="2:77" s="1" customFormat="1" ht="15" x14ac:dyDescent="0.25">
      <c r="B247" s="89" t="s">
        <v>78</v>
      </c>
      <c r="C247" s="74">
        <v>43595.25</v>
      </c>
      <c r="D247" s="58" t="s">
        <v>0</v>
      </c>
      <c r="E247" s="75" t="s">
        <v>26</v>
      </c>
      <c r="F247" s="75" t="s">
        <v>26</v>
      </c>
      <c r="G247" s="59">
        <v>576.46060399999999</v>
      </c>
      <c r="H247" s="59">
        <v>437.157308</v>
      </c>
      <c r="I247" s="60" t="s">
        <v>26</v>
      </c>
      <c r="J247" s="66" t="s">
        <v>26</v>
      </c>
      <c r="K247" s="59" t="s">
        <v>26</v>
      </c>
      <c r="L247" s="75" t="s">
        <v>26</v>
      </c>
      <c r="M247" s="59">
        <v>20.141490999999998</v>
      </c>
      <c r="N247" s="59">
        <v>46.578443</v>
      </c>
      <c r="O247" s="60" t="s">
        <v>26</v>
      </c>
      <c r="P247" s="66" t="s">
        <v>26</v>
      </c>
      <c r="Q247" s="59" t="s">
        <v>26</v>
      </c>
      <c r="R247" s="76">
        <v>0</v>
      </c>
      <c r="S247" s="59">
        <v>13.548050999999999</v>
      </c>
      <c r="T247" s="59">
        <v>12.349767</v>
      </c>
      <c r="U247" s="60" t="s">
        <v>26</v>
      </c>
      <c r="V247" s="90" t="s">
        <v>26</v>
      </c>
      <c r="W247" s="61"/>
      <c r="X247" s="61"/>
      <c r="Y247" s="61"/>
      <c r="Z247" s="61"/>
      <c r="AA247" s="62">
        <v>556.80799999999999</v>
      </c>
      <c r="AB247" s="62">
        <v>0</v>
      </c>
      <c r="AC247" s="62">
        <v>437.157308</v>
      </c>
      <c r="AD247" s="62">
        <v>466.20766500000002</v>
      </c>
      <c r="AE247" s="62">
        <v>705.57834400000002</v>
      </c>
      <c r="AF247" s="63">
        <v>0</v>
      </c>
      <c r="AG247" s="63">
        <v>84.696395999999993</v>
      </c>
      <c r="AH247" s="62">
        <v>84.696395999999993</v>
      </c>
      <c r="AI247" s="62">
        <v>96.332103000000004</v>
      </c>
      <c r="AJ247" s="62">
        <v>171.58032800000001</v>
      </c>
      <c r="AK247" s="62">
        <v>106.215615</v>
      </c>
      <c r="AL247" s="62">
        <v>0</v>
      </c>
      <c r="AM247" s="63">
        <v>0</v>
      </c>
      <c r="AN247" s="63">
        <v>31.199217999999998</v>
      </c>
      <c r="AO247" s="62">
        <v>31.199217999999998</v>
      </c>
      <c r="AP247" s="62">
        <v>34.447971000000003</v>
      </c>
      <c r="AQ247" s="62">
        <v>112.383617</v>
      </c>
      <c r="AR247" s="62">
        <v>7.319731</v>
      </c>
      <c r="AS247" s="62">
        <v>0</v>
      </c>
      <c r="AT247" s="63">
        <v>0</v>
      </c>
      <c r="AU247" s="63">
        <v>46.578443</v>
      </c>
      <c r="AV247" s="62">
        <v>46.578443</v>
      </c>
      <c r="AW247" s="62">
        <v>50.654328999999997</v>
      </c>
      <c r="AX247" s="62">
        <v>133.733847</v>
      </c>
      <c r="AY247" s="62">
        <v>50.654328999999997</v>
      </c>
      <c r="AZ247" s="62">
        <v>133.733847</v>
      </c>
      <c r="BA247" s="63">
        <v>0</v>
      </c>
      <c r="BB247" s="63">
        <v>12.349767</v>
      </c>
      <c r="BC247" s="62">
        <v>12.349767</v>
      </c>
      <c r="BD247" s="62">
        <v>47.543441999999999</v>
      </c>
      <c r="BE247" s="62">
        <v>47.543441999999999</v>
      </c>
      <c r="BF247" s="62">
        <v>47.543441999999999</v>
      </c>
      <c r="BG247" s="62">
        <v>-54.510655</v>
      </c>
      <c r="BH247" s="62">
        <v>704.04947300000003</v>
      </c>
      <c r="BI247" s="62">
        <v>704.04947300000003</v>
      </c>
      <c r="BJ247" s="62">
        <v>789.88400999999999</v>
      </c>
      <c r="BK247" s="62">
        <v>880.54583600000001</v>
      </c>
      <c r="BL247" s="62">
        <v>772.27016700000001</v>
      </c>
      <c r="BM247" s="62">
        <v>0</v>
      </c>
      <c r="BN247" s="62">
        <v>1299.4094540000001</v>
      </c>
      <c r="BO247" s="62">
        <v>1299.4094540000001</v>
      </c>
      <c r="BP247" s="62">
        <v>1529.6483490000001</v>
      </c>
      <c r="BQ247" s="62">
        <v>1578.2945850000001</v>
      </c>
      <c r="BR247" s="62">
        <v>1591.9546359999999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89" t="s">
        <v>91</v>
      </c>
      <c r="C248" s="74">
        <v>43595.25</v>
      </c>
      <c r="D248" s="58" t="s">
        <v>0</v>
      </c>
      <c r="E248" s="75" t="s">
        <v>26</v>
      </c>
      <c r="F248" s="75" t="s">
        <v>26</v>
      </c>
      <c r="G248" s="59">
        <v>1605.6923529999999</v>
      </c>
      <c r="H248" s="59">
        <v>1135.782962</v>
      </c>
      <c r="I248" s="60" t="s">
        <v>26</v>
      </c>
      <c r="J248" s="66" t="s">
        <v>26</v>
      </c>
      <c r="K248" s="59" t="s">
        <v>26</v>
      </c>
      <c r="L248" s="75" t="s">
        <v>26</v>
      </c>
      <c r="M248" s="59">
        <v>265.26273900000001</v>
      </c>
      <c r="N248" s="59">
        <v>46.919108000000001</v>
      </c>
      <c r="O248" s="60" t="s">
        <v>26</v>
      </c>
      <c r="P248" s="66" t="s">
        <v>26</v>
      </c>
      <c r="Q248" s="59" t="s">
        <v>26</v>
      </c>
      <c r="R248" s="76">
        <v>0</v>
      </c>
      <c r="S248" s="59">
        <v>183.18660199999999</v>
      </c>
      <c r="T248" s="59">
        <v>-156.70576299999999</v>
      </c>
      <c r="U248" s="60" t="s">
        <v>26</v>
      </c>
      <c r="V248" s="90" t="s">
        <v>26</v>
      </c>
      <c r="W248" s="61"/>
      <c r="X248" s="61"/>
      <c r="Y248" s="61"/>
      <c r="Z248" s="61"/>
      <c r="AA248" s="62">
        <v>3367.424</v>
      </c>
      <c r="AB248" s="62">
        <v>0</v>
      </c>
      <c r="AC248" s="62">
        <v>1135.782962</v>
      </c>
      <c r="AD248" s="62">
        <v>1326.141063</v>
      </c>
      <c r="AE248" s="62">
        <v>1332.9824390000001</v>
      </c>
      <c r="AF248" s="63">
        <v>0</v>
      </c>
      <c r="AG248" s="63">
        <v>441.31275499999998</v>
      </c>
      <c r="AH248" s="62">
        <v>441.31275499999998</v>
      </c>
      <c r="AI248" s="62">
        <v>589.81823899999995</v>
      </c>
      <c r="AJ248" s="62">
        <v>566.44834600000002</v>
      </c>
      <c r="AK248" s="62">
        <v>742.52236700000003</v>
      </c>
      <c r="AL248" s="62">
        <v>0</v>
      </c>
      <c r="AM248" s="63">
        <v>0</v>
      </c>
      <c r="AN248" s="63">
        <v>12.675898999999999</v>
      </c>
      <c r="AO248" s="62">
        <v>12.675898999999999</v>
      </c>
      <c r="AP248" s="62">
        <v>101.330843</v>
      </c>
      <c r="AQ248" s="62">
        <v>93.062786000000003</v>
      </c>
      <c r="AR248" s="62">
        <v>228.55855</v>
      </c>
      <c r="AS248" s="62">
        <v>0</v>
      </c>
      <c r="AT248" s="63">
        <v>0</v>
      </c>
      <c r="AU248" s="63">
        <v>46.919108000000001</v>
      </c>
      <c r="AV248" s="62">
        <v>46.919108000000001</v>
      </c>
      <c r="AW248" s="62">
        <v>136.37084100000001</v>
      </c>
      <c r="AX248" s="62">
        <v>128.793046</v>
      </c>
      <c r="AY248" s="62">
        <v>136.37084100000001</v>
      </c>
      <c r="AZ248" s="62">
        <v>128.793046</v>
      </c>
      <c r="BA248" s="63">
        <v>0</v>
      </c>
      <c r="BB248" s="63">
        <v>-156.70576299999999</v>
      </c>
      <c r="BC248" s="62">
        <v>-156.70576299999999</v>
      </c>
      <c r="BD248" s="62">
        <v>-185.37752</v>
      </c>
      <c r="BE248" s="62">
        <v>-185.37752</v>
      </c>
      <c r="BF248" s="62">
        <v>-185.37752</v>
      </c>
      <c r="BG248" s="62">
        <v>-514.65810699999997</v>
      </c>
      <c r="BH248" s="62">
        <v>2241.8852499999998</v>
      </c>
      <c r="BI248" s="62">
        <v>2241.8852499999998</v>
      </c>
      <c r="BJ248" s="62">
        <v>2362.420685</v>
      </c>
      <c r="BK248" s="62">
        <v>2601.1584010000001</v>
      </c>
      <c r="BL248" s="62">
        <v>1856.1526060000001</v>
      </c>
      <c r="BM248" s="62">
        <v>0</v>
      </c>
      <c r="BN248" s="62">
        <v>-140.09735800000001</v>
      </c>
      <c r="BO248" s="62">
        <v>-140.09735800000001</v>
      </c>
      <c r="BP248" s="62">
        <v>-326.66718800000001</v>
      </c>
      <c r="BQ248" s="62">
        <v>-842.48254999999995</v>
      </c>
      <c r="BR248" s="62">
        <v>-258.95745799999997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89" t="s">
        <v>93</v>
      </c>
      <c r="C249" s="74">
        <v>43595.25</v>
      </c>
      <c r="D249" s="58" t="s">
        <v>0</v>
      </c>
      <c r="E249" s="75" t="s">
        <v>26</v>
      </c>
      <c r="F249" s="75" t="s">
        <v>26</v>
      </c>
      <c r="G249" s="59">
        <v>14.134503</v>
      </c>
      <c r="H249" s="59">
        <v>12.132546</v>
      </c>
      <c r="I249" s="60" t="s">
        <v>26</v>
      </c>
      <c r="J249" s="66" t="s">
        <v>26</v>
      </c>
      <c r="K249" s="59" t="s">
        <v>26</v>
      </c>
      <c r="L249" s="75" t="s">
        <v>26</v>
      </c>
      <c r="M249" s="59">
        <v>1.076193</v>
      </c>
      <c r="N249" s="59">
        <v>-3.4125000000000016E-2</v>
      </c>
      <c r="O249" s="60" t="s">
        <v>26</v>
      </c>
      <c r="P249" s="66" t="s">
        <v>26</v>
      </c>
      <c r="Q249" s="59" t="s">
        <v>26</v>
      </c>
      <c r="R249" s="76">
        <v>0</v>
      </c>
      <c r="S249" s="59">
        <v>-1.8758440000000001</v>
      </c>
      <c r="T249" s="59">
        <v>-1.1630689999999999</v>
      </c>
      <c r="U249" s="60" t="s">
        <v>26</v>
      </c>
      <c r="V249" s="90" t="s">
        <v>26</v>
      </c>
      <c r="W249" s="61"/>
      <c r="X249" s="61"/>
      <c r="Y249" s="61"/>
      <c r="Z249" s="61"/>
      <c r="AA249" s="62">
        <v>22.829039999999999</v>
      </c>
      <c r="AB249" s="62">
        <v>0</v>
      </c>
      <c r="AC249" s="62">
        <v>12.132546</v>
      </c>
      <c r="AD249" s="62">
        <v>18.592272999999999</v>
      </c>
      <c r="AE249" s="62">
        <v>21.610018</v>
      </c>
      <c r="AF249" s="63">
        <v>0</v>
      </c>
      <c r="AG249" s="63">
        <v>1.5815539999999999</v>
      </c>
      <c r="AH249" s="62">
        <v>1.5815539999999999</v>
      </c>
      <c r="AI249" s="62">
        <v>4.0302389999999999</v>
      </c>
      <c r="AJ249" s="62">
        <v>5.7217969999999996</v>
      </c>
      <c r="AK249" s="62">
        <v>3.877313</v>
      </c>
      <c r="AL249" s="62">
        <v>0</v>
      </c>
      <c r="AM249" s="63">
        <v>0</v>
      </c>
      <c r="AN249" s="63">
        <v>-0.278756</v>
      </c>
      <c r="AO249" s="62">
        <v>-0.278756</v>
      </c>
      <c r="AP249" s="62">
        <v>2.1767059999999998</v>
      </c>
      <c r="AQ249" s="62">
        <v>3.6145420000000001</v>
      </c>
      <c r="AR249" s="62">
        <v>0.74998900000000002</v>
      </c>
      <c r="AS249" s="62">
        <v>0</v>
      </c>
      <c r="AT249" s="63">
        <v>0</v>
      </c>
      <c r="AU249" s="63">
        <v>-3.4125000000000003E-2</v>
      </c>
      <c r="AV249" s="62">
        <v>-3.4125000000000003E-2</v>
      </c>
      <c r="AW249" s="62">
        <v>2.4447830000000002</v>
      </c>
      <c r="AX249" s="62">
        <v>3.9208539999999998</v>
      </c>
      <c r="AY249" s="62">
        <v>2.4447830000000002</v>
      </c>
      <c r="AZ249" s="62">
        <v>3.9208539999999998</v>
      </c>
      <c r="BA249" s="63">
        <v>0</v>
      </c>
      <c r="BB249" s="63">
        <v>-1.1630689999999999</v>
      </c>
      <c r="BC249" s="62">
        <v>-1.1630689999999999</v>
      </c>
      <c r="BD249" s="62">
        <v>1.2170069999999999</v>
      </c>
      <c r="BE249" s="62">
        <v>1.2170069999999999</v>
      </c>
      <c r="BF249" s="62">
        <v>1.2170069999999999</v>
      </c>
      <c r="BG249" s="62">
        <v>2.0069539999999999</v>
      </c>
      <c r="BH249" s="62">
        <v>23.759148</v>
      </c>
      <c r="BI249" s="62">
        <v>23.759148</v>
      </c>
      <c r="BJ249" s="62">
        <v>24.961760000000002</v>
      </c>
      <c r="BK249" s="62">
        <v>30.311591</v>
      </c>
      <c r="BL249" s="62">
        <v>29.924530000000001</v>
      </c>
      <c r="BM249" s="62">
        <v>0</v>
      </c>
      <c r="BN249" s="62">
        <v>35.517774000000003</v>
      </c>
      <c r="BO249" s="62">
        <v>35.517774000000003</v>
      </c>
      <c r="BP249" s="62">
        <v>36.451861999999998</v>
      </c>
      <c r="BQ249" s="62">
        <v>35.488981000000003</v>
      </c>
      <c r="BR249" s="62">
        <v>33.356746999999999</v>
      </c>
      <c r="BS249" s="62">
        <v>0</v>
      </c>
    </row>
    <row r="250" spans="2:77" s="1" customFormat="1" ht="15" x14ac:dyDescent="0.25">
      <c r="B250" s="89" t="s">
        <v>98</v>
      </c>
      <c r="C250" s="74">
        <v>43595.25</v>
      </c>
      <c r="D250" s="58" t="s">
        <v>0</v>
      </c>
      <c r="E250" s="75">
        <v>303.33333333333331</v>
      </c>
      <c r="F250" s="75" t="s">
        <v>26</v>
      </c>
      <c r="G250" s="59">
        <v>330.05944599999998</v>
      </c>
      <c r="H250" s="59">
        <v>223.367593</v>
      </c>
      <c r="I250" s="60" t="s">
        <v>26</v>
      </c>
      <c r="J250" s="66" t="s">
        <v>26</v>
      </c>
      <c r="K250" s="59">
        <v>47.666666666666664</v>
      </c>
      <c r="L250" s="75" t="s">
        <v>26</v>
      </c>
      <c r="M250" s="59">
        <v>48.804969</v>
      </c>
      <c r="N250" s="59">
        <v>33.214387000000002</v>
      </c>
      <c r="O250" s="60" t="s">
        <v>26</v>
      </c>
      <c r="P250" s="66" t="s">
        <v>26</v>
      </c>
      <c r="Q250" s="59">
        <v>13.333333333333334</v>
      </c>
      <c r="R250" s="76">
        <v>0</v>
      </c>
      <c r="S250" s="59">
        <v>53.173476999999998</v>
      </c>
      <c r="T250" s="59">
        <v>9.5890029999999999</v>
      </c>
      <c r="U250" s="60" t="s">
        <v>26</v>
      </c>
      <c r="V250" s="90" t="s">
        <v>26</v>
      </c>
      <c r="W250" s="61"/>
      <c r="X250" s="61"/>
      <c r="Y250" s="61"/>
      <c r="Z250" s="61"/>
      <c r="AA250" s="62">
        <v>1865.0250000000001</v>
      </c>
      <c r="AB250" s="62">
        <v>0</v>
      </c>
      <c r="AC250" s="62">
        <v>223.367593</v>
      </c>
      <c r="AD250" s="62">
        <v>318.01413100000002</v>
      </c>
      <c r="AE250" s="62">
        <v>462.82888400000002</v>
      </c>
      <c r="AF250" s="63">
        <v>0</v>
      </c>
      <c r="AG250" s="63">
        <v>57.895561000000001</v>
      </c>
      <c r="AH250" s="62">
        <v>57.895561000000001</v>
      </c>
      <c r="AI250" s="62">
        <v>116.56793399999999</v>
      </c>
      <c r="AJ250" s="62">
        <v>200.94032999999999</v>
      </c>
      <c r="AK250" s="62">
        <v>81.697107000000003</v>
      </c>
      <c r="AL250" s="62">
        <v>0</v>
      </c>
      <c r="AM250" s="63">
        <v>0</v>
      </c>
      <c r="AN250" s="63">
        <v>23.343502000000001</v>
      </c>
      <c r="AO250" s="62">
        <v>23.343502000000001</v>
      </c>
      <c r="AP250" s="62">
        <v>74.256117000000003</v>
      </c>
      <c r="AQ250" s="62">
        <v>157.46123900000001</v>
      </c>
      <c r="AR250" s="62">
        <v>15.294817999999999</v>
      </c>
      <c r="AS250" s="62">
        <v>0</v>
      </c>
      <c r="AT250" s="63">
        <v>0</v>
      </c>
      <c r="AU250" s="63">
        <v>33.214387000000002</v>
      </c>
      <c r="AV250" s="62">
        <v>33.214387000000002</v>
      </c>
      <c r="AW250" s="62">
        <v>86.115005999999994</v>
      </c>
      <c r="AX250" s="62">
        <v>169.18325899999999</v>
      </c>
      <c r="AY250" s="62">
        <v>86.115005999999994</v>
      </c>
      <c r="AZ250" s="62">
        <v>169.18325899999999</v>
      </c>
      <c r="BA250" s="63">
        <v>0</v>
      </c>
      <c r="BB250" s="63">
        <v>9.5890029999999999</v>
      </c>
      <c r="BC250" s="62">
        <v>9.5890029999999999</v>
      </c>
      <c r="BD250" s="62">
        <v>48.752571000000003</v>
      </c>
      <c r="BE250" s="62">
        <v>48.752571000000003</v>
      </c>
      <c r="BF250" s="62">
        <v>48.752571000000003</v>
      </c>
      <c r="BG250" s="62">
        <v>93.068905000000001</v>
      </c>
      <c r="BH250" s="62">
        <v>215.42191099999999</v>
      </c>
      <c r="BI250" s="62">
        <v>215.42191099999999</v>
      </c>
      <c r="BJ250" s="62">
        <v>369.67295799999999</v>
      </c>
      <c r="BK250" s="62">
        <v>533.599108</v>
      </c>
      <c r="BL250" s="62">
        <v>473.34647999999999</v>
      </c>
      <c r="BM250" s="62">
        <v>0</v>
      </c>
      <c r="BN250" s="62">
        <v>178.11777900000001</v>
      </c>
      <c r="BO250" s="62">
        <v>178.11777900000001</v>
      </c>
      <c r="BP250" s="62">
        <v>163.77636899999999</v>
      </c>
      <c r="BQ250" s="62">
        <v>326.49086799999998</v>
      </c>
      <c r="BR250" s="62">
        <v>336.25956200000002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89" t="s">
        <v>100</v>
      </c>
      <c r="C251" s="74">
        <v>43595.25</v>
      </c>
      <c r="D251" s="58" t="s">
        <v>0</v>
      </c>
      <c r="E251" s="75" t="s">
        <v>26</v>
      </c>
      <c r="F251" s="75" t="s">
        <v>26</v>
      </c>
      <c r="G251" s="59">
        <v>18.403663000000002</v>
      </c>
      <c r="H251" s="59">
        <v>44.830289999999998</v>
      </c>
      <c r="I251" s="60" t="s">
        <v>26</v>
      </c>
      <c r="J251" s="66" t="s">
        <v>26</v>
      </c>
      <c r="K251" s="59" t="s">
        <v>26</v>
      </c>
      <c r="L251" s="75" t="s">
        <v>26</v>
      </c>
      <c r="M251" s="59">
        <v>-0.42185899999999998</v>
      </c>
      <c r="N251" s="59">
        <v>1.669802</v>
      </c>
      <c r="O251" s="60" t="s">
        <v>26</v>
      </c>
      <c r="P251" s="66" t="s">
        <v>26</v>
      </c>
      <c r="Q251" s="59" t="s">
        <v>26</v>
      </c>
      <c r="R251" s="76">
        <v>0</v>
      </c>
      <c r="S251" s="59">
        <v>24.024788000000001</v>
      </c>
      <c r="T251" s="59">
        <v>-4.2948250000000003</v>
      </c>
      <c r="U251" s="60" t="s">
        <v>26</v>
      </c>
      <c r="V251" s="90" t="s">
        <v>26</v>
      </c>
      <c r="W251" s="61"/>
      <c r="X251" s="61"/>
      <c r="Y251" s="61"/>
      <c r="Z251" s="61"/>
      <c r="AA251" s="62">
        <v>165.9</v>
      </c>
      <c r="AB251" s="62">
        <v>0</v>
      </c>
      <c r="AC251" s="62">
        <v>44.830289999999998</v>
      </c>
      <c r="AD251" s="62">
        <v>40.198453999999998</v>
      </c>
      <c r="AE251" s="62">
        <v>37.777107999999998</v>
      </c>
      <c r="AF251" s="63">
        <v>0</v>
      </c>
      <c r="AG251" s="63">
        <v>5.6296660000000003</v>
      </c>
      <c r="AH251" s="62">
        <v>5.6296660000000003</v>
      </c>
      <c r="AI251" s="62">
        <v>6.7654490000000003</v>
      </c>
      <c r="AJ251" s="62">
        <v>9.2031159999999996</v>
      </c>
      <c r="AK251" s="62">
        <v>-0.50461199999999995</v>
      </c>
      <c r="AL251" s="62">
        <v>0</v>
      </c>
      <c r="AM251" s="63">
        <v>0</v>
      </c>
      <c r="AN251" s="63">
        <v>-0.25348199999999999</v>
      </c>
      <c r="AO251" s="62">
        <v>-0.25348199999999999</v>
      </c>
      <c r="AP251" s="62">
        <v>1.3250789999999999</v>
      </c>
      <c r="AQ251" s="62">
        <v>3.4738449999999998</v>
      </c>
      <c r="AR251" s="62">
        <v>-1.592625</v>
      </c>
      <c r="AS251" s="62">
        <v>0</v>
      </c>
      <c r="AT251" s="63">
        <v>0</v>
      </c>
      <c r="AU251" s="63">
        <v>1.669802</v>
      </c>
      <c r="AV251" s="62">
        <v>1.669802</v>
      </c>
      <c r="AW251" s="62">
        <v>3.2286510000000002</v>
      </c>
      <c r="AX251" s="62">
        <v>5.5220900000000004</v>
      </c>
      <c r="AY251" s="62">
        <v>3.2286510000000002</v>
      </c>
      <c r="AZ251" s="62">
        <v>5.5220900000000004</v>
      </c>
      <c r="BA251" s="63">
        <v>0</v>
      </c>
      <c r="BB251" s="63">
        <v>-4.2948250000000003</v>
      </c>
      <c r="BC251" s="62">
        <v>-4.2948250000000003</v>
      </c>
      <c r="BD251" s="62">
        <v>-8.5257629999999995</v>
      </c>
      <c r="BE251" s="62">
        <v>-8.5257629999999995</v>
      </c>
      <c r="BF251" s="62">
        <v>-8.5257629999999995</v>
      </c>
      <c r="BG251" s="62">
        <v>-36.734549999999999</v>
      </c>
      <c r="BH251" s="62">
        <v>95.133831999999998</v>
      </c>
      <c r="BI251" s="62">
        <v>95.133831999999998</v>
      </c>
      <c r="BJ251" s="62">
        <v>101.955175</v>
      </c>
      <c r="BK251" s="62">
        <v>114.86258100000001</v>
      </c>
      <c r="BL251" s="62">
        <v>106.252647</v>
      </c>
      <c r="BM251" s="62">
        <v>0</v>
      </c>
      <c r="BN251" s="62">
        <v>76.398408000000003</v>
      </c>
      <c r="BO251" s="62">
        <v>76.398408000000003</v>
      </c>
      <c r="BP251" s="62">
        <v>74.027051</v>
      </c>
      <c r="BQ251" s="62">
        <v>53.197101000000004</v>
      </c>
      <c r="BR251" s="62">
        <v>126.665139</v>
      </c>
      <c r="BS251" s="62">
        <v>0</v>
      </c>
    </row>
    <row r="252" spans="2:77" s="1" customFormat="1" ht="15" x14ac:dyDescent="0.25">
      <c r="B252" s="89" t="s">
        <v>120</v>
      </c>
      <c r="C252" s="74">
        <v>43595.25</v>
      </c>
      <c r="D252" s="58" t="s">
        <v>0</v>
      </c>
      <c r="E252" s="75" t="s">
        <v>26</v>
      </c>
      <c r="F252" s="75" t="s">
        <v>26</v>
      </c>
      <c r="G252" s="59">
        <v>155.470699</v>
      </c>
      <c r="H252" s="59">
        <v>122.609317</v>
      </c>
      <c r="I252" s="60" t="s">
        <v>26</v>
      </c>
      <c r="J252" s="66" t="s">
        <v>26</v>
      </c>
      <c r="K252" s="59" t="s">
        <v>26</v>
      </c>
      <c r="L252" s="75" t="s">
        <v>26</v>
      </c>
      <c r="M252" s="59">
        <v>8.5894650000000006</v>
      </c>
      <c r="N252" s="59">
        <v>8.976462999999999</v>
      </c>
      <c r="O252" s="60" t="s">
        <v>26</v>
      </c>
      <c r="P252" s="66" t="s">
        <v>26</v>
      </c>
      <c r="Q252" s="59" t="s">
        <v>26</v>
      </c>
      <c r="R252" s="76">
        <v>0</v>
      </c>
      <c r="S252" s="59">
        <v>1.5795509999999999</v>
      </c>
      <c r="T252" s="59">
        <v>-13.952031</v>
      </c>
      <c r="U252" s="60" t="s">
        <v>26</v>
      </c>
      <c r="V252" s="90" t="s">
        <v>26</v>
      </c>
      <c r="W252" s="61"/>
      <c r="X252" s="61"/>
      <c r="Y252" s="61"/>
      <c r="Z252" s="61"/>
      <c r="AA252" s="62">
        <v>271.76046467000003</v>
      </c>
      <c r="AB252" s="62">
        <v>0</v>
      </c>
      <c r="AC252" s="62">
        <v>122.609317</v>
      </c>
      <c r="AD252" s="62">
        <v>151.40583000000001</v>
      </c>
      <c r="AE252" s="62">
        <v>161.82546500000001</v>
      </c>
      <c r="AF252" s="63">
        <v>0</v>
      </c>
      <c r="AG252" s="63">
        <v>39.937745</v>
      </c>
      <c r="AH252" s="62">
        <v>39.937745</v>
      </c>
      <c r="AI252" s="62">
        <v>41.699618999999998</v>
      </c>
      <c r="AJ252" s="62">
        <v>44.418170000000003</v>
      </c>
      <c r="AK252" s="62">
        <v>44.908507999999998</v>
      </c>
      <c r="AL252" s="62">
        <v>0</v>
      </c>
      <c r="AM252" s="63">
        <v>0</v>
      </c>
      <c r="AN252" s="63">
        <v>3.9809739999999998</v>
      </c>
      <c r="AO252" s="62">
        <v>3.9809739999999998</v>
      </c>
      <c r="AP252" s="62">
        <v>-2.0571290000000002</v>
      </c>
      <c r="AQ252" s="62">
        <v>4.3887890000000001</v>
      </c>
      <c r="AR252" s="62">
        <v>3.000861</v>
      </c>
      <c r="AS252" s="62">
        <v>0</v>
      </c>
      <c r="AT252" s="63">
        <v>0</v>
      </c>
      <c r="AU252" s="63">
        <v>8.9764630000000007</v>
      </c>
      <c r="AV252" s="62">
        <v>8.9764630000000007</v>
      </c>
      <c r="AW252" s="62">
        <v>3.5417580000000002</v>
      </c>
      <c r="AX252" s="62">
        <v>11.009638000000001</v>
      </c>
      <c r="AY252" s="62">
        <v>3.5417580000000002</v>
      </c>
      <c r="AZ252" s="62">
        <v>11.009638000000001</v>
      </c>
      <c r="BA252" s="63">
        <v>0</v>
      </c>
      <c r="BB252" s="63">
        <v>-13.952031</v>
      </c>
      <c r="BC252" s="62">
        <v>-13.952031</v>
      </c>
      <c r="BD252" s="62">
        <v>-20.754442999999998</v>
      </c>
      <c r="BE252" s="62">
        <v>-20.754442999999998</v>
      </c>
      <c r="BF252" s="62">
        <v>-20.754442999999998</v>
      </c>
      <c r="BG252" s="62">
        <v>-56.092084999999997</v>
      </c>
      <c r="BH252" s="62">
        <v>288.21039300000001</v>
      </c>
      <c r="BI252" s="62">
        <v>288.21039300000001</v>
      </c>
      <c r="BJ252" s="62">
        <v>322.73269800000003</v>
      </c>
      <c r="BK252" s="62">
        <v>389.04293200000001</v>
      </c>
      <c r="BL252" s="62">
        <v>372.68760800000001</v>
      </c>
      <c r="BM252" s="62">
        <v>0</v>
      </c>
      <c r="BN252" s="62">
        <v>74.904004999999998</v>
      </c>
      <c r="BO252" s="62">
        <v>74.904004999999998</v>
      </c>
      <c r="BP252" s="62">
        <v>51.160043999999999</v>
      </c>
      <c r="BQ252" s="62">
        <v>-6.4720890000000004</v>
      </c>
      <c r="BR252" s="62">
        <v>-3.6879599999999999</v>
      </c>
      <c r="BS252" s="62">
        <v>0</v>
      </c>
    </row>
    <row r="253" spans="2:77" s="1" customFormat="1" ht="15" x14ac:dyDescent="0.25">
      <c r="B253" s="89" t="s">
        <v>124</v>
      </c>
      <c r="C253" s="74">
        <v>43595.25</v>
      </c>
      <c r="D253" s="58" t="s">
        <v>0</v>
      </c>
      <c r="E253" s="75" t="s">
        <v>26</v>
      </c>
      <c r="F253" s="75" t="s">
        <v>26</v>
      </c>
      <c r="G253" s="59">
        <v>307.65362399999998</v>
      </c>
      <c r="H253" s="59">
        <v>268.82411300000001</v>
      </c>
      <c r="I253" s="60" t="s">
        <v>26</v>
      </c>
      <c r="J253" s="66" t="s">
        <v>26</v>
      </c>
      <c r="K253" s="59" t="s">
        <v>26</v>
      </c>
      <c r="L253" s="75" t="s">
        <v>26</v>
      </c>
      <c r="M253" s="59">
        <v>42.205544000000003</v>
      </c>
      <c r="N253" s="59">
        <v>28.036733999999996</v>
      </c>
      <c r="O253" s="60" t="s">
        <v>26</v>
      </c>
      <c r="P253" s="66" t="s">
        <v>26</v>
      </c>
      <c r="Q253" s="59" t="s">
        <v>26</v>
      </c>
      <c r="R253" s="76">
        <v>0</v>
      </c>
      <c r="S253" s="59">
        <v>21.401251999999999</v>
      </c>
      <c r="T253" s="59">
        <v>11.803429</v>
      </c>
      <c r="U253" s="60" t="s">
        <v>26</v>
      </c>
      <c r="V253" s="90" t="s">
        <v>26</v>
      </c>
      <c r="W253" s="61"/>
      <c r="X253" s="61"/>
      <c r="Y253" s="61"/>
      <c r="Z253" s="61"/>
      <c r="AA253" s="62">
        <v>564.83856000000003</v>
      </c>
      <c r="AB253" s="62">
        <v>0</v>
      </c>
      <c r="AC253" s="62">
        <v>268.82411300000001</v>
      </c>
      <c r="AD253" s="62">
        <v>289.60721100000001</v>
      </c>
      <c r="AE253" s="62">
        <v>313.78713299999998</v>
      </c>
      <c r="AF253" s="63">
        <v>0</v>
      </c>
      <c r="AG253" s="63">
        <v>47.999896</v>
      </c>
      <c r="AH253" s="62">
        <v>47.999896</v>
      </c>
      <c r="AI253" s="62">
        <v>61.355794000000003</v>
      </c>
      <c r="AJ253" s="62">
        <v>72.939093999999997</v>
      </c>
      <c r="AK253" s="62">
        <v>48.578888999999997</v>
      </c>
      <c r="AL253" s="62">
        <v>0</v>
      </c>
      <c r="AM253" s="63">
        <v>0</v>
      </c>
      <c r="AN253" s="63">
        <v>19.708970999999998</v>
      </c>
      <c r="AO253" s="62">
        <v>19.708970999999998</v>
      </c>
      <c r="AP253" s="62">
        <v>34.304786999999997</v>
      </c>
      <c r="AQ253" s="62">
        <v>49.569485999999998</v>
      </c>
      <c r="AR253" s="62">
        <v>22.801214000000002</v>
      </c>
      <c r="AS253" s="62">
        <v>0</v>
      </c>
      <c r="AT253" s="63">
        <v>0</v>
      </c>
      <c r="AU253" s="63">
        <v>28.036733999999999</v>
      </c>
      <c r="AV253" s="62">
        <v>28.036733999999999</v>
      </c>
      <c r="AW253" s="62">
        <v>60.624989999999997</v>
      </c>
      <c r="AX253" s="62">
        <v>55.06026</v>
      </c>
      <c r="AY253" s="62">
        <v>60.624989999999997</v>
      </c>
      <c r="AZ253" s="62">
        <v>55.06026</v>
      </c>
      <c r="BA253" s="63">
        <v>0</v>
      </c>
      <c r="BB253" s="63">
        <v>11.803429</v>
      </c>
      <c r="BC253" s="62">
        <v>11.803429</v>
      </c>
      <c r="BD253" s="62">
        <v>27.377680999999999</v>
      </c>
      <c r="BE253" s="62">
        <v>27.377680999999999</v>
      </c>
      <c r="BF253" s="62">
        <v>27.377680999999999</v>
      </c>
      <c r="BG253" s="62">
        <v>40.952491999999999</v>
      </c>
      <c r="BH253" s="62">
        <v>843.40295500000002</v>
      </c>
      <c r="BI253" s="62">
        <v>843.40295500000002</v>
      </c>
      <c r="BJ253" s="62">
        <v>897.53432499999997</v>
      </c>
      <c r="BK253" s="62">
        <v>1181.4088389999999</v>
      </c>
      <c r="BL253" s="62">
        <v>987.58894099999998</v>
      </c>
      <c r="BM253" s="62">
        <v>0</v>
      </c>
      <c r="BN253" s="62">
        <v>71.444557000000003</v>
      </c>
      <c r="BO253" s="62">
        <v>71.444557000000003</v>
      </c>
      <c r="BP253" s="62">
        <v>91.846424999999996</v>
      </c>
      <c r="BQ253" s="62">
        <v>151.40714800000001</v>
      </c>
      <c r="BR253" s="62">
        <v>128.88358299999999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89" t="s">
        <v>134</v>
      </c>
      <c r="C254" s="74">
        <v>43595.25</v>
      </c>
      <c r="D254" s="58" t="s">
        <v>0</v>
      </c>
      <c r="E254" s="75" t="s">
        <v>26</v>
      </c>
      <c r="F254" s="75" t="s">
        <v>26</v>
      </c>
      <c r="G254" s="59">
        <v>23.576902</v>
      </c>
      <c r="H254" s="59">
        <v>17.567129999999999</v>
      </c>
      <c r="I254" s="60" t="s">
        <v>26</v>
      </c>
      <c r="J254" s="66" t="s">
        <v>26</v>
      </c>
      <c r="K254" s="59" t="s">
        <v>26</v>
      </c>
      <c r="L254" s="75" t="s">
        <v>26</v>
      </c>
      <c r="M254" s="59">
        <v>-7.9448639999999999</v>
      </c>
      <c r="N254" s="59">
        <v>-0.38013399999999986</v>
      </c>
      <c r="O254" s="60" t="s">
        <v>26</v>
      </c>
      <c r="P254" s="66" t="s">
        <v>26</v>
      </c>
      <c r="Q254" s="59" t="s">
        <v>26</v>
      </c>
      <c r="R254" s="76">
        <v>0</v>
      </c>
      <c r="S254" s="59">
        <v>-15.457428</v>
      </c>
      <c r="T254" s="59">
        <v>-2.7158350000000002</v>
      </c>
      <c r="U254" s="60" t="s">
        <v>26</v>
      </c>
      <c r="V254" s="90" t="s">
        <v>26</v>
      </c>
      <c r="W254" s="61"/>
      <c r="X254" s="61"/>
      <c r="Y254" s="61"/>
      <c r="Z254" s="61"/>
      <c r="AA254" s="62">
        <v>19.196999999999999</v>
      </c>
      <c r="AB254" s="62">
        <v>0</v>
      </c>
      <c r="AC254" s="62">
        <v>17.567129999999999</v>
      </c>
      <c r="AD254" s="62">
        <v>16.661691999999999</v>
      </c>
      <c r="AE254" s="62">
        <v>18.653196000000001</v>
      </c>
      <c r="AF254" s="63">
        <v>0</v>
      </c>
      <c r="AG254" s="63">
        <v>3.2530969999999999</v>
      </c>
      <c r="AH254" s="62">
        <v>3.2530969999999999</v>
      </c>
      <c r="AI254" s="62">
        <v>5.8508100000000001</v>
      </c>
      <c r="AJ254" s="62">
        <v>3.590077</v>
      </c>
      <c r="AK254" s="62">
        <v>5.3488439999999997</v>
      </c>
      <c r="AL254" s="62">
        <v>0</v>
      </c>
      <c r="AM254" s="63">
        <v>0</v>
      </c>
      <c r="AN254" s="63">
        <v>-1.2734319999999999</v>
      </c>
      <c r="AO254" s="62">
        <v>-1.2734319999999999</v>
      </c>
      <c r="AP254" s="62">
        <v>0.18044299999999999</v>
      </c>
      <c r="AQ254" s="62">
        <v>-1.498397</v>
      </c>
      <c r="AR254" s="62">
        <v>-9.0549330000000001</v>
      </c>
      <c r="AS254" s="62">
        <v>0</v>
      </c>
      <c r="AT254" s="63">
        <v>0</v>
      </c>
      <c r="AU254" s="63">
        <v>-0.38013400000000003</v>
      </c>
      <c r="AV254" s="62">
        <v>-0.38013400000000003</v>
      </c>
      <c r="AW254" s="62">
        <v>1.0919620000000001</v>
      </c>
      <c r="AX254" s="62">
        <v>-0.57660699999999998</v>
      </c>
      <c r="AY254" s="62">
        <v>1.0919620000000001</v>
      </c>
      <c r="AZ254" s="62">
        <v>-0.57660699999999998</v>
      </c>
      <c r="BA254" s="63">
        <v>0</v>
      </c>
      <c r="BB254" s="63">
        <v>-2.7158350000000002</v>
      </c>
      <c r="BC254" s="62">
        <v>-2.7158350000000002</v>
      </c>
      <c r="BD254" s="62">
        <v>0.82553399999999999</v>
      </c>
      <c r="BE254" s="62">
        <v>0.82553399999999999</v>
      </c>
      <c r="BF254" s="62">
        <v>0.82553399999999999</v>
      </c>
      <c r="BG254" s="62">
        <v>-1.1635279999999999</v>
      </c>
      <c r="BH254" s="62">
        <v>32.502647000000003</v>
      </c>
      <c r="BI254" s="62">
        <v>32.502647000000003</v>
      </c>
      <c r="BJ254" s="62">
        <v>33.909520999999998</v>
      </c>
      <c r="BK254" s="62">
        <v>41.808584000000003</v>
      </c>
      <c r="BL254" s="62">
        <v>34.879278999999997</v>
      </c>
      <c r="BM254" s="62">
        <v>0</v>
      </c>
      <c r="BN254" s="62">
        <v>49.568105000000003</v>
      </c>
      <c r="BO254" s="62">
        <v>49.568105000000003</v>
      </c>
      <c r="BP254" s="62">
        <v>50.769550000000002</v>
      </c>
      <c r="BQ254" s="62">
        <v>49.106428999999999</v>
      </c>
      <c r="BR254" s="62">
        <v>32.902997999999997</v>
      </c>
      <c r="BS254" s="62">
        <v>0</v>
      </c>
    </row>
    <row r="255" spans="2:77" s="1" customFormat="1" ht="15" x14ac:dyDescent="0.25">
      <c r="B255" s="89" t="s">
        <v>153</v>
      </c>
      <c r="C255" s="74">
        <v>43595.25</v>
      </c>
      <c r="D255" s="58" t="s">
        <v>0</v>
      </c>
      <c r="E255" s="75" t="s">
        <v>26</v>
      </c>
      <c r="F255" s="75" t="s">
        <v>26</v>
      </c>
      <c r="G255" s="59">
        <v>86.125490999999997</v>
      </c>
      <c r="H255" s="59">
        <v>105.22806300000001</v>
      </c>
      <c r="I255" s="60" t="s">
        <v>26</v>
      </c>
      <c r="J255" s="66" t="s">
        <v>26</v>
      </c>
      <c r="K255" s="59" t="s">
        <v>26</v>
      </c>
      <c r="L255" s="75" t="s">
        <v>26</v>
      </c>
      <c r="M255" s="59">
        <v>1.2362129999999998</v>
      </c>
      <c r="N255" s="59">
        <v>20.876118999999999</v>
      </c>
      <c r="O255" s="60" t="s">
        <v>26</v>
      </c>
      <c r="P255" s="66" t="s">
        <v>26</v>
      </c>
      <c r="Q255" s="59" t="s">
        <v>26</v>
      </c>
      <c r="R255" s="76">
        <v>0</v>
      </c>
      <c r="S255" s="59">
        <v>2.9769990000000002</v>
      </c>
      <c r="T255" s="59">
        <v>16.755127999999999</v>
      </c>
      <c r="U255" s="60" t="s">
        <v>26</v>
      </c>
      <c r="V255" s="90" t="s">
        <v>26</v>
      </c>
      <c r="W255" s="61"/>
      <c r="X255" s="61"/>
      <c r="Y255" s="61"/>
      <c r="Z255" s="61"/>
      <c r="AA255" s="62">
        <v>200.77199999999999</v>
      </c>
      <c r="AB255" s="62">
        <v>0</v>
      </c>
      <c r="AC255" s="62">
        <v>105.22806300000001</v>
      </c>
      <c r="AD255" s="62">
        <v>116.50425300000001</v>
      </c>
      <c r="AE255" s="62">
        <v>117.168312</v>
      </c>
      <c r="AF255" s="63">
        <v>0</v>
      </c>
      <c r="AG255" s="63">
        <v>28.963681000000001</v>
      </c>
      <c r="AH255" s="62">
        <v>28.963681000000001</v>
      </c>
      <c r="AI255" s="62">
        <v>37.183216999999999</v>
      </c>
      <c r="AJ255" s="62">
        <v>32.054253000000003</v>
      </c>
      <c r="AK255" s="62">
        <v>9.4460429999999995</v>
      </c>
      <c r="AL255" s="62">
        <v>0</v>
      </c>
      <c r="AM255" s="63">
        <v>0</v>
      </c>
      <c r="AN255" s="63">
        <v>18.726769999999998</v>
      </c>
      <c r="AO255" s="62">
        <v>18.726769999999998</v>
      </c>
      <c r="AP255" s="62">
        <v>25.655107000000001</v>
      </c>
      <c r="AQ255" s="62">
        <v>19.763574999999999</v>
      </c>
      <c r="AR255" s="62">
        <v>-1.2284120000000001</v>
      </c>
      <c r="AS255" s="62">
        <v>0</v>
      </c>
      <c r="AT255" s="63">
        <v>0</v>
      </c>
      <c r="AU255" s="63">
        <v>20.876118999999999</v>
      </c>
      <c r="AV255" s="62">
        <v>20.876118999999999</v>
      </c>
      <c r="AW255" s="62">
        <v>27.560417000000001</v>
      </c>
      <c r="AX255" s="62">
        <v>21.846768000000001</v>
      </c>
      <c r="AY255" s="62">
        <v>27.560417000000001</v>
      </c>
      <c r="AZ255" s="62">
        <v>21.846768000000001</v>
      </c>
      <c r="BA255" s="63">
        <v>0</v>
      </c>
      <c r="BB255" s="63">
        <v>16.755127999999999</v>
      </c>
      <c r="BC255" s="62">
        <v>16.755127999999999</v>
      </c>
      <c r="BD255" s="62">
        <v>13.657325999999999</v>
      </c>
      <c r="BE255" s="62">
        <v>13.657325999999999</v>
      </c>
      <c r="BF255" s="62">
        <v>13.657325999999999</v>
      </c>
      <c r="BG255" s="62">
        <v>8.0649949999999997</v>
      </c>
      <c r="BH255" s="62">
        <v>35.804575999999997</v>
      </c>
      <c r="BI255" s="62">
        <v>35.804575999999997</v>
      </c>
      <c r="BJ255" s="62">
        <v>41.830756000000001</v>
      </c>
      <c r="BK255" s="62">
        <v>47.590648999999999</v>
      </c>
      <c r="BL255" s="62">
        <v>25.401633</v>
      </c>
      <c r="BM255" s="62">
        <v>0</v>
      </c>
      <c r="BN255" s="62">
        <v>218.68468200000001</v>
      </c>
      <c r="BO255" s="62">
        <v>218.68468200000001</v>
      </c>
      <c r="BP255" s="62">
        <v>225.688411</v>
      </c>
      <c r="BQ255" s="62">
        <v>234.05410599999999</v>
      </c>
      <c r="BR255" s="62">
        <v>235.70487900000001</v>
      </c>
      <c r="BS255" s="62">
        <v>0</v>
      </c>
    </row>
    <row r="256" spans="2:77" s="1" customFormat="1" ht="15" x14ac:dyDescent="0.25">
      <c r="B256" s="89" t="s">
        <v>154</v>
      </c>
      <c r="C256" s="74">
        <v>43595.25</v>
      </c>
      <c r="D256" s="58" t="s">
        <v>0</v>
      </c>
      <c r="E256" s="75" t="s">
        <v>26</v>
      </c>
      <c r="F256" s="75" t="s">
        <v>26</v>
      </c>
      <c r="G256" s="59">
        <v>66.145433999999995</v>
      </c>
      <c r="H256" s="59">
        <v>47.147984999999998</v>
      </c>
      <c r="I256" s="60" t="s">
        <v>26</v>
      </c>
      <c r="J256" s="66" t="s">
        <v>26</v>
      </c>
      <c r="K256" s="59" t="s">
        <v>26</v>
      </c>
      <c r="L256" s="75" t="s">
        <v>26</v>
      </c>
      <c r="M256" s="59">
        <v>-2.3257880000000002</v>
      </c>
      <c r="N256" s="59">
        <v>0.4853059999999999</v>
      </c>
      <c r="O256" s="60" t="s">
        <v>26</v>
      </c>
      <c r="P256" s="66" t="s">
        <v>26</v>
      </c>
      <c r="Q256" s="59" t="s">
        <v>26</v>
      </c>
      <c r="R256" s="76">
        <v>0</v>
      </c>
      <c r="S256" s="59">
        <v>-10.578874000000001</v>
      </c>
      <c r="T256" s="59">
        <v>0.72869899999999999</v>
      </c>
      <c r="U256" s="60" t="s">
        <v>26</v>
      </c>
      <c r="V256" s="90" t="s">
        <v>26</v>
      </c>
      <c r="W256" s="61"/>
      <c r="X256" s="61"/>
      <c r="Y256" s="61"/>
      <c r="Z256" s="61"/>
      <c r="AA256" s="62">
        <v>156</v>
      </c>
      <c r="AB256" s="62">
        <v>0</v>
      </c>
      <c r="AC256" s="62">
        <v>47.147984999999998</v>
      </c>
      <c r="AD256" s="62">
        <v>54.088237999999997</v>
      </c>
      <c r="AE256" s="62">
        <v>74.264758999999998</v>
      </c>
      <c r="AF256" s="63">
        <v>0</v>
      </c>
      <c r="AG256" s="63">
        <v>5.680466</v>
      </c>
      <c r="AH256" s="62">
        <v>5.680466</v>
      </c>
      <c r="AI256" s="62">
        <v>6.4397909999999996</v>
      </c>
      <c r="AJ256" s="62">
        <v>19.732575000000001</v>
      </c>
      <c r="AK256" s="62">
        <v>11.025226</v>
      </c>
      <c r="AL256" s="62">
        <v>0</v>
      </c>
      <c r="AM256" s="63">
        <v>0</v>
      </c>
      <c r="AN256" s="63">
        <v>-0.92985200000000001</v>
      </c>
      <c r="AO256" s="62">
        <v>-0.92985200000000001</v>
      </c>
      <c r="AP256" s="62">
        <v>9.4886999999999999E-2</v>
      </c>
      <c r="AQ256" s="62">
        <v>9.6241079999999997</v>
      </c>
      <c r="AR256" s="62">
        <v>-2.467673</v>
      </c>
      <c r="AS256" s="62">
        <v>0</v>
      </c>
      <c r="AT256" s="63">
        <v>0</v>
      </c>
      <c r="AU256" s="63">
        <v>0.48530600000000002</v>
      </c>
      <c r="AV256" s="62">
        <v>0.48530600000000002</v>
      </c>
      <c r="AW256" s="62">
        <v>0.37516699999999997</v>
      </c>
      <c r="AX256" s="62">
        <v>10.290165</v>
      </c>
      <c r="AY256" s="62">
        <v>0.37516699999999997</v>
      </c>
      <c r="AZ256" s="62">
        <v>10.290165</v>
      </c>
      <c r="BA256" s="63">
        <v>0</v>
      </c>
      <c r="BB256" s="63">
        <v>0.72869899999999999</v>
      </c>
      <c r="BC256" s="62">
        <v>0.72869899999999999</v>
      </c>
      <c r="BD256" s="62">
        <v>5.4868779999999999</v>
      </c>
      <c r="BE256" s="62">
        <v>5.4868779999999999</v>
      </c>
      <c r="BF256" s="62">
        <v>5.4868779999999999</v>
      </c>
      <c r="BG256" s="62">
        <v>8.8560160000000003</v>
      </c>
      <c r="BH256" s="62">
        <v>71.320374999999999</v>
      </c>
      <c r="BI256" s="62">
        <v>71.320374999999999</v>
      </c>
      <c r="BJ256" s="62">
        <v>59.316631000000001</v>
      </c>
      <c r="BK256" s="62">
        <v>83.516137999999998</v>
      </c>
      <c r="BL256" s="62">
        <v>73.086696000000003</v>
      </c>
      <c r="BM256" s="62">
        <v>0</v>
      </c>
      <c r="BN256" s="62">
        <v>113.436713</v>
      </c>
      <c r="BO256" s="62">
        <v>113.436713</v>
      </c>
      <c r="BP256" s="62">
        <v>120.15709200000001</v>
      </c>
      <c r="BQ256" s="62">
        <v>141.52663899999999</v>
      </c>
      <c r="BR256" s="62">
        <v>159.164647</v>
      </c>
      <c r="BS256" s="62">
        <v>0</v>
      </c>
    </row>
    <row r="257" spans="1:77" s="1" customFormat="1" ht="15" x14ac:dyDescent="0.25">
      <c r="B257" s="89" t="s">
        <v>155</v>
      </c>
      <c r="C257" s="74">
        <v>43595.25</v>
      </c>
      <c r="D257" s="58" t="s">
        <v>0</v>
      </c>
      <c r="E257" s="75" t="s">
        <v>26</v>
      </c>
      <c r="F257" s="75" t="s">
        <v>26</v>
      </c>
      <c r="G257" s="59">
        <v>353.56489599999998</v>
      </c>
      <c r="H257" s="59">
        <v>151.29686799999999</v>
      </c>
      <c r="I257" s="60" t="s">
        <v>26</v>
      </c>
      <c r="J257" s="66" t="s">
        <v>26</v>
      </c>
      <c r="K257" s="59" t="s">
        <v>26</v>
      </c>
      <c r="L257" s="75" t="s">
        <v>26</v>
      </c>
      <c r="M257" s="59">
        <v>127.76611700000001</v>
      </c>
      <c r="N257" s="59">
        <v>26.830823000000002</v>
      </c>
      <c r="O257" s="60" t="s">
        <v>26</v>
      </c>
      <c r="P257" s="66" t="s">
        <v>26</v>
      </c>
      <c r="Q257" s="59" t="s">
        <v>26</v>
      </c>
      <c r="R257" s="76">
        <v>0</v>
      </c>
      <c r="S257" s="59">
        <v>-3.6854830000000001</v>
      </c>
      <c r="T257" s="59">
        <v>-56.572814000000001</v>
      </c>
      <c r="U257" s="60" t="s">
        <v>26</v>
      </c>
      <c r="V257" s="90" t="s">
        <v>26</v>
      </c>
      <c r="W257" s="61"/>
      <c r="X257" s="61"/>
      <c r="Y257" s="61"/>
      <c r="Z257" s="61"/>
      <c r="AA257" s="62">
        <v>919.00531600260001</v>
      </c>
      <c r="AB257" s="62">
        <v>0</v>
      </c>
      <c r="AC257" s="62">
        <v>151.29686799999999</v>
      </c>
      <c r="AD257" s="62">
        <v>273.58739300000002</v>
      </c>
      <c r="AE257" s="62">
        <v>349.99033500000002</v>
      </c>
      <c r="AF257" s="63">
        <v>0</v>
      </c>
      <c r="AG257" s="63">
        <v>19.738361999999999</v>
      </c>
      <c r="AH257" s="62">
        <v>19.738361999999999</v>
      </c>
      <c r="AI257" s="62">
        <v>99.371337999999994</v>
      </c>
      <c r="AJ257" s="62">
        <v>131.69537800000001</v>
      </c>
      <c r="AK257" s="62">
        <v>128.756328</v>
      </c>
      <c r="AL257" s="62">
        <v>0</v>
      </c>
      <c r="AM257" s="63">
        <v>0</v>
      </c>
      <c r="AN257" s="63">
        <v>-32.523041999999997</v>
      </c>
      <c r="AO257" s="62">
        <v>-32.523041999999997</v>
      </c>
      <c r="AP257" s="62">
        <v>38.160223000000002</v>
      </c>
      <c r="AQ257" s="62">
        <v>73.169696999999999</v>
      </c>
      <c r="AR257" s="62">
        <v>45.204618000000004</v>
      </c>
      <c r="AS257" s="62">
        <v>0</v>
      </c>
      <c r="AT257" s="63">
        <v>0</v>
      </c>
      <c r="AU257" s="63">
        <v>26.830822999999999</v>
      </c>
      <c r="AV257" s="62">
        <v>26.830822999999999</v>
      </c>
      <c r="AW257" s="62">
        <v>104.410619</v>
      </c>
      <c r="AX257" s="62">
        <v>155.434157</v>
      </c>
      <c r="AY257" s="62">
        <v>104.410619</v>
      </c>
      <c r="AZ257" s="62">
        <v>155.434157</v>
      </c>
      <c r="BA257" s="63">
        <v>0</v>
      </c>
      <c r="BB257" s="63">
        <v>-56.572814000000001</v>
      </c>
      <c r="BC257" s="62">
        <v>-56.572814000000001</v>
      </c>
      <c r="BD257" s="62">
        <v>5.60189</v>
      </c>
      <c r="BE257" s="62">
        <v>5.60189</v>
      </c>
      <c r="BF257" s="62">
        <v>5.60189</v>
      </c>
      <c r="BG257" s="62">
        <v>-35.207917999999999</v>
      </c>
      <c r="BH257" s="62">
        <v>1585.690846</v>
      </c>
      <c r="BI257" s="62">
        <v>1585.690846</v>
      </c>
      <c r="BJ257" s="62">
        <v>1897.1842039999999</v>
      </c>
      <c r="BK257" s="62">
        <v>2597.4231669999999</v>
      </c>
      <c r="BL257" s="62">
        <v>2396.9828400000001</v>
      </c>
      <c r="BM257" s="62">
        <v>0</v>
      </c>
      <c r="BN257" s="62">
        <v>1048.8884499999999</v>
      </c>
      <c r="BO257" s="62">
        <v>1048.8884499999999</v>
      </c>
      <c r="BP257" s="62">
        <v>1036.361163</v>
      </c>
      <c r="BQ257" s="62">
        <v>1121.6717759999999</v>
      </c>
      <c r="BR257" s="62">
        <v>951.904088</v>
      </c>
      <c r="BS257" s="62">
        <v>0</v>
      </c>
    </row>
    <row r="258" spans="1:77" s="1" customFormat="1" ht="15" x14ac:dyDescent="0.25">
      <c r="B258" s="89" t="s">
        <v>157</v>
      </c>
      <c r="C258" s="74">
        <v>43595.25</v>
      </c>
      <c r="D258" s="58" t="s">
        <v>0</v>
      </c>
      <c r="E258" s="75" t="s">
        <v>26</v>
      </c>
      <c r="F258" s="75" t="s">
        <v>26</v>
      </c>
      <c r="G258" s="59">
        <v>117.491883</v>
      </c>
      <c r="H258" s="59">
        <v>132.376743</v>
      </c>
      <c r="I258" s="60" t="s">
        <v>26</v>
      </c>
      <c r="J258" s="66" t="s">
        <v>26</v>
      </c>
      <c r="K258" s="59" t="s">
        <v>26</v>
      </c>
      <c r="L258" s="75" t="s">
        <v>26</v>
      </c>
      <c r="M258" s="59">
        <v>15.409079999999999</v>
      </c>
      <c r="N258" s="59">
        <v>28.987566000000001</v>
      </c>
      <c r="O258" s="60" t="s">
        <v>26</v>
      </c>
      <c r="P258" s="66" t="s">
        <v>26</v>
      </c>
      <c r="Q258" s="59" t="s">
        <v>26</v>
      </c>
      <c r="R258" s="76">
        <v>0</v>
      </c>
      <c r="S258" s="59">
        <v>26.549478000000001</v>
      </c>
      <c r="T258" s="59">
        <v>5.3451230000000001</v>
      </c>
      <c r="U258" s="60" t="s">
        <v>26</v>
      </c>
      <c r="V258" s="90" t="s">
        <v>26</v>
      </c>
      <c r="W258" s="61"/>
      <c r="X258" s="61"/>
      <c r="Y258" s="61"/>
      <c r="Z258" s="61"/>
      <c r="AA258" s="62">
        <v>180.54</v>
      </c>
      <c r="AB258" s="62">
        <v>0</v>
      </c>
      <c r="AC258" s="62">
        <v>132.376743</v>
      </c>
      <c r="AD258" s="62">
        <v>164.044037</v>
      </c>
      <c r="AE258" s="62">
        <v>138.49855299999999</v>
      </c>
      <c r="AF258" s="63">
        <v>0</v>
      </c>
      <c r="AG258" s="63">
        <v>42.039428000000001</v>
      </c>
      <c r="AH258" s="62">
        <v>42.039428000000001</v>
      </c>
      <c r="AI258" s="62">
        <v>46.420563000000001</v>
      </c>
      <c r="AJ258" s="62">
        <v>49.487664000000002</v>
      </c>
      <c r="AK258" s="62">
        <v>31.690726999999999</v>
      </c>
      <c r="AL258" s="62">
        <v>0</v>
      </c>
      <c r="AM258" s="63">
        <v>0</v>
      </c>
      <c r="AN258" s="63">
        <v>24.412006999999999</v>
      </c>
      <c r="AO258" s="62">
        <v>24.412006999999999</v>
      </c>
      <c r="AP258" s="62">
        <v>22.016559999999998</v>
      </c>
      <c r="AQ258" s="62">
        <v>28.751480000000001</v>
      </c>
      <c r="AR258" s="62">
        <v>11.653022999999999</v>
      </c>
      <c r="AS258" s="62">
        <v>0</v>
      </c>
      <c r="AT258" s="63">
        <v>0</v>
      </c>
      <c r="AU258" s="63">
        <v>28.987566000000001</v>
      </c>
      <c r="AV258" s="62">
        <v>28.987566000000001</v>
      </c>
      <c r="AW258" s="62">
        <v>26.325607000000002</v>
      </c>
      <c r="AX258" s="62">
        <v>33.259293999999997</v>
      </c>
      <c r="AY258" s="62">
        <v>26.325607000000002</v>
      </c>
      <c r="AZ258" s="62">
        <v>33.259293999999997</v>
      </c>
      <c r="BA258" s="63">
        <v>0</v>
      </c>
      <c r="BB258" s="63">
        <v>5.3451230000000001</v>
      </c>
      <c r="BC258" s="62">
        <v>5.3451230000000001</v>
      </c>
      <c r="BD258" s="62">
        <v>-5.2874480000000004</v>
      </c>
      <c r="BE258" s="62">
        <v>-5.2874480000000004</v>
      </c>
      <c r="BF258" s="62">
        <v>-5.2874480000000004</v>
      </c>
      <c r="BG258" s="62">
        <v>-24.054872</v>
      </c>
      <c r="BH258" s="62">
        <v>300.983969</v>
      </c>
      <c r="BI258" s="62">
        <v>300.983969</v>
      </c>
      <c r="BJ258" s="62">
        <v>296.37924600000002</v>
      </c>
      <c r="BK258" s="62">
        <v>374.16571099999999</v>
      </c>
      <c r="BL258" s="62">
        <v>350.79598800000002</v>
      </c>
      <c r="BM258" s="62">
        <v>0</v>
      </c>
      <c r="BN258" s="62">
        <v>298.40323000000001</v>
      </c>
      <c r="BO258" s="62">
        <v>298.40323000000001</v>
      </c>
      <c r="BP258" s="62">
        <v>285.088188</v>
      </c>
      <c r="BQ258" s="62">
        <v>264.96718600000003</v>
      </c>
      <c r="BR258" s="62">
        <v>283.51658099999997</v>
      </c>
      <c r="BS258" s="62">
        <v>0</v>
      </c>
    </row>
    <row r="259" spans="1:77" s="1" customFormat="1" ht="15" x14ac:dyDescent="0.25">
      <c r="B259" s="89" t="s">
        <v>159</v>
      </c>
      <c r="C259" s="74">
        <v>43595.25</v>
      </c>
      <c r="D259" s="58" t="s">
        <v>0</v>
      </c>
      <c r="E259" s="75" t="s">
        <v>26</v>
      </c>
      <c r="F259" s="75" t="s">
        <v>26</v>
      </c>
      <c r="G259" s="59">
        <v>18.359000000000002</v>
      </c>
      <c r="H259" s="59">
        <v>17.306999999999999</v>
      </c>
      <c r="I259" s="60" t="s">
        <v>26</v>
      </c>
      <c r="J259" s="66" t="s">
        <v>26</v>
      </c>
      <c r="K259" s="59" t="s">
        <v>26</v>
      </c>
      <c r="L259" s="75" t="s">
        <v>26</v>
      </c>
      <c r="M259" s="59">
        <v>8.8829999999999991</v>
      </c>
      <c r="N259" s="59">
        <v>6.5630000000000006</v>
      </c>
      <c r="O259" s="60" t="s">
        <v>26</v>
      </c>
      <c r="P259" s="66" t="s">
        <v>26</v>
      </c>
      <c r="Q259" s="59" t="s">
        <v>26</v>
      </c>
      <c r="R259" s="76">
        <v>0</v>
      </c>
      <c r="S259" s="59">
        <v>53.098999999999997</v>
      </c>
      <c r="T259" s="59">
        <v>-4.1020000000000003</v>
      </c>
      <c r="U259" s="60" t="s">
        <v>26</v>
      </c>
      <c r="V259" s="90" t="s">
        <v>26</v>
      </c>
      <c r="W259" s="61"/>
      <c r="X259" s="61"/>
      <c r="Y259" s="61"/>
      <c r="Z259" s="61"/>
      <c r="AA259" s="62">
        <v>72.009580783199993</v>
      </c>
      <c r="AB259" s="62">
        <v>0</v>
      </c>
      <c r="AC259" s="62">
        <v>17.306999999999999</v>
      </c>
      <c r="AD259" s="62">
        <v>18.106999999999999</v>
      </c>
      <c r="AE259" s="62">
        <v>22.285</v>
      </c>
      <c r="AF259" s="63">
        <v>0</v>
      </c>
      <c r="AG259" s="63">
        <v>2.931</v>
      </c>
      <c r="AH259" s="62">
        <v>2.931</v>
      </c>
      <c r="AI259" s="62">
        <v>3.45</v>
      </c>
      <c r="AJ259" s="62">
        <v>3.1779999999999999</v>
      </c>
      <c r="AK259" s="62">
        <v>7.5780000000000003</v>
      </c>
      <c r="AL259" s="62">
        <v>0</v>
      </c>
      <c r="AM259" s="63">
        <v>0</v>
      </c>
      <c r="AN259" s="63">
        <v>1.772</v>
      </c>
      <c r="AO259" s="62">
        <v>1.772</v>
      </c>
      <c r="AP259" s="62">
        <v>2.077</v>
      </c>
      <c r="AQ259" s="62">
        <v>2.113</v>
      </c>
      <c r="AR259" s="62">
        <v>6.2489999999999997</v>
      </c>
      <c r="AS259" s="62">
        <v>0</v>
      </c>
      <c r="AT259" s="63">
        <v>0</v>
      </c>
      <c r="AU259" s="63">
        <v>6.5629999999999997</v>
      </c>
      <c r="AV259" s="62">
        <v>6.5629999999999997</v>
      </c>
      <c r="AW259" s="62">
        <v>7.524</v>
      </c>
      <c r="AX259" s="62">
        <v>10.510999999999999</v>
      </c>
      <c r="AY259" s="62">
        <v>7.524</v>
      </c>
      <c r="AZ259" s="62">
        <v>10.510999999999999</v>
      </c>
      <c r="BA259" s="63">
        <v>0</v>
      </c>
      <c r="BB259" s="63">
        <v>-4.1020000000000003</v>
      </c>
      <c r="BC259" s="62">
        <v>-4.1020000000000003</v>
      </c>
      <c r="BD259" s="62">
        <v>2.4900000000000002</v>
      </c>
      <c r="BE259" s="62">
        <v>2.4900000000000002</v>
      </c>
      <c r="BF259" s="62">
        <v>2.4900000000000002</v>
      </c>
      <c r="BG259" s="62">
        <v>-15.944000000000001</v>
      </c>
      <c r="BH259" s="62">
        <v>271.42</v>
      </c>
      <c r="BI259" s="62">
        <v>271.42</v>
      </c>
      <c r="BJ259" s="62">
        <v>219.38300000000001</v>
      </c>
      <c r="BK259" s="62">
        <v>278.46600000000001</v>
      </c>
      <c r="BL259" s="62">
        <v>86.567999999999998</v>
      </c>
      <c r="BM259" s="62">
        <v>0</v>
      </c>
      <c r="BN259" s="62">
        <v>95.063000000000002</v>
      </c>
      <c r="BO259" s="62">
        <v>95.063000000000002</v>
      </c>
      <c r="BP259" s="62">
        <v>107.917</v>
      </c>
      <c r="BQ259" s="62">
        <v>141.33500000000001</v>
      </c>
      <c r="BR259" s="62">
        <v>130.55099999999999</v>
      </c>
      <c r="BS259" s="62">
        <v>0</v>
      </c>
    </row>
    <row r="260" spans="1:77" s="1" customFormat="1" ht="15" x14ac:dyDescent="0.25">
      <c r="B260" s="89" t="s">
        <v>160</v>
      </c>
      <c r="C260" s="74">
        <v>43595.25</v>
      </c>
      <c r="D260" s="58" t="s">
        <v>0</v>
      </c>
      <c r="E260" s="75" t="s">
        <v>26</v>
      </c>
      <c r="F260" s="75" t="s">
        <v>26</v>
      </c>
      <c r="G260" s="59">
        <v>80.742999999999995</v>
      </c>
      <c r="H260" s="59">
        <v>54.692999999999998</v>
      </c>
      <c r="I260" s="60" t="s">
        <v>26</v>
      </c>
      <c r="J260" s="66" t="s">
        <v>26</v>
      </c>
      <c r="K260" s="59" t="s">
        <v>26</v>
      </c>
      <c r="L260" s="75" t="s">
        <v>26</v>
      </c>
      <c r="M260" s="59">
        <v>146.453</v>
      </c>
      <c r="N260" s="59">
        <v>98.385000000000005</v>
      </c>
      <c r="O260" s="60" t="s">
        <v>26</v>
      </c>
      <c r="P260" s="66" t="s">
        <v>26</v>
      </c>
      <c r="Q260" s="59" t="s">
        <v>26</v>
      </c>
      <c r="R260" s="76">
        <v>0</v>
      </c>
      <c r="S260" s="59">
        <v>-78.262</v>
      </c>
      <c r="T260" s="59">
        <v>61.024999999999999</v>
      </c>
      <c r="U260" s="60" t="s">
        <v>26</v>
      </c>
      <c r="V260" s="90" t="s">
        <v>26</v>
      </c>
      <c r="W260" s="61"/>
      <c r="X260" s="61"/>
      <c r="Y260" s="61"/>
      <c r="Z260" s="61"/>
      <c r="AA260" s="62">
        <v>400.5</v>
      </c>
      <c r="AB260" s="62">
        <v>0</v>
      </c>
      <c r="AC260" s="62">
        <v>54.692999999999998</v>
      </c>
      <c r="AD260" s="62">
        <v>68.122</v>
      </c>
      <c r="AE260" s="62">
        <v>107.449</v>
      </c>
      <c r="AF260" s="63">
        <v>0</v>
      </c>
      <c r="AG260" s="63">
        <v>21.672999999999998</v>
      </c>
      <c r="AH260" s="62">
        <v>21.672999999999998</v>
      </c>
      <c r="AI260" s="62">
        <v>28.928999999999998</v>
      </c>
      <c r="AJ260" s="62">
        <v>40.904000000000003</v>
      </c>
      <c r="AK260" s="62">
        <v>44.005000000000003</v>
      </c>
      <c r="AL260" s="62">
        <v>0</v>
      </c>
      <c r="AM260" s="63">
        <v>0</v>
      </c>
      <c r="AN260" s="63">
        <v>9.5120000000000005</v>
      </c>
      <c r="AO260" s="62">
        <v>9.5120000000000005</v>
      </c>
      <c r="AP260" s="62">
        <v>17.495999999999999</v>
      </c>
      <c r="AQ260" s="62">
        <v>32.11</v>
      </c>
      <c r="AR260" s="62">
        <v>34.19</v>
      </c>
      <c r="AS260" s="62">
        <v>0</v>
      </c>
      <c r="AT260" s="63">
        <v>0</v>
      </c>
      <c r="AU260" s="63">
        <v>98.385000000000005</v>
      </c>
      <c r="AV260" s="62">
        <v>98.385000000000005</v>
      </c>
      <c r="AW260" s="62">
        <v>17.495999999999999</v>
      </c>
      <c r="AX260" s="62">
        <v>32.11</v>
      </c>
      <c r="AY260" s="62">
        <v>17.495999999999999</v>
      </c>
      <c r="AZ260" s="62">
        <v>32.11</v>
      </c>
      <c r="BA260" s="63">
        <v>0</v>
      </c>
      <c r="BB260" s="63">
        <v>61.024999999999999</v>
      </c>
      <c r="BC260" s="62">
        <v>61.024999999999999</v>
      </c>
      <c r="BD260" s="62">
        <v>80.459000000000003</v>
      </c>
      <c r="BE260" s="62">
        <v>80.459000000000003</v>
      </c>
      <c r="BF260" s="62">
        <v>80.459000000000003</v>
      </c>
      <c r="BG260" s="62">
        <v>229.96600000000001</v>
      </c>
      <c r="BH260" s="62">
        <v>-394.30200000000002</v>
      </c>
      <c r="BI260" s="62">
        <v>-394.30200000000002</v>
      </c>
      <c r="BJ260" s="62">
        <v>-410.44299999999998</v>
      </c>
      <c r="BK260" s="62">
        <v>-635.83900000000006</v>
      </c>
      <c r="BL260" s="62">
        <v>-570.625</v>
      </c>
      <c r="BM260" s="62">
        <v>0</v>
      </c>
      <c r="BN260" s="62">
        <v>994.41899999999998</v>
      </c>
      <c r="BO260" s="62">
        <v>994.41899999999998</v>
      </c>
      <c r="BP260" s="62">
        <v>1121.5909999999999</v>
      </c>
      <c r="BQ260" s="62">
        <v>1414.78</v>
      </c>
      <c r="BR260" s="62">
        <v>1300.171</v>
      </c>
      <c r="BS260" s="62">
        <v>0</v>
      </c>
    </row>
    <row r="261" spans="1:77" s="1" customFormat="1" ht="15" x14ac:dyDescent="0.25">
      <c r="A261"/>
      <c r="B261" s="89" t="s">
        <v>161</v>
      </c>
      <c r="C261" s="74">
        <v>43595.25</v>
      </c>
      <c r="D261" s="58" t="s">
        <v>0</v>
      </c>
      <c r="E261" s="75">
        <v>1518.8316571618625</v>
      </c>
      <c r="F261" s="75" t="s">
        <v>26</v>
      </c>
      <c r="G261" s="59">
        <v>1345.378878</v>
      </c>
      <c r="H261" s="59">
        <v>1257.6064899999999</v>
      </c>
      <c r="I261" s="60" t="s">
        <v>26</v>
      </c>
      <c r="J261" s="66" t="s">
        <v>26</v>
      </c>
      <c r="K261" s="59">
        <v>193.89429159572001</v>
      </c>
      <c r="L261" s="75" t="s">
        <v>26</v>
      </c>
      <c r="M261" s="59">
        <v>349.68452100000002</v>
      </c>
      <c r="N261" s="59">
        <v>149.45237600000002</v>
      </c>
      <c r="O261" s="60" t="s">
        <v>26</v>
      </c>
      <c r="P261" s="66" t="s">
        <v>26</v>
      </c>
      <c r="Q261" s="59">
        <v>31.837733885511248</v>
      </c>
      <c r="R261" s="76">
        <v>0</v>
      </c>
      <c r="S261" s="59">
        <v>77.924801000000002</v>
      </c>
      <c r="T261" s="59">
        <v>-8.7881859999999996</v>
      </c>
      <c r="U261" s="60" t="s">
        <v>26</v>
      </c>
      <c r="V261" s="90" t="s">
        <v>26</v>
      </c>
      <c r="W261" s="61"/>
      <c r="X261" s="61"/>
      <c r="Y261" s="61"/>
      <c r="Z261" s="61"/>
      <c r="AA261" s="62">
        <v>861.72</v>
      </c>
      <c r="AB261" s="62">
        <v>0</v>
      </c>
      <c r="AC261" s="62">
        <v>1257.6064899999999</v>
      </c>
      <c r="AD261" s="62">
        <v>1012.245709</v>
      </c>
      <c r="AE261" s="62">
        <v>943.855591</v>
      </c>
      <c r="AF261" s="63">
        <v>0</v>
      </c>
      <c r="AG261" s="63">
        <v>262.14198099999999</v>
      </c>
      <c r="AH261" s="62">
        <v>262.14198099999999</v>
      </c>
      <c r="AI261" s="62">
        <v>211.09138400000001</v>
      </c>
      <c r="AJ261" s="62">
        <v>331.79009400000001</v>
      </c>
      <c r="AK261" s="62">
        <v>474.75392699999998</v>
      </c>
      <c r="AL261" s="62">
        <v>0</v>
      </c>
      <c r="AM261" s="63">
        <v>0</v>
      </c>
      <c r="AN261" s="63">
        <v>131.47446400000001</v>
      </c>
      <c r="AO261" s="62">
        <v>131.47446400000001</v>
      </c>
      <c r="AP261" s="62">
        <v>92.337177999999994</v>
      </c>
      <c r="AQ261" s="62">
        <v>219.771523</v>
      </c>
      <c r="AR261" s="62">
        <v>333.46131300000002</v>
      </c>
      <c r="AS261" s="62">
        <v>0</v>
      </c>
      <c r="AT261" s="63">
        <v>0</v>
      </c>
      <c r="AU261" s="63">
        <v>149.45237599999999</v>
      </c>
      <c r="AV261" s="62">
        <v>149.45237599999999</v>
      </c>
      <c r="AW261" s="62">
        <v>110.304877</v>
      </c>
      <c r="AX261" s="62">
        <v>237.755662</v>
      </c>
      <c r="AY261" s="62">
        <v>110.304877</v>
      </c>
      <c r="AZ261" s="62">
        <v>237.755662</v>
      </c>
      <c r="BA261" s="63">
        <v>0</v>
      </c>
      <c r="BB261" s="63">
        <v>-8.7881859999999996</v>
      </c>
      <c r="BC261" s="62">
        <v>-8.7881859999999996</v>
      </c>
      <c r="BD261" s="62">
        <v>-15.118301000000001</v>
      </c>
      <c r="BE261" s="62">
        <v>-15.118301000000001</v>
      </c>
      <c r="BF261" s="62">
        <v>-15.118301000000001</v>
      </c>
      <c r="BG261" s="62">
        <v>-118.35844899999999</v>
      </c>
      <c r="BH261" s="62">
        <v>525.65793599999995</v>
      </c>
      <c r="BI261" s="62">
        <v>525.65793599999995</v>
      </c>
      <c r="BJ261" s="62">
        <v>462.00363499999997</v>
      </c>
      <c r="BK261" s="62">
        <v>745.27832599999999</v>
      </c>
      <c r="BL261" s="62">
        <v>1206.05475</v>
      </c>
      <c r="BM261" s="62">
        <v>0</v>
      </c>
      <c r="BN261" s="62">
        <v>989.392561</v>
      </c>
      <c r="BO261" s="62">
        <v>989.392561</v>
      </c>
      <c r="BP261" s="62">
        <v>996.59941800000001</v>
      </c>
      <c r="BQ261" s="62">
        <v>789.70597199999997</v>
      </c>
      <c r="BR261" s="62">
        <v>870.69268099999999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89" t="s">
        <v>162</v>
      </c>
      <c r="C262" s="74">
        <v>43595.25</v>
      </c>
      <c r="D262" s="58" t="s">
        <v>0</v>
      </c>
      <c r="E262" s="75" t="s">
        <v>26</v>
      </c>
      <c r="F262" s="75" t="s">
        <v>26</v>
      </c>
      <c r="G262" s="59">
        <v>59.576338</v>
      </c>
      <c r="H262" s="59">
        <v>556.59522500000003</v>
      </c>
      <c r="I262" s="60" t="s">
        <v>26</v>
      </c>
      <c r="J262" s="66" t="s">
        <v>26</v>
      </c>
      <c r="K262" s="59" t="s">
        <v>26</v>
      </c>
      <c r="L262" s="75" t="s">
        <v>26</v>
      </c>
      <c r="M262" s="59">
        <v>-2.239503</v>
      </c>
      <c r="N262" s="59">
        <v>3.907508</v>
      </c>
      <c r="O262" s="60" t="s">
        <v>26</v>
      </c>
      <c r="P262" s="66" t="s">
        <v>26</v>
      </c>
      <c r="Q262" s="59" t="s">
        <v>26</v>
      </c>
      <c r="R262" s="76">
        <v>0</v>
      </c>
      <c r="S262" s="59">
        <v>0.54099399999999997</v>
      </c>
      <c r="T262" s="59">
        <v>5.5232599999999996</v>
      </c>
      <c r="U262" s="60" t="s">
        <v>26</v>
      </c>
      <c r="V262" s="90" t="s">
        <v>26</v>
      </c>
      <c r="W262" s="61"/>
      <c r="X262" s="61"/>
      <c r="Y262" s="61"/>
      <c r="Z262" s="61"/>
      <c r="AA262" s="62">
        <v>31.5</v>
      </c>
      <c r="AB262" s="62">
        <v>0</v>
      </c>
      <c r="AC262" s="62">
        <v>556.59522500000003</v>
      </c>
      <c r="AD262" s="62">
        <v>506.46529800000002</v>
      </c>
      <c r="AE262" s="62">
        <v>55.888550000000002</v>
      </c>
      <c r="AF262" s="63">
        <v>0</v>
      </c>
      <c r="AG262" s="63">
        <v>11.794085000000001</v>
      </c>
      <c r="AH262" s="62">
        <v>11.794085000000001</v>
      </c>
      <c r="AI262" s="62">
        <v>9.7405980000000003</v>
      </c>
      <c r="AJ262" s="62">
        <v>10.060641</v>
      </c>
      <c r="AK262" s="62">
        <v>9.3131789999999999</v>
      </c>
      <c r="AL262" s="62">
        <v>0</v>
      </c>
      <c r="AM262" s="63">
        <v>0</v>
      </c>
      <c r="AN262" s="63">
        <v>3.7502849999999999</v>
      </c>
      <c r="AO262" s="62">
        <v>3.7502849999999999</v>
      </c>
      <c r="AP262" s="62">
        <v>0.23855799999999999</v>
      </c>
      <c r="AQ262" s="62">
        <v>2.2831100000000002</v>
      </c>
      <c r="AR262" s="62">
        <v>-2.6112540000000002</v>
      </c>
      <c r="AS262" s="62">
        <v>0</v>
      </c>
      <c r="AT262" s="63">
        <v>0</v>
      </c>
      <c r="AU262" s="63">
        <v>3.907508</v>
      </c>
      <c r="AV262" s="62">
        <v>3.907508</v>
      </c>
      <c r="AW262" s="62">
        <v>0.38591599999999998</v>
      </c>
      <c r="AX262" s="62">
        <v>2.4279419999999998</v>
      </c>
      <c r="AY262" s="62">
        <v>0.38591599999999998</v>
      </c>
      <c r="AZ262" s="62">
        <v>2.4279419999999998</v>
      </c>
      <c r="BA262" s="63">
        <v>0</v>
      </c>
      <c r="BB262" s="63">
        <v>5.5232599999999996</v>
      </c>
      <c r="BC262" s="62">
        <v>5.5232599999999996</v>
      </c>
      <c r="BD262" s="62">
        <v>0.23450799999999999</v>
      </c>
      <c r="BE262" s="62">
        <v>0.23450799999999999</v>
      </c>
      <c r="BF262" s="62">
        <v>0.23450799999999999</v>
      </c>
      <c r="BG262" s="62">
        <v>4.5985740000000002</v>
      </c>
      <c r="BH262" s="62">
        <v>7.6251850000000001</v>
      </c>
      <c r="BI262" s="62">
        <v>7.6251850000000001</v>
      </c>
      <c r="BJ262" s="62">
        <v>6.1280720000000004</v>
      </c>
      <c r="BK262" s="62">
        <v>-24.806702999999999</v>
      </c>
      <c r="BL262" s="62">
        <v>-5.9418550000000003</v>
      </c>
      <c r="BM262" s="62">
        <v>0</v>
      </c>
      <c r="BN262" s="62">
        <v>46.349729000000004</v>
      </c>
      <c r="BO262" s="62">
        <v>46.349729000000004</v>
      </c>
      <c r="BP262" s="62">
        <v>50.261598999999997</v>
      </c>
      <c r="BQ262" s="62">
        <v>54.923991999999998</v>
      </c>
      <c r="BR262" s="62">
        <v>53.614334999999997</v>
      </c>
      <c r="BS262" s="62">
        <v>0</v>
      </c>
    </row>
    <row r="263" spans="1:77" s="1" customFormat="1" ht="15" x14ac:dyDescent="0.25">
      <c r="A263"/>
      <c r="B263" s="89" t="s">
        <v>164</v>
      </c>
      <c r="C263" s="74">
        <v>43595.25</v>
      </c>
      <c r="D263" s="58" t="s">
        <v>0</v>
      </c>
      <c r="E263" s="75" t="s">
        <v>26</v>
      </c>
      <c r="F263" s="75" t="s">
        <v>26</v>
      </c>
      <c r="G263" s="59">
        <v>48.836421999999999</v>
      </c>
      <c r="H263" s="59">
        <v>18.280038999999999</v>
      </c>
      <c r="I263" s="60" t="s">
        <v>26</v>
      </c>
      <c r="J263" s="66" t="s">
        <v>26</v>
      </c>
      <c r="K263" s="59" t="s">
        <v>26</v>
      </c>
      <c r="L263" s="75" t="s">
        <v>26</v>
      </c>
      <c r="M263" s="59">
        <v>17.146467000000001</v>
      </c>
      <c r="N263" s="59">
        <v>13.323264</v>
      </c>
      <c r="O263" s="60" t="s">
        <v>26</v>
      </c>
      <c r="P263" s="66" t="s">
        <v>26</v>
      </c>
      <c r="Q263" s="59" t="s">
        <v>26</v>
      </c>
      <c r="R263" s="76">
        <v>0</v>
      </c>
      <c r="S263" s="59">
        <v>323.36097000000001</v>
      </c>
      <c r="T263" s="59">
        <v>9.7474790000000002</v>
      </c>
      <c r="U263" s="60" t="s">
        <v>26</v>
      </c>
      <c r="V263" s="90" t="s">
        <v>26</v>
      </c>
      <c r="W263" s="61"/>
      <c r="X263" s="61"/>
      <c r="Y263" s="61"/>
      <c r="Z263" s="61"/>
      <c r="AA263" s="62">
        <v>1003.8599999999999</v>
      </c>
      <c r="AB263" s="62">
        <v>0</v>
      </c>
      <c r="AC263" s="62">
        <v>18.280038999999999</v>
      </c>
      <c r="AD263" s="62">
        <v>82.899922000000004</v>
      </c>
      <c r="AE263" s="62">
        <v>169.14259100000001</v>
      </c>
      <c r="AF263" s="63">
        <v>0</v>
      </c>
      <c r="AG263" s="63">
        <v>17.244783000000002</v>
      </c>
      <c r="AH263" s="62">
        <v>17.244783000000002</v>
      </c>
      <c r="AI263" s="62">
        <v>29.008324999999999</v>
      </c>
      <c r="AJ263" s="62">
        <v>46.042735</v>
      </c>
      <c r="AK263" s="62">
        <v>23.692941000000001</v>
      </c>
      <c r="AL263" s="62">
        <v>0</v>
      </c>
      <c r="AM263" s="63">
        <v>0</v>
      </c>
      <c r="AN263" s="63">
        <v>13.291392999999999</v>
      </c>
      <c r="AO263" s="62">
        <v>13.291392999999999</v>
      </c>
      <c r="AP263" s="62">
        <v>25.623078</v>
      </c>
      <c r="AQ263" s="62">
        <v>42.466406999999997</v>
      </c>
      <c r="AR263" s="62">
        <v>17.066067</v>
      </c>
      <c r="AS263" s="62">
        <v>0</v>
      </c>
      <c r="AT263" s="63">
        <v>0</v>
      </c>
      <c r="AU263" s="63">
        <v>13.323264</v>
      </c>
      <c r="AV263" s="62">
        <v>13.323264</v>
      </c>
      <c r="AW263" s="62">
        <v>25.650818999999998</v>
      </c>
      <c r="AX263" s="62">
        <v>42.560856999999999</v>
      </c>
      <c r="AY263" s="62">
        <v>25.650818999999998</v>
      </c>
      <c r="AZ263" s="62">
        <v>42.560856999999999</v>
      </c>
      <c r="BA263" s="63">
        <v>0</v>
      </c>
      <c r="BB263" s="63">
        <v>9.7474790000000002</v>
      </c>
      <c r="BC263" s="62">
        <v>9.7474790000000002</v>
      </c>
      <c r="BD263" s="62">
        <v>23.454032999999999</v>
      </c>
      <c r="BE263" s="62">
        <v>23.454032999999999</v>
      </c>
      <c r="BF263" s="62">
        <v>23.454032999999999</v>
      </c>
      <c r="BG263" s="62">
        <v>38.238599999999998</v>
      </c>
      <c r="BH263" s="62">
        <v>203.15708599999999</v>
      </c>
      <c r="BI263" s="62">
        <v>203.15708599999999</v>
      </c>
      <c r="BJ263" s="62">
        <v>211.84592599999999</v>
      </c>
      <c r="BK263" s="62">
        <v>266.65582999999998</v>
      </c>
      <c r="BL263" s="62">
        <v>285.79917</v>
      </c>
      <c r="BM263" s="62">
        <v>0</v>
      </c>
      <c r="BN263" s="62">
        <v>1888.4654989999999</v>
      </c>
      <c r="BO263" s="62">
        <v>1888.4654989999999</v>
      </c>
      <c r="BP263" s="62">
        <v>1913.570146</v>
      </c>
      <c r="BQ263" s="62">
        <v>1951.808747</v>
      </c>
      <c r="BR263" s="62">
        <v>2275.0750159999998</v>
      </c>
      <c r="BS263" s="62">
        <v>0</v>
      </c>
    </row>
    <row r="264" spans="1:77" s="1" customFormat="1" ht="15" x14ac:dyDescent="0.25">
      <c r="A264"/>
      <c r="B264" s="89" t="s">
        <v>165</v>
      </c>
      <c r="C264" s="74">
        <v>43595.25</v>
      </c>
      <c r="D264" s="58" t="s">
        <v>0</v>
      </c>
      <c r="E264" s="75" t="s">
        <v>26</v>
      </c>
      <c r="F264" s="75" t="s">
        <v>26</v>
      </c>
      <c r="G264" s="59">
        <v>26.64667</v>
      </c>
      <c r="H264" s="59">
        <v>43.868436000000003</v>
      </c>
      <c r="I264" s="60" t="s">
        <v>26</v>
      </c>
      <c r="J264" s="66" t="s">
        <v>26</v>
      </c>
      <c r="K264" s="59" t="s">
        <v>26</v>
      </c>
      <c r="L264" s="75" t="s">
        <v>26</v>
      </c>
      <c r="M264" s="59">
        <v>-6.3495949999999999</v>
      </c>
      <c r="N264" s="59">
        <v>1.2433230000000002</v>
      </c>
      <c r="O264" s="60" t="s">
        <v>26</v>
      </c>
      <c r="P264" s="66" t="s">
        <v>26</v>
      </c>
      <c r="Q264" s="59" t="s">
        <v>26</v>
      </c>
      <c r="R264" s="76">
        <v>0</v>
      </c>
      <c r="S264" s="59">
        <v>15.125989000000001</v>
      </c>
      <c r="T264" s="59">
        <v>-2.5907170000000002</v>
      </c>
      <c r="U264" s="60" t="s">
        <v>26</v>
      </c>
      <c r="V264" s="90" t="s">
        <v>26</v>
      </c>
      <c r="W264" s="61"/>
      <c r="X264" s="61"/>
      <c r="Y264" s="61"/>
      <c r="Z264" s="61"/>
      <c r="AA264" s="62">
        <v>84</v>
      </c>
      <c r="AB264" s="62">
        <v>0</v>
      </c>
      <c r="AC264" s="62">
        <v>43.868436000000003</v>
      </c>
      <c r="AD264" s="62">
        <v>71.978594000000001</v>
      </c>
      <c r="AE264" s="62">
        <v>77.262276999999997</v>
      </c>
      <c r="AF264" s="63">
        <v>0</v>
      </c>
      <c r="AG264" s="63">
        <v>3.7823820000000001</v>
      </c>
      <c r="AH264" s="62">
        <v>3.7823820000000001</v>
      </c>
      <c r="AI264" s="62">
        <v>14.331714</v>
      </c>
      <c r="AJ264" s="62">
        <v>20.844899999999999</v>
      </c>
      <c r="AK264" s="62">
        <v>-2.3873060000000002</v>
      </c>
      <c r="AL264" s="62">
        <v>0</v>
      </c>
      <c r="AM264" s="63">
        <v>0</v>
      </c>
      <c r="AN264" s="63">
        <v>-1.2006079999999999</v>
      </c>
      <c r="AO264" s="62">
        <v>-1.2006079999999999</v>
      </c>
      <c r="AP264" s="62">
        <v>7.013477</v>
      </c>
      <c r="AQ264" s="62">
        <v>14.063176</v>
      </c>
      <c r="AR264" s="62">
        <v>-7.3051750000000002</v>
      </c>
      <c r="AS264" s="62">
        <v>0</v>
      </c>
      <c r="AT264" s="63">
        <v>0</v>
      </c>
      <c r="AU264" s="63">
        <v>1.243323</v>
      </c>
      <c r="AV264" s="62">
        <v>1.243323</v>
      </c>
      <c r="AW264" s="62">
        <v>9.5770730000000004</v>
      </c>
      <c r="AX264" s="62">
        <v>17.357241999999999</v>
      </c>
      <c r="AY264" s="62">
        <v>9.5770730000000004</v>
      </c>
      <c r="AZ264" s="62">
        <v>17.357241999999999</v>
      </c>
      <c r="BA264" s="63">
        <v>0</v>
      </c>
      <c r="BB264" s="63">
        <v>-2.5907170000000002</v>
      </c>
      <c r="BC264" s="62">
        <v>-2.5907170000000002</v>
      </c>
      <c r="BD264" s="62">
        <v>1.113936</v>
      </c>
      <c r="BE264" s="62">
        <v>1.113936</v>
      </c>
      <c r="BF264" s="62">
        <v>1.113936</v>
      </c>
      <c r="BG264" s="62">
        <v>-0.53943300000000005</v>
      </c>
      <c r="BH264" s="62">
        <v>45.880628999999999</v>
      </c>
      <c r="BI264" s="62">
        <v>45.880628999999999</v>
      </c>
      <c r="BJ264" s="62">
        <v>50.449137999999998</v>
      </c>
      <c r="BK264" s="62">
        <v>73.877594000000002</v>
      </c>
      <c r="BL264" s="62">
        <v>53.064746999999997</v>
      </c>
      <c r="BM264" s="62">
        <v>0</v>
      </c>
      <c r="BN264" s="62">
        <v>202.22568799999999</v>
      </c>
      <c r="BO264" s="62">
        <v>202.22568799999999</v>
      </c>
      <c r="BP264" s="62">
        <v>211.246624</v>
      </c>
      <c r="BQ264" s="62">
        <v>212.27712399999999</v>
      </c>
      <c r="BR264" s="62">
        <v>218.38886099999999</v>
      </c>
      <c r="BS264" s="62">
        <v>0</v>
      </c>
    </row>
    <row r="265" spans="1:77" s="1" customFormat="1" ht="15" x14ac:dyDescent="0.25">
      <c r="A265"/>
      <c r="B265" s="89" t="s">
        <v>170</v>
      </c>
      <c r="C265" s="74">
        <v>43595.25</v>
      </c>
      <c r="D265" s="58" t="s">
        <v>0</v>
      </c>
      <c r="E265" s="75" t="s">
        <v>26</v>
      </c>
      <c r="F265" s="75" t="s">
        <v>26</v>
      </c>
      <c r="G265" s="59">
        <v>-12.885726999999999</v>
      </c>
      <c r="H265" s="59">
        <v>96.592720999999997</v>
      </c>
      <c r="I265" s="60" t="s">
        <v>26</v>
      </c>
      <c r="J265" s="66" t="s">
        <v>26</v>
      </c>
      <c r="K265" s="59" t="s">
        <v>26</v>
      </c>
      <c r="L265" s="75" t="s">
        <v>26</v>
      </c>
      <c r="M265" s="59">
        <v>-12.817394</v>
      </c>
      <c r="N265" s="59">
        <v>4.4810639999999999</v>
      </c>
      <c r="O265" s="60" t="s">
        <v>26</v>
      </c>
      <c r="P265" s="66" t="s">
        <v>26</v>
      </c>
      <c r="Q265" s="59" t="s">
        <v>26</v>
      </c>
      <c r="R265" s="76">
        <v>0</v>
      </c>
      <c r="S265" s="59">
        <v>30.482679000000001</v>
      </c>
      <c r="T265" s="59">
        <v>3.9313280000000002</v>
      </c>
      <c r="U265" s="60" t="s">
        <v>26</v>
      </c>
      <c r="V265" s="90" t="s">
        <v>26</v>
      </c>
      <c r="W265" s="61"/>
      <c r="X265" s="61"/>
      <c r="Y265" s="61"/>
      <c r="Z265" s="61"/>
      <c r="AA265" s="62">
        <v>195.6944639628</v>
      </c>
      <c r="AB265" s="62">
        <v>0</v>
      </c>
      <c r="AC265" s="62">
        <v>96.592720999999997</v>
      </c>
      <c r="AD265" s="62">
        <v>102.588438</v>
      </c>
      <c r="AE265" s="62">
        <v>109.929374</v>
      </c>
      <c r="AF265" s="63">
        <v>0</v>
      </c>
      <c r="AG265" s="63">
        <v>17.894064</v>
      </c>
      <c r="AH265" s="62">
        <v>17.894064</v>
      </c>
      <c r="AI265" s="62">
        <v>23.228577000000001</v>
      </c>
      <c r="AJ265" s="62">
        <v>29.369415</v>
      </c>
      <c r="AK265" s="62">
        <v>-4.2918010000000004</v>
      </c>
      <c r="AL265" s="62">
        <v>0</v>
      </c>
      <c r="AM265" s="63">
        <v>0</v>
      </c>
      <c r="AN265" s="63">
        <v>0.54536600000000002</v>
      </c>
      <c r="AO265" s="62">
        <v>0.54536600000000002</v>
      </c>
      <c r="AP265" s="62">
        <v>5.3548020000000003</v>
      </c>
      <c r="AQ265" s="62">
        <v>10.055453</v>
      </c>
      <c r="AR265" s="62">
        <v>-10.154292</v>
      </c>
      <c r="AS265" s="62">
        <v>0</v>
      </c>
      <c r="AT265" s="63">
        <v>0</v>
      </c>
      <c r="AU265" s="63">
        <v>4.4810639999999999</v>
      </c>
      <c r="AV265" s="62">
        <v>4.4810639999999999</v>
      </c>
      <c r="AW265" s="62">
        <v>9.3375219999999999</v>
      </c>
      <c r="AX265" s="62">
        <v>14.246278999999999</v>
      </c>
      <c r="AY265" s="62">
        <v>9.3375219999999999</v>
      </c>
      <c r="AZ265" s="62">
        <v>14.246278999999999</v>
      </c>
      <c r="BA265" s="63">
        <v>0</v>
      </c>
      <c r="BB265" s="63">
        <v>3.9313280000000002</v>
      </c>
      <c r="BC265" s="62">
        <v>3.9313280000000002</v>
      </c>
      <c r="BD265" s="62">
        <v>-5.1245609999999999</v>
      </c>
      <c r="BE265" s="62">
        <v>-5.1245609999999999</v>
      </c>
      <c r="BF265" s="62">
        <v>-5.1245609999999999</v>
      </c>
      <c r="BG265" s="62">
        <v>-17.100804</v>
      </c>
      <c r="BH265" s="62">
        <v>130.59496100000001</v>
      </c>
      <c r="BI265" s="62">
        <v>130.59496100000001</v>
      </c>
      <c r="BJ265" s="62">
        <v>145.06404599999999</v>
      </c>
      <c r="BK265" s="62">
        <v>152.670244</v>
      </c>
      <c r="BL265" s="62">
        <v>-47.128711000000003</v>
      </c>
      <c r="BM265" s="62">
        <v>0</v>
      </c>
      <c r="BN265" s="62">
        <v>29.416743</v>
      </c>
      <c r="BO265" s="62">
        <v>29.416743</v>
      </c>
      <c r="BP265" s="62">
        <v>42.916254000000002</v>
      </c>
      <c r="BQ265" s="62">
        <v>45.102527000000002</v>
      </c>
      <c r="BR265" s="62">
        <v>158.237122</v>
      </c>
      <c r="BS265" s="62">
        <v>0</v>
      </c>
    </row>
    <row r="266" spans="1:77" s="1" customFormat="1" ht="15" x14ac:dyDescent="0.25">
      <c r="A266"/>
      <c r="B266" s="89" t="s">
        <v>171</v>
      </c>
      <c r="C266" s="74">
        <v>43595.25</v>
      </c>
      <c r="D266" s="58" t="s">
        <v>0</v>
      </c>
      <c r="E266" s="75" t="s">
        <v>26</v>
      </c>
      <c r="F266" s="75" t="s">
        <v>26</v>
      </c>
      <c r="G266" s="59">
        <v>54.464796</v>
      </c>
      <c r="H266" s="59">
        <v>44.839387000000002</v>
      </c>
      <c r="I266" s="60" t="s">
        <v>26</v>
      </c>
      <c r="J266" s="66" t="s">
        <v>26</v>
      </c>
      <c r="K266" s="59" t="s">
        <v>26</v>
      </c>
      <c r="L266" s="75" t="s">
        <v>26</v>
      </c>
      <c r="M266" s="59">
        <v>6.1756769999999994</v>
      </c>
      <c r="N266" s="59">
        <v>7.6690249999999995</v>
      </c>
      <c r="O266" s="60" t="s">
        <v>26</v>
      </c>
      <c r="P266" s="66" t="s">
        <v>26</v>
      </c>
      <c r="Q266" s="59" t="s">
        <v>26</v>
      </c>
      <c r="R266" s="76">
        <v>0</v>
      </c>
      <c r="S266" s="59">
        <v>6.0766099999999996</v>
      </c>
      <c r="T266" s="59">
        <v>3.7124350000000002</v>
      </c>
      <c r="U266" s="60" t="s">
        <v>26</v>
      </c>
      <c r="V266" s="90" t="s">
        <v>26</v>
      </c>
      <c r="W266" s="61"/>
      <c r="X266" s="61"/>
      <c r="Y266" s="61"/>
      <c r="Z266" s="61"/>
      <c r="AA266" s="62">
        <v>179.88780129719999</v>
      </c>
      <c r="AB266" s="62">
        <v>0</v>
      </c>
      <c r="AC266" s="62">
        <v>44.839387000000002</v>
      </c>
      <c r="AD266" s="62">
        <v>43.345982999999997</v>
      </c>
      <c r="AE266" s="62">
        <v>50.196451000000003</v>
      </c>
      <c r="AF266" s="63">
        <v>0</v>
      </c>
      <c r="AG266" s="63">
        <v>10.650264999999999</v>
      </c>
      <c r="AH266" s="62">
        <v>10.650264999999999</v>
      </c>
      <c r="AI266" s="62">
        <v>9.5875050000000002</v>
      </c>
      <c r="AJ266" s="62">
        <v>11.525701</v>
      </c>
      <c r="AK266" s="62">
        <v>10.297784</v>
      </c>
      <c r="AL266" s="62">
        <v>0</v>
      </c>
      <c r="AM266" s="63">
        <v>0</v>
      </c>
      <c r="AN266" s="63">
        <v>7.2273909999999999</v>
      </c>
      <c r="AO266" s="62">
        <v>7.2273909999999999</v>
      </c>
      <c r="AP266" s="62">
        <v>6.35006</v>
      </c>
      <c r="AQ266" s="62">
        <v>8.240691</v>
      </c>
      <c r="AR266" s="62">
        <v>5.8106369999999998</v>
      </c>
      <c r="AS266" s="62">
        <v>0</v>
      </c>
      <c r="AT266" s="63">
        <v>0</v>
      </c>
      <c r="AU266" s="63">
        <v>7.6690250000000004</v>
      </c>
      <c r="AV266" s="62">
        <v>7.6690250000000004</v>
      </c>
      <c r="AW266" s="62">
        <v>6.570049</v>
      </c>
      <c r="AX266" s="62">
        <v>8.5400589999999994</v>
      </c>
      <c r="AY266" s="62">
        <v>6.570049</v>
      </c>
      <c r="AZ266" s="62">
        <v>8.5400589999999994</v>
      </c>
      <c r="BA266" s="63">
        <v>0</v>
      </c>
      <c r="BB266" s="63">
        <v>3.7124350000000002</v>
      </c>
      <c r="BC266" s="62">
        <v>3.7124350000000002</v>
      </c>
      <c r="BD266" s="62">
        <v>-6.7337059999999997</v>
      </c>
      <c r="BE266" s="62">
        <v>-6.7337059999999997</v>
      </c>
      <c r="BF266" s="62">
        <v>-6.7337059999999997</v>
      </c>
      <c r="BG266" s="62">
        <v>3.7736420000000002</v>
      </c>
      <c r="BH266" s="62">
        <v>-6.5481309999999997</v>
      </c>
      <c r="BI266" s="62">
        <v>-6.5481309999999997</v>
      </c>
      <c r="BJ266" s="62">
        <v>4.6899999999999997E-3</v>
      </c>
      <c r="BK266" s="62">
        <v>0.19742699999999999</v>
      </c>
      <c r="BL266" s="62">
        <v>-0.14738000000000001</v>
      </c>
      <c r="BM266" s="62">
        <v>0</v>
      </c>
      <c r="BN266" s="62">
        <v>187.88678200000001</v>
      </c>
      <c r="BO266" s="62">
        <v>187.88678200000001</v>
      </c>
      <c r="BP266" s="62">
        <v>180.870272</v>
      </c>
      <c r="BQ266" s="62">
        <v>185.527613</v>
      </c>
      <c r="BR266" s="62">
        <v>190.99530899999999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89" t="s">
        <v>172</v>
      </c>
      <c r="C267" s="74">
        <v>43595.25</v>
      </c>
      <c r="D267" s="58" t="s">
        <v>0</v>
      </c>
      <c r="E267" s="75" t="s">
        <v>26</v>
      </c>
      <c r="F267" s="75" t="s">
        <v>26</v>
      </c>
      <c r="G267" s="59">
        <v>6.5641530000000001</v>
      </c>
      <c r="H267" s="59">
        <v>6.4768759999999999</v>
      </c>
      <c r="I267" s="60" t="s">
        <v>26</v>
      </c>
      <c r="J267" s="66" t="s">
        <v>26</v>
      </c>
      <c r="K267" s="59" t="s">
        <v>26</v>
      </c>
      <c r="L267" s="75" t="s">
        <v>26</v>
      </c>
      <c r="M267" s="59">
        <v>-1.34379</v>
      </c>
      <c r="N267" s="59">
        <v>-0.39988099999999999</v>
      </c>
      <c r="O267" s="60" t="s">
        <v>26</v>
      </c>
      <c r="P267" s="66" t="s">
        <v>26</v>
      </c>
      <c r="Q267" s="59" t="s">
        <v>26</v>
      </c>
      <c r="R267" s="76">
        <v>0</v>
      </c>
      <c r="S267" s="59">
        <v>-1.091715</v>
      </c>
      <c r="T267" s="59">
        <v>-0.150252</v>
      </c>
      <c r="U267" s="60" t="s">
        <v>26</v>
      </c>
      <c r="V267" s="90" t="s">
        <v>26</v>
      </c>
      <c r="W267" s="61"/>
      <c r="X267" s="61"/>
      <c r="Y267" s="61"/>
      <c r="Z267" s="61"/>
      <c r="AA267" s="62">
        <v>278.88</v>
      </c>
      <c r="AB267" s="62">
        <v>0</v>
      </c>
      <c r="AC267" s="62">
        <v>6.4768759999999999</v>
      </c>
      <c r="AD267" s="62">
        <v>4.734369</v>
      </c>
      <c r="AE267" s="62">
        <v>8.4279999999999994E-2</v>
      </c>
      <c r="AF267" s="63">
        <v>0</v>
      </c>
      <c r="AG267" s="63">
        <v>0.72354700000000005</v>
      </c>
      <c r="AH267" s="62">
        <v>0.72354700000000005</v>
      </c>
      <c r="AI267" s="62">
        <v>0.36958000000000002</v>
      </c>
      <c r="AJ267" s="62">
        <v>3.1843000000000003E-2</v>
      </c>
      <c r="AK267" s="62">
        <v>0.39213399999999998</v>
      </c>
      <c r="AL267" s="62">
        <v>0</v>
      </c>
      <c r="AM267" s="63">
        <v>0</v>
      </c>
      <c r="AN267" s="63">
        <v>-0.413547</v>
      </c>
      <c r="AO267" s="62">
        <v>-0.413547</v>
      </c>
      <c r="AP267" s="62">
        <v>-0.454372</v>
      </c>
      <c r="AQ267" s="62">
        <v>-1.3581909999999999</v>
      </c>
      <c r="AR267" s="62">
        <v>-1.736227</v>
      </c>
      <c r="AS267" s="62">
        <v>0</v>
      </c>
      <c r="AT267" s="63">
        <v>0</v>
      </c>
      <c r="AU267" s="63">
        <v>-0.39988099999999999</v>
      </c>
      <c r="AV267" s="62">
        <v>-0.39988099999999999</v>
      </c>
      <c r="AW267" s="62">
        <v>-0.44051699999999999</v>
      </c>
      <c r="AX267" s="62">
        <v>-1.3566260000000001</v>
      </c>
      <c r="AY267" s="62">
        <v>-0.44051699999999999</v>
      </c>
      <c r="AZ267" s="62">
        <v>-1.3566260000000001</v>
      </c>
      <c r="BA267" s="63">
        <v>0</v>
      </c>
      <c r="BB267" s="63">
        <v>-0.150252</v>
      </c>
      <c r="BC267" s="62">
        <v>-0.150252</v>
      </c>
      <c r="BD267" s="62">
        <v>0.23149900000000001</v>
      </c>
      <c r="BE267" s="62">
        <v>0.23149900000000001</v>
      </c>
      <c r="BF267" s="62">
        <v>0.23149900000000001</v>
      </c>
      <c r="BG267" s="62">
        <v>-0.762571</v>
      </c>
      <c r="BH267" s="62">
        <v>-0.198796</v>
      </c>
      <c r="BI267" s="62">
        <v>-0.198796</v>
      </c>
      <c r="BJ267" s="62">
        <v>-0.30633500000000002</v>
      </c>
      <c r="BK267" s="62">
        <v>-0.53716799999999998</v>
      </c>
      <c r="BL267" s="62">
        <v>-0.288049</v>
      </c>
      <c r="BM267" s="62">
        <v>0</v>
      </c>
      <c r="BN267" s="62">
        <v>113.563186</v>
      </c>
      <c r="BO267" s="62">
        <v>113.563186</v>
      </c>
      <c r="BP267" s="62">
        <v>113.87627000000001</v>
      </c>
      <c r="BQ267" s="62">
        <v>112.927255</v>
      </c>
      <c r="BR267" s="62">
        <v>111.36760200000001</v>
      </c>
      <c r="BS267" s="62">
        <v>0</v>
      </c>
    </row>
    <row r="268" spans="1:77" s="1" customFormat="1" ht="15" x14ac:dyDescent="0.25">
      <c r="A268"/>
      <c r="B268" s="89" t="s">
        <v>175</v>
      </c>
      <c r="C268" s="74">
        <v>43595.25</v>
      </c>
      <c r="D268" s="58" t="s">
        <v>0</v>
      </c>
      <c r="E268" s="75" t="s">
        <v>26</v>
      </c>
      <c r="F268" s="75" t="s">
        <v>26</v>
      </c>
      <c r="G268" s="59">
        <v>57.604793000000001</v>
      </c>
      <c r="H268" s="59">
        <v>44.532311999999997</v>
      </c>
      <c r="I268" s="60" t="s">
        <v>26</v>
      </c>
      <c r="J268" s="66" t="s">
        <v>26</v>
      </c>
      <c r="K268" s="59" t="s">
        <v>26</v>
      </c>
      <c r="L268" s="75" t="s">
        <v>26</v>
      </c>
      <c r="M268" s="59">
        <v>-6.0187169999999997</v>
      </c>
      <c r="N268" s="59">
        <v>-8.4286890000000003</v>
      </c>
      <c r="O268" s="60" t="s">
        <v>26</v>
      </c>
      <c r="P268" s="66" t="s">
        <v>26</v>
      </c>
      <c r="Q268" s="59" t="s">
        <v>26</v>
      </c>
      <c r="R268" s="76">
        <v>0</v>
      </c>
      <c r="S268" s="59">
        <v>-1.0868169999999999</v>
      </c>
      <c r="T268" s="59">
        <v>-5.1577330000000003</v>
      </c>
      <c r="U268" s="60" t="s">
        <v>26</v>
      </c>
      <c r="V268" s="90" t="s">
        <v>26</v>
      </c>
      <c r="W268" s="61"/>
      <c r="X268" s="61"/>
      <c r="Y268" s="61"/>
      <c r="Z268" s="61"/>
      <c r="AA268" s="62">
        <v>115.99999999999999</v>
      </c>
      <c r="AB268" s="62">
        <v>0</v>
      </c>
      <c r="AC268" s="62">
        <v>44.532311999999997</v>
      </c>
      <c r="AD268" s="62">
        <v>57.608032000000001</v>
      </c>
      <c r="AE268" s="62">
        <v>54.422953</v>
      </c>
      <c r="AF268" s="63">
        <v>0</v>
      </c>
      <c r="AG268" s="63">
        <v>2.967921</v>
      </c>
      <c r="AH268" s="62">
        <v>2.967921</v>
      </c>
      <c r="AI268" s="62">
        <v>12.03966</v>
      </c>
      <c r="AJ268" s="62">
        <v>9.2052370000000003</v>
      </c>
      <c r="AK268" s="62">
        <v>5.9303179999999998</v>
      </c>
      <c r="AL268" s="62">
        <v>0</v>
      </c>
      <c r="AM268" s="63">
        <v>0</v>
      </c>
      <c r="AN268" s="63">
        <v>-9.8243670000000005</v>
      </c>
      <c r="AO268" s="62">
        <v>-9.8243670000000005</v>
      </c>
      <c r="AP268" s="62">
        <v>-1.1591400000000001</v>
      </c>
      <c r="AQ268" s="62">
        <v>0.39386399999999999</v>
      </c>
      <c r="AR268" s="62">
        <v>-7.1852879999999999</v>
      </c>
      <c r="AS268" s="62">
        <v>0</v>
      </c>
      <c r="AT268" s="63">
        <v>0</v>
      </c>
      <c r="AU268" s="63">
        <v>-8.4286890000000003</v>
      </c>
      <c r="AV268" s="62">
        <v>-8.4286890000000003</v>
      </c>
      <c r="AW268" s="62">
        <v>0.22794</v>
      </c>
      <c r="AX268" s="62">
        <v>1.307415</v>
      </c>
      <c r="AY268" s="62">
        <v>0.22794</v>
      </c>
      <c r="AZ268" s="62">
        <v>1.307415</v>
      </c>
      <c r="BA268" s="63">
        <v>0</v>
      </c>
      <c r="BB268" s="63">
        <v>-5.1577330000000003</v>
      </c>
      <c r="BC268" s="62">
        <v>-5.1577330000000003</v>
      </c>
      <c r="BD268" s="62">
        <v>-2.6217069999999998</v>
      </c>
      <c r="BE268" s="62">
        <v>-2.6217069999999998</v>
      </c>
      <c r="BF268" s="62">
        <v>-2.6217069999999998</v>
      </c>
      <c r="BG268" s="62">
        <v>-1.093494</v>
      </c>
      <c r="BH268" s="62">
        <v>3.333253</v>
      </c>
      <c r="BI268" s="62">
        <v>3.333253</v>
      </c>
      <c r="BJ268" s="62">
        <v>3.1371519999999999</v>
      </c>
      <c r="BK268" s="62">
        <v>1.8304199999999999</v>
      </c>
      <c r="BL268" s="62">
        <v>1.7920309999999999</v>
      </c>
      <c r="BM268" s="62">
        <v>0</v>
      </c>
      <c r="BN268" s="62">
        <v>128.152806</v>
      </c>
      <c r="BO268" s="62">
        <v>128.152806</v>
      </c>
      <c r="BP268" s="62">
        <v>124.81547500000001</v>
      </c>
      <c r="BQ268" s="62">
        <v>125.57048500000001</v>
      </c>
      <c r="BR268" s="62">
        <v>113.551222</v>
      </c>
      <c r="BS268" s="62">
        <v>0</v>
      </c>
    </row>
    <row r="269" spans="1:77" s="1" customFormat="1" ht="15" x14ac:dyDescent="0.25">
      <c r="A269"/>
      <c r="B269" s="89" t="s">
        <v>192</v>
      </c>
      <c r="C269" s="74">
        <v>43595.25</v>
      </c>
      <c r="D269" s="58" t="s">
        <v>0</v>
      </c>
      <c r="E269" s="75" t="s">
        <v>26</v>
      </c>
      <c r="F269" s="75" t="s">
        <v>26</v>
      </c>
      <c r="G269" s="59">
        <v>221.82387600000001</v>
      </c>
      <c r="H269" s="59">
        <v>133.37238400000001</v>
      </c>
      <c r="I269" s="60" t="s">
        <v>26</v>
      </c>
      <c r="J269" s="66" t="s">
        <v>26</v>
      </c>
      <c r="K269" s="59" t="s">
        <v>26</v>
      </c>
      <c r="L269" s="75" t="s">
        <v>26</v>
      </c>
      <c r="M269" s="59">
        <v>66.984385000000003</v>
      </c>
      <c r="N269" s="59">
        <v>24.741795000000003</v>
      </c>
      <c r="O269" s="60" t="s">
        <v>26</v>
      </c>
      <c r="P269" s="66" t="s">
        <v>26</v>
      </c>
      <c r="Q269" s="59" t="s">
        <v>26</v>
      </c>
      <c r="R269" s="76">
        <v>0</v>
      </c>
      <c r="S269" s="59">
        <v>85.005459000000002</v>
      </c>
      <c r="T269" s="59">
        <v>6.1871830000000001</v>
      </c>
      <c r="U269" s="60" t="s">
        <v>26</v>
      </c>
      <c r="V269" s="90" t="s">
        <v>26</v>
      </c>
      <c r="W269" s="61"/>
      <c r="X269" s="61"/>
      <c r="Y269" s="61"/>
      <c r="Z269" s="61"/>
      <c r="AA269" s="62">
        <v>373.83120000000002</v>
      </c>
      <c r="AB269" s="62">
        <v>0</v>
      </c>
      <c r="AC269" s="62">
        <v>133.37238400000001</v>
      </c>
      <c r="AD269" s="62">
        <v>176.98092</v>
      </c>
      <c r="AE269" s="62">
        <v>197.227689</v>
      </c>
      <c r="AF269" s="63">
        <v>0</v>
      </c>
      <c r="AG269" s="63">
        <v>34.066433000000004</v>
      </c>
      <c r="AH269" s="62">
        <v>34.066433000000004</v>
      </c>
      <c r="AI269" s="62">
        <v>46.944740000000003</v>
      </c>
      <c r="AJ269" s="62">
        <v>72.677688000000003</v>
      </c>
      <c r="AK269" s="62">
        <v>77.869237999999996</v>
      </c>
      <c r="AL269" s="62">
        <v>0</v>
      </c>
      <c r="AM269" s="63">
        <v>0</v>
      </c>
      <c r="AN269" s="63">
        <v>17.815353000000002</v>
      </c>
      <c r="AO269" s="62">
        <v>17.815353000000002</v>
      </c>
      <c r="AP269" s="62">
        <v>30.277906000000002</v>
      </c>
      <c r="AQ269" s="62">
        <v>56.897252000000002</v>
      </c>
      <c r="AR269" s="62">
        <v>60.102459000000003</v>
      </c>
      <c r="AS269" s="62">
        <v>0</v>
      </c>
      <c r="AT269" s="63">
        <v>0</v>
      </c>
      <c r="AU269" s="63">
        <v>24.741795</v>
      </c>
      <c r="AV269" s="62">
        <v>24.741795</v>
      </c>
      <c r="AW269" s="62">
        <v>37.455184000000003</v>
      </c>
      <c r="AX269" s="62">
        <v>64.012134000000003</v>
      </c>
      <c r="AY269" s="62">
        <v>37.455184000000003</v>
      </c>
      <c r="AZ269" s="62">
        <v>64.012134000000003</v>
      </c>
      <c r="BA269" s="63">
        <v>0</v>
      </c>
      <c r="BB269" s="63">
        <v>6.1871830000000001</v>
      </c>
      <c r="BC269" s="62">
        <v>6.1871830000000001</v>
      </c>
      <c r="BD269" s="62">
        <v>2.7684299999999999</v>
      </c>
      <c r="BE269" s="62">
        <v>2.7684299999999999</v>
      </c>
      <c r="BF269" s="62">
        <v>2.7684299999999999</v>
      </c>
      <c r="BG269" s="62">
        <v>-25.719356000000001</v>
      </c>
      <c r="BH269" s="62">
        <v>194.002319</v>
      </c>
      <c r="BI269" s="62">
        <v>194.002319</v>
      </c>
      <c r="BJ269" s="62">
        <v>257.24578100000002</v>
      </c>
      <c r="BK269" s="62">
        <v>351.31036899999998</v>
      </c>
      <c r="BL269" s="62">
        <v>236.444727</v>
      </c>
      <c r="BM269" s="62">
        <v>0</v>
      </c>
      <c r="BN269" s="62">
        <v>212.793083</v>
      </c>
      <c r="BO269" s="62">
        <v>212.793083</v>
      </c>
      <c r="BP269" s="62">
        <v>215.12847600000001</v>
      </c>
      <c r="BQ269" s="62">
        <v>188.248896</v>
      </c>
      <c r="BR269" s="62">
        <v>272.77146699999997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89" t="s">
        <v>203</v>
      </c>
      <c r="C270" s="74">
        <v>43595.25</v>
      </c>
      <c r="D270" s="58" t="s">
        <v>0</v>
      </c>
      <c r="E270" s="75" t="s">
        <v>26</v>
      </c>
      <c r="F270" s="75" t="s">
        <v>26</v>
      </c>
      <c r="G270" s="59">
        <v>83.785617000000002</v>
      </c>
      <c r="H270" s="59">
        <v>75.576296999999997</v>
      </c>
      <c r="I270" s="60" t="s">
        <v>26</v>
      </c>
      <c r="J270" s="66" t="s">
        <v>26</v>
      </c>
      <c r="K270" s="59" t="s">
        <v>26</v>
      </c>
      <c r="L270" s="75" t="s">
        <v>26</v>
      </c>
      <c r="M270" s="59">
        <v>8.772195</v>
      </c>
      <c r="N270" s="59">
        <v>10.053535</v>
      </c>
      <c r="O270" s="60" t="s">
        <v>26</v>
      </c>
      <c r="P270" s="66" t="s">
        <v>26</v>
      </c>
      <c r="Q270" s="59" t="s">
        <v>26</v>
      </c>
      <c r="R270" s="76">
        <v>0</v>
      </c>
      <c r="S270" s="59">
        <v>-0.71836299999999997</v>
      </c>
      <c r="T270" s="59">
        <v>5.437983</v>
      </c>
      <c r="U270" s="60" t="s">
        <v>26</v>
      </c>
      <c r="V270" s="90" t="s">
        <v>26</v>
      </c>
      <c r="W270" s="61"/>
      <c r="X270" s="61"/>
      <c r="Y270" s="61"/>
      <c r="Z270" s="61"/>
      <c r="AA270" s="62">
        <v>859.18747199999996</v>
      </c>
      <c r="AB270" s="62">
        <v>0</v>
      </c>
      <c r="AC270" s="62">
        <v>75.576296999999997</v>
      </c>
      <c r="AD270" s="62">
        <v>109.54503</v>
      </c>
      <c r="AE270" s="62">
        <v>103.821544</v>
      </c>
      <c r="AF270" s="63">
        <v>0</v>
      </c>
      <c r="AG270" s="63">
        <v>14.168856</v>
      </c>
      <c r="AH270" s="62">
        <v>14.168856</v>
      </c>
      <c r="AI270" s="62">
        <v>20.108516000000002</v>
      </c>
      <c r="AJ270" s="62">
        <v>23.464631000000001</v>
      </c>
      <c r="AK270" s="62">
        <v>15.84441</v>
      </c>
      <c r="AL270" s="62">
        <v>0</v>
      </c>
      <c r="AM270" s="63">
        <v>0</v>
      </c>
      <c r="AN270" s="63">
        <v>5.3524510000000003</v>
      </c>
      <c r="AO270" s="62">
        <v>5.3524510000000003</v>
      </c>
      <c r="AP270" s="62">
        <v>10.547639</v>
      </c>
      <c r="AQ270" s="62">
        <v>13.839290999999999</v>
      </c>
      <c r="AR270" s="62">
        <v>4.3081579999999997</v>
      </c>
      <c r="AS270" s="62">
        <v>0</v>
      </c>
      <c r="AT270" s="63">
        <v>0</v>
      </c>
      <c r="AU270" s="63">
        <v>10.053535</v>
      </c>
      <c r="AV270" s="62">
        <v>10.053535</v>
      </c>
      <c r="AW270" s="62">
        <v>15.196979000000001</v>
      </c>
      <c r="AX270" s="62">
        <v>18.407105000000001</v>
      </c>
      <c r="AY270" s="62">
        <v>15.196979000000001</v>
      </c>
      <c r="AZ270" s="62">
        <v>18.407105000000001</v>
      </c>
      <c r="BA270" s="63">
        <v>0</v>
      </c>
      <c r="BB270" s="63">
        <v>5.437983</v>
      </c>
      <c r="BC270" s="62">
        <v>5.437983</v>
      </c>
      <c r="BD270" s="62">
        <v>11.210483</v>
      </c>
      <c r="BE270" s="62">
        <v>11.210483</v>
      </c>
      <c r="BF270" s="62">
        <v>11.210483</v>
      </c>
      <c r="BG270" s="62">
        <v>19.063607999999999</v>
      </c>
      <c r="BH270" s="62">
        <v>-92.398739000000006</v>
      </c>
      <c r="BI270" s="62">
        <v>-92.398739000000006</v>
      </c>
      <c r="BJ270" s="62">
        <v>-44.282701000000003</v>
      </c>
      <c r="BK270" s="62">
        <v>-72.836438000000001</v>
      </c>
      <c r="BL270" s="62">
        <v>-61.334471000000001</v>
      </c>
      <c r="BM270" s="62">
        <v>0</v>
      </c>
      <c r="BN270" s="62">
        <v>320.62540000000001</v>
      </c>
      <c r="BO270" s="62">
        <v>320.62540000000001</v>
      </c>
      <c r="BP270" s="62">
        <v>332.37395700000002</v>
      </c>
      <c r="BQ270" s="62">
        <v>351.43756400000001</v>
      </c>
      <c r="BR270" s="62">
        <v>350.21899200000001</v>
      </c>
      <c r="BS270" s="62">
        <v>0</v>
      </c>
    </row>
    <row r="271" spans="1:77" s="1" customFormat="1" ht="15" x14ac:dyDescent="0.25">
      <c r="A271"/>
      <c r="B271" s="89" t="s">
        <v>205</v>
      </c>
      <c r="C271" s="74">
        <v>43595.25</v>
      </c>
      <c r="D271" s="58" t="s">
        <v>0</v>
      </c>
      <c r="E271" s="75" t="s">
        <v>26</v>
      </c>
      <c r="F271" s="75" t="s">
        <v>26</v>
      </c>
      <c r="G271" s="59">
        <v>19.594024000000001</v>
      </c>
      <c r="H271" s="59">
        <v>15.107125</v>
      </c>
      <c r="I271" s="60" t="s">
        <v>26</v>
      </c>
      <c r="J271" s="66" t="s">
        <v>26</v>
      </c>
      <c r="K271" s="59" t="s">
        <v>26</v>
      </c>
      <c r="L271" s="75" t="s">
        <v>26</v>
      </c>
      <c r="M271" s="59">
        <v>-4.818454</v>
      </c>
      <c r="N271" s="59">
        <v>0.54403699999999999</v>
      </c>
      <c r="O271" s="60" t="s">
        <v>26</v>
      </c>
      <c r="P271" s="66" t="s">
        <v>26</v>
      </c>
      <c r="Q271" s="59" t="s">
        <v>26</v>
      </c>
      <c r="R271" s="76">
        <v>0</v>
      </c>
      <c r="S271" s="59">
        <v>-5.9962200000000001</v>
      </c>
      <c r="T271" s="59">
        <v>0.18365500000000001</v>
      </c>
      <c r="U271" s="60" t="s">
        <v>26</v>
      </c>
      <c r="V271" s="90" t="s">
        <v>26</v>
      </c>
      <c r="W271" s="61"/>
      <c r="X271" s="61"/>
      <c r="Y271" s="61"/>
      <c r="Z271" s="61"/>
      <c r="AA271" s="62">
        <v>76.8</v>
      </c>
      <c r="AB271" s="62">
        <v>0</v>
      </c>
      <c r="AC271" s="62">
        <v>15.107125</v>
      </c>
      <c r="AD271" s="62">
        <v>27.704803999999999</v>
      </c>
      <c r="AE271" s="62">
        <v>29.333703</v>
      </c>
      <c r="AF271" s="63">
        <v>0</v>
      </c>
      <c r="AG271" s="63">
        <v>1.068306</v>
      </c>
      <c r="AH271" s="62">
        <v>1.068306</v>
      </c>
      <c r="AI271" s="62">
        <v>-0.68473700000000004</v>
      </c>
      <c r="AJ271" s="62">
        <v>-0.21085899999999999</v>
      </c>
      <c r="AK271" s="62">
        <v>-3.5998480000000002</v>
      </c>
      <c r="AL271" s="62">
        <v>0</v>
      </c>
      <c r="AM271" s="63">
        <v>0</v>
      </c>
      <c r="AN271" s="63">
        <v>-6.7107E-2</v>
      </c>
      <c r="AO271" s="62">
        <v>-6.7107E-2</v>
      </c>
      <c r="AP271" s="62">
        <v>-3.0730119999999999</v>
      </c>
      <c r="AQ271" s="62">
        <v>-1.9765919999999999</v>
      </c>
      <c r="AR271" s="62">
        <v>-5.5220469999999997</v>
      </c>
      <c r="AS271" s="62">
        <v>0</v>
      </c>
      <c r="AT271" s="63">
        <v>0</v>
      </c>
      <c r="AU271" s="63">
        <v>0.54403699999999999</v>
      </c>
      <c r="AV271" s="62">
        <v>0.54403699999999999</v>
      </c>
      <c r="AW271" s="62">
        <v>-2.4777360000000002</v>
      </c>
      <c r="AX271" s="62">
        <v>-1.4039200000000001</v>
      </c>
      <c r="AY271" s="62">
        <v>-2.4777360000000002</v>
      </c>
      <c r="AZ271" s="62">
        <v>-1.4039200000000001</v>
      </c>
      <c r="BA271" s="63">
        <v>0</v>
      </c>
      <c r="BB271" s="63">
        <v>0.18365500000000001</v>
      </c>
      <c r="BC271" s="62">
        <v>0.18365500000000001</v>
      </c>
      <c r="BD271" s="62">
        <v>-3.827696</v>
      </c>
      <c r="BE271" s="62">
        <v>-3.827696</v>
      </c>
      <c r="BF271" s="62">
        <v>-3.827696</v>
      </c>
      <c r="BG271" s="62">
        <v>0.32218599999999997</v>
      </c>
      <c r="BH271" s="62">
        <v>17.918574</v>
      </c>
      <c r="BI271" s="62">
        <v>17.918574</v>
      </c>
      <c r="BJ271" s="62">
        <v>15.82241</v>
      </c>
      <c r="BK271" s="62">
        <v>17.590067999999999</v>
      </c>
      <c r="BL271" s="62">
        <v>21.675101999999999</v>
      </c>
      <c r="BM271" s="62">
        <v>0</v>
      </c>
      <c r="BN271" s="62">
        <v>82.617474999999999</v>
      </c>
      <c r="BO271" s="62">
        <v>82.617474999999999</v>
      </c>
      <c r="BP271" s="62">
        <v>78.789778999999996</v>
      </c>
      <c r="BQ271" s="62">
        <v>79.111964999999998</v>
      </c>
      <c r="BR271" s="62">
        <v>73.243925000000004</v>
      </c>
      <c r="BS271" s="62">
        <v>0</v>
      </c>
    </row>
    <row r="272" spans="1:77" s="1" customFormat="1" ht="15" x14ac:dyDescent="0.25">
      <c r="A272"/>
      <c r="B272" s="89" t="s">
        <v>207</v>
      </c>
      <c r="C272" s="74">
        <v>43595.25</v>
      </c>
      <c r="D272" s="58" t="s">
        <v>0</v>
      </c>
      <c r="E272" s="75" t="s">
        <v>26</v>
      </c>
      <c r="F272" s="75" t="s">
        <v>26</v>
      </c>
      <c r="G272" s="59">
        <v>7.1166790000000004</v>
      </c>
      <c r="H272" s="59">
        <v>21.731864999999999</v>
      </c>
      <c r="I272" s="60" t="s">
        <v>26</v>
      </c>
      <c r="J272" s="66" t="s">
        <v>26</v>
      </c>
      <c r="K272" s="59" t="s">
        <v>26</v>
      </c>
      <c r="L272" s="75" t="s">
        <v>26</v>
      </c>
      <c r="M272" s="59">
        <v>1.8553580000000001</v>
      </c>
      <c r="N272" s="59">
        <v>10.733461</v>
      </c>
      <c r="O272" s="60" t="s">
        <v>26</v>
      </c>
      <c r="P272" s="66" t="s">
        <v>26</v>
      </c>
      <c r="Q272" s="59" t="s">
        <v>26</v>
      </c>
      <c r="R272" s="76">
        <v>0</v>
      </c>
      <c r="S272" s="59">
        <v>-4.4600710000000001</v>
      </c>
      <c r="T272" s="59">
        <v>5.8651489999999997</v>
      </c>
      <c r="U272" s="60" t="s">
        <v>26</v>
      </c>
      <c r="V272" s="90" t="s">
        <v>26</v>
      </c>
      <c r="W272" s="61"/>
      <c r="X272" s="61"/>
      <c r="Y272" s="61"/>
      <c r="Z272" s="61"/>
      <c r="AA272" s="62">
        <v>59.336979988800003</v>
      </c>
      <c r="AB272" s="62">
        <v>0</v>
      </c>
      <c r="AC272" s="62">
        <v>21.731864999999999</v>
      </c>
      <c r="AD272" s="62">
        <v>5.1605420000000004</v>
      </c>
      <c r="AE272" s="62">
        <v>2.1467559999999999</v>
      </c>
      <c r="AF272" s="63">
        <v>0</v>
      </c>
      <c r="AG272" s="63">
        <v>14.348191999999999</v>
      </c>
      <c r="AH272" s="62">
        <v>14.348191999999999</v>
      </c>
      <c r="AI272" s="62">
        <v>3.8084549999999999</v>
      </c>
      <c r="AJ272" s="62">
        <v>1.408228</v>
      </c>
      <c r="AK272" s="62">
        <v>4.4698950000000002</v>
      </c>
      <c r="AL272" s="62">
        <v>0</v>
      </c>
      <c r="AM272" s="63">
        <v>0</v>
      </c>
      <c r="AN272" s="63">
        <v>10.636053</v>
      </c>
      <c r="AO272" s="62">
        <v>10.636053</v>
      </c>
      <c r="AP272" s="62">
        <v>0.35533300000000001</v>
      </c>
      <c r="AQ272" s="62">
        <v>-0.89705699999999999</v>
      </c>
      <c r="AR272" s="62">
        <v>1.744175</v>
      </c>
      <c r="AS272" s="62">
        <v>0</v>
      </c>
      <c r="AT272" s="63">
        <v>0</v>
      </c>
      <c r="AU272" s="63">
        <v>10.733461</v>
      </c>
      <c r="AV272" s="62">
        <v>10.733461</v>
      </c>
      <c r="AW272" s="62">
        <v>0.46451700000000001</v>
      </c>
      <c r="AX272" s="62">
        <v>-0.78982600000000003</v>
      </c>
      <c r="AY272" s="62">
        <v>0.46451700000000001</v>
      </c>
      <c r="AZ272" s="62">
        <v>-0.78982600000000003</v>
      </c>
      <c r="BA272" s="63">
        <v>0</v>
      </c>
      <c r="BB272" s="63">
        <v>5.8651489999999997</v>
      </c>
      <c r="BC272" s="62">
        <v>5.8651489999999997</v>
      </c>
      <c r="BD272" s="62">
        <v>-6.3036209999999997</v>
      </c>
      <c r="BE272" s="62">
        <v>-6.3036209999999997</v>
      </c>
      <c r="BF272" s="62">
        <v>-6.3036209999999997</v>
      </c>
      <c r="BG272" s="62">
        <v>-2.5965389999999999</v>
      </c>
      <c r="BH272" s="62">
        <v>103.987144</v>
      </c>
      <c r="BI272" s="62">
        <v>103.987144</v>
      </c>
      <c r="BJ272" s="62">
        <v>112.05992500000001</v>
      </c>
      <c r="BK272" s="62">
        <v>109.377291</v>
      </c>
      <c r="BL272" s="62">
        <v>92.910989000000001</v>
      </c>
      <c r="BM272" s="62">
        <v>0</v>
      </c>
      <c r="BN272" s="62">
        <v>81.175658999999996</v>
      </c>
      <c r="BO272" s="62">
        <v>81.175658999999996</v>
      </c>
      <c r="BP272" s="62">
        <v>73.799357999999998</v>
      </c>
      <c r="BQ272" s="62">
        <v>71.194586000000001</v>
      </c>
      <c r="BR272" s="62">
        <v>92.203924999999998</v>
      </c>
      <c r="BS272" s="62">
        <v>0</v>
      </c>
    </row>
    <row r="273" spans="1:77" s="1" customFormat="1" ht="15" x14ac:dyDescent="0.25">
      <c r="A273"/>
      <c r="B273" s="89" t="s">
        <v>208</v>
      </c>
      <c r="C273" s="74">
        <v>43595.25</v>
      </c>
      <c r="D273" s="58" t="s">
        <v>0</v>
      </c>
      <c r="E273" s="75" t="s">
        <v>26</v>
      </c>
      <c r="F273" s="75" t="s">
        <v>26</v>
      </c>
      <c r="G273" s="59">
        <v>101.456762</v>
      </c>
      <c r="H273" s="59">
        <v>91.432548999999995</v>
      </c>
      <c r="I273" s="60" t="s">
        <v>26</v>
      </c>
      <c r="J273" s="66" t="s">
        <v>26</v>
      </c>
      <c r="K273" s="59" t="s">
        <v>26</v>
      </c>
      <c r="L273" s="75" t="s">
        <v>26</v>
      </c>
      <c r="M273" s="59">
        <v>11.414622</v>
      </c>
      <c r="N273" s="59">
        <v>4.3557579999999998</v>
      </c>
      <c r="O273" s="60" t="s">
        <v>26</v>
      </c>
      <c r="P273" s="66" t="s">
        <v>26</v>
      </c>
      <c r="Q273" s="59" t="s">
        <v>26</v>
      </c>
      <c r="R273" s="76">
        <v>0</v>
      </c>
      <c r="S273" s="59">
        <v>1.5905419999999999</v>
      </c>
      <c r="T273" s="59">
        <v>7.596546</v>
      </c>
      <c r="U273" s="60" t="s">
        <v>26</v>
      </c>
      <c r="V273" s="90" t="s">
        <v>26</v>
      </c>
      <c r="W273" s="61"/>
      <c r="X273" s="61"/>
      <c r="Y273" s="61"/>
      <c r="Z273" s="61"/>
      <c r="AA273" s="62">
        <v>166.453056</v>
      </c>
      <c r="AB273" s="62">
        <v>0</v>
      </c>
      <c r="AC273" s="62">
        <v>91.432548999999995</v>
      </c>
      <c r="AD273" s="62">
        <v>105.40328599999999</v>
      </c>
      <c r="AE273" s="62">
        <v>85.467142999999993</v>
      </c>
      <c r="AF273" s="63">
        <v>0</v>
      </c>
      <c r="AG273" s="63">
        <v>28.836891999999999</v>
      </c>
      <c r="AH273" s="62">
        <v>28.836891999999999</v>
      </c>
      <c r="AI273" s="62">
        <v>43.066256000000003</v>
      </c>
      <c r="AJ273" s="62">
        <v>24.690932</v>
      </c>
      <c r="AK273" s="62">
        <v>43.559424</v>
      </c>
      <c r="AL273" s="62">
        <v>0</v>
      </c>
      <c r="AM273" s="63">
        <v>0</v>
      </c>
      <c r="AN273" s="63">
        <v>1.6662619999999999</v>
      </c>
      <c r="AO273" s="62">
        <v>1.6662619999999999</v>
      </c>
      <c r="AP273" s="62">
        <v>17.260964000000001</v>
      </c>
      <c r="AQ273" s="62">
        <v>-6.1195529999999998</v>
      </c>
      <c r="AR273" s="62">
        <v>7.4347269999999996</v>
      </c>
      <c r="AS273" s="62">
        <v>0</v>
      </c>
      <c r="AT273" s="63">
        <v>0</v>
      </c>
      <c r="AU273" s="63">
        <v>4.3557579999999998</v>
      </c>
      <c r="AV273" s="62">
        <v>4.3557579999999998</v>
      </c>
      <c r="AW273" s="62">
        <v>20.008144999999999</v>
      </c>
      <c r="AX273" s="62">
        <v>-1.156631</v>
      </c>
      <c r="AY273" s="62">
        <v>20.008144999999999</v>
      </c>
      <c r="AZ273" s="62">
        <v>-1.156631</v>
      </c>
      <c r="BA273" s="63">
        <v>0</v>
      </c>
      <c r="BB273" s="63">
        <v>7.596546</v>
      </c>
      <c r="BC273" s="62">
        <v>7.596546</v>
      </c>
      <c r="BD273" s="62">
        <v>15.178962</v>
      </c>
      <c r="BE273" s="62">
        <v>15.178962</v>
      </c>
      <c r="BF273" s="62">
        <v>15.178962</v>
      </c>
      <c r="BG273" s="62">
        <v>10.775921</v>
      </c>
      <c r="BH273" s="62">
        <v>-16.147663999999999</v>
      </c>
      <c r="BI273" s="62">
        <v>-16.147663999999999</v>
      </c>
      <c r="BJ273" s="62">
        <v>-21.573181999999999</v>
      </c>
      <c r="BK273" s="62">
        <v>-5.2842310000000001</v>
      </c>
      <c r="BL273" s="62">
        <v>-4.5716929999999998</v>
      </c>
      <c r="BM273" s="62">
        <v>0</v>
      </c>
      <c r="BN273" s="62">
        <v>289.353815</v>
      </c>
      <c r="BO273" s="62">
        <v>289.353815</v>
      </c>
      <c r="BP273" s="62">
        <v>298.65862900000002</v>
      </c>
      <c r="BQ273" s="62">
        <v>308.58858800000002</v>
      </c>
      <c r="BR273" s="62">
        <v>308.20378799999997</v>
      </c>
      <c r="BS273" s="62">
        <v>0</v>
      </c>
    </row>
    <row r="274" spans="1:77" s="1" customFormat="1" ht="15" x14ac:dyDescent="0.25">
      <c r="A274"/>
      <c r="B274" s="89" t="s">
        <v>213</v>
      </c>
      <c r="C274" s="74">
        <v>43595.25</v>
      </c>
      <c r="D274" s="58" t="s">
        <v>0</v>
      </c>
      <c r="E274" s="75" t="s">
        <v>26</v>
      </c>
      <c r="F274" s="75" t="s">
        <v>26</v>
      </c>
      <c r="G274" s="59">
        <v>21.217455000000001</v>
      </c>
      <c r="H274" s="59">
        <v>16.598063</v>
      </c>
      <c r="I274" s="60" t="s">
        <v>26</v>
      </c>
      <c r="J274" s="66" t="s">
        <v>26</v>
      </c>
      <c r="K274" s="59" t="s">
        <v>26</v>
      </c>
      <c r="L274" s="75" t="s">
        <v>26</v>
      </c>
      <c r="M274" s="59">
        <v>6.077807</v>
      </c>
      <c r="N274" s="59">
        <v>5.4306599999999996</v>
      </c>
      <c r="O274" s="60" t="s">
        <v>26</v>
      </c>
      <c r="P274" s="66" t="s">
        <v>26</v>
      </c>
      <c r="Q274" s="59" t="s">
        <v>26</v>
      </c>
      <c r="R274" s="76">
        <v>0</v>
      </c>
      <c r="S274" s="59">
        <v>2.9823490000000001</v>
      </c>
      <c r="T274" s="59">
        <v>4.6064100000000003</v>
      </c>
      <c r="U274" s="60" t="s">
        <v>26</v>
      </c>
      <c r="V274" s="90" t="s">
        <v>26</v>
      </c>
      <c r="W274" s="61"/>
      <c r="X274" s="61"/>
      <c r="Y274" s="61"/>
      <c r="Z274" s="61"/>
      <c r="AA274" s="62">
        <v>252</v>
      </c>
      <c r="AB274" s="62">
        <v>0</v>
      </c>
      <c r="AC274" s="62">
        <v>16.598063</v>
      </c>
      <c r="AD274" s="62">
        <v>18.117588999999999</v>
      </c>
      <c r="AE274" s="62">
        <v>20.001847999999999</v>
      </c>
      <c r="AF274" s="63">
        <v>0</v>
      </c>
      <c r="AG274" s="63">
        <v>6.3782220000000001</v>
      </c>
      <c r="AH274" s="62">
        <v>6.3782220000000001</v>
      </c>
      <c r="AI274" s="62">
        <v>6.0520480000000001</v>
      </c>
      <c r="AJ274" s="62">
        <v>5.7534830000000001</v>
      </c>
      <c r="AK274" s="62">
        <v>6.9177679999999997</v>
      </c>
      <c r="AL274" s="62">
        <v>0</v>
      </c>
      <c r="AM274" s="63">
        <v>0</v>
      </c>
      <c r="AN274" s="63">
        <v>3.486723</v>
      </c>
      <c r="AO274" s="62">
        <v>3.486723</v>
      </c>
      <c r="AP274" s="62">
        <v>3.7642169999999999</v>
      </c>
      <c r="AQ274" s="62">
        <v>3.2596270000000001</v>
      </c>
      <c r="AR274" s="62">
        <v>4.1214180000000002</v>
      </c>
      <c r="AS274" s="62">
        <v>0</v>
      </c>
      <c r="AT274" s="63">
        <v>0</v>
      </c>
      <c r="AU274" s="63">
        <v>5.4306599999999996</v>
      </c>
      <c r="AV274" s="62">
        <v>5.4306599999999996</v>
      </c>
      <c r="AW274" s="62">
        <v>5.6161510000000003</v>
      </c>
      <c r="AX274" s="62">
        <v>5.0347799999999996</v>
      </c>
      <c r="AY274" s="62">
        <v>5.6161510000000003</v>
      </c>
      <c r="AZ274" s="62">
        <v>5.0347799999999996</v>
      </c>
      <c r="BA274" s="63">
        <v>0</v>
      </c>
      <c r="BB274" s="63">
        <v>4.6064100000000003</v>
      </c>
      <c r="BC274" s="62">
        <v>4.6064100000000003</v>
      </c>
      <c r="BD274" s="62">
        <v>1.2200960000000001</v>
      </c>
      <c r="BE274" s="62">
        <v>1.2200960000000001</v>
      </c>
      <c r="BF274" s="62">
        <v>1.2200960000000001</v>
      </c>
      <c r="BG274" s="62">
        <v>2.573788</v>
      </c>
      <c r="BH274" s="62">
        <v>18.801938</v>
      </c>
      <c r="BI274" s="62">
        <v>18.801938</v>
      </c>
      <c r="BJ274" s="62">
        <v>14.118338</v>
      </c>
      <c r="BK274" s="62">
        <v>10.791093</v>
      </c>
      <c r="BL274" s="62">
        <v>9.8858080000000008</v>
      </c>
      <c r="BM274" s="62">
        <v>0</v>
      </c>
      <c r="BN274" s="62">
        <v>72.779911999999996</v>
      </c>
      <c r="BO274" s="62">
        <v>72.779911999999996</v>
      </c>
      <c r="BP274" s="62">
        <v>74.559252000000001</v>
      </c>
      <c r="BQ274" s="62">
        <v>77.008478999999994</v>
      </c>
      <c r="BR274" s="62">
        <v>79.360283999999993</v>
      </c>
      <c r="BS274" s="62">
        <v>0</v>
      </c>
    </row>
    <row r="275" spans="1:77" s="1" customFormat="1" ht="15" x14ac:dyDescent="0.25">
      <c r="A275"/>
      <c r="B275" s="89" t="s">
        <v>215</v>
      </c>
      <c r="C275" s="74">
        <v>43595.25</v>
      </c>
      <c r="D275" s="58" t="s">
        <v>0</v>
      </c>
      <c r="E275" s="75" t="s">
        <v>26</v>
      </c>
      <c r="F275" s="75" t="s">
        <v>26</v>
      </c>
      <c r="G275" s="59">
        <v>2.499714</v>
      </c>
      <c r="H275" s="59">
        <v>4.2435150000000004</v>
      </c>
      <c r="I275" s="60" t="s">
        <v>26</v>
      </c>
      <c r="J275" s="66" t="s">
        <v>26</v>
      </c>
      <c r="K275" s="59" t="s">
        <v>26</v>
      </c>
      <c r="L275" s="75" t="s">
        <v>26</v>
      </c>
      <c r="M275" s="59">
        <v>3.1105559999999999</v>
      </c>
      <c r="N275" s="59">
        <v>-12.279235</v>
      </c>
      <c r="O275" s="60" t="s">
        <v>26</v>
      </c>
      <c r="P275" s="66" t="s">
        <v>26</v>
      </c>
      <c r="Q275" s="59" t="s">
        <v>26</v>
      </c>
      <c r="R275" s="76">
        <v>0</v>
      </c>
      <c r="S275" s="59">
        <v>-20.575521999999999</v>
      </c>
      <c r="T275" s="59">
        <v>11.065132</v>
      </c>
      <c r="U275" s="60" t="s">
        <v>26</v>
      </c>
      <c r="V275" s="90" t="s">
        <v>26</v>
      </c>
      <c r="W275" s="61"/>
      <c r="X275" s="61"/>
      <c r="Y275" s="61"/>
      <c r="Z275" s="61"/>
      <c r="AA275" s="62">
        <v>14.0633</v>
      </c>
      <c r="AB275" s="62">
        <v>0</v>
      </c>
      <c r="AC275" s="62">
        <v>4.2435150000000004</v>
      </c>
      <c r="AD275" s="62">
        <v>-1.4114629999999999</v>
      </c>
      <c r="AE275" s="62">
        <v>9.8096000000000003E-2</v>
      </c>
      <c r="AF275" s="63">
        <v>0</v>
      </c>
      <c r="AG275" s="63">
        <v>-10.2309</v>
      </c>
      <c r="AH275" s="62">
        <v>-10.2309</v>
      </c>
      <c r="AI275" s="62">
        <v>12.130815999999999</v>
      </c>
      <c r="AJ275" s="62">
        <v>-9.7310999999999995E-2</v>
      </c>
      <c r="AK275" s="62">
        <v>2.489525</v>
      </c>
      <c r="AL275" s="62">
        <v>0</v>
      </c>
      <c r="AM275" s="63">
        <v>0</v>
      </c>
      <c r="AN275" s="63">
        <v>-13.301266999999999</v>
      </c>
      <c r="AO275" s="62">
        <v>-13.301266999999999</v>
      </c>
      <c r="AP275" s="62">
        <v>9.7357069999999997</v>
      </c>
      <c r="AQ275" s="62">
        <v>-0.45504299999999998</v>
      </c>
      <c r="AR275" s="62">
        <v>3.4735130000000001</v>
      </c>
      <c r="AS275" s="62">
        <v>0</v>
      </c>
      <c r="AT275" s="63">
        <v>0</v>
      </c>
      <c r="AU275" s="63">
        <v>-12.279235</v>
      </c>
      <c r="AV275" s="62">
        <v>-12.279235</v>
      </c>
      <c r="AW275" s="62">
        <v>9.7418490000000002</v>
      </c>
      <c r="AX275" s="62">
        <v>-0.45504299999999998</v>
      </c>
      <c r="AY275" s="62">
        <v>9.7418490000000002</v>
      </c>
      <c r="AZ275" s="62">
        <v>-0.45504299999999998</v>
      </c>
      <c r="BA275" s="63">
        <v>0</v>
      </c>
      <c r="BB275" s="63">
        <v>11.065132</v>
      </c>
      <c r="BC275" s="62">
        <v>11.065132</v>
      </c>
      <c r="BD275" s="62">
        <v>9.2411019999999997</v>
      </c>
      <c r="BE275" s="62">
        <v>9.2411019999999997</v>
      </c>
      <c r="BF275" s="62">
        <v>9.2411019999999997</v>
      </c>
      <c r="BG275" s="62">
        <v>-0.363176</v>
      </c>
      <c r="BH275" s="62">
        <v>11.608378999999999</v>
      </c>
      <c r="BI275" s="62">
        <v>11.608378999999999</v>
      </c>
      <c r="BJ275" s="62">
        <v>1.574424</v>
      </c>
      <c r="BK275" s="62">
        <v>1.379394</v>
      </c>
      <c r="BL275" s="62">
        <v>0.99211800000000006</v>
      </c>
      <c r="BM275" s="62">
        <v>0</v>
      </c>
      <c r="BN275" s="62">
        <v>59.049627999999998</v>
      </c>
      <c r="BO275" s="62">
        <v>59.049627999999998</v>
      </c>
      <c r="BP275" s="62">
        <v>71.038410999999996</v>
      </c>
      <c r="BQ275" s="62">
        <v>70.675235000000001</v>
      </c>
      <c r="BR275" s="62">
        <v>50.201144999999997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89" t="s">
        <v>220</v>
      </c>
      <c r="C276" s="74">
        <v>43595.25</v>
      </c>
      <c r="D276" s="58" t="s">
        <v>0</v>
      </c>
      <c r="E276" s="75" t="s">
        <v>26</v>
      </c>
      <c r="F276" s="75" t="s">
        <v>26</v>
      </c>
      <c r="G276" s="59">
        <v>358.36098399999997</v>
      </c>
      <c r="H276" s="59">
        <v>173.20514600000001</v>
      </c>
      <c r="I276" s="60" t="s">
        <v>26</v>
      </c>
      <c r="J276" s="66" t="s">
        <v>26</v>
      </c>
      <c r="K276" s="59" t="s">
        <v>26</v>
      </c>
      <c r="L276" s="75" t="s">
        <v>26</v>
      </c>
      <c r="M276" s="59">
        <v>40.349288999999999</v>
      </c>
      <c r="N276" s="59">
        <v>13.619257000000001</v>
      </c>
      <c r="O276" s="60" t="s">
        <v>26</v>
      </c>
      <c r="P276" s="66" t="s">
        <v>26</v>
      </c>
      <c r="Q276" s="59" t="s">
        <v>26</v>
      </c>
      <c r="R276" s="76">
        <v>0</v>
      </c>
      <c r="S276" s="59">
        <v>80.178752000000003</v>
      </c>
      <c r="T276" s="59">
        <v>-21.005088000000001</v>
      </c>
      <c r="U276" s="60" t="s">
        <v>26</v>
      </c>
      <c r="V276" s="90" t="s">
        <v>26</v>
      </c>
      <c r="W276" s="61"/>
      <c r="X276" s="61"/>
      <c r="Y276" s="61"/>
      <c r="Z276" s="61"/>
      <c r="AA276" s="62">
        <v>167.5</v>
      </c>
      <c r="AB276" s="62">
        <v>0</v>
      </c>
      <c r="AC276" s="62">
        <v>173.20514600000001</v>
      </c>
      <c r="AD276" s="62">
        <v>210.053787</v>
      </c>
      <c r="AE276" s="62">
        <v>422.02048100000002</v>
      </c>
      <c r="AF276" s="63">
        <v>0</v>
      </c>
      <c r="AG276" s="63">
        <v>18.461006000000001</v>
      </c>
      <c r="AH276" s="62">
        <v>18.461006000000001</v>
      </c>
      <c r="AI276" s="62">
        <v>33.547234000000003</v>
      </c>
      <c r="AJ276" s="62">
        <v>66.393552</v>
      </c>
      <c r="AK276" s="62">
        <v>48.008978999999997</v>
      </c>
      <c r="AL276" s="62">
        <v>0</v>
      </c>
      <c r="AM276" s="63">
        <v>0</v>
      </c>
      <c r="AN276" s="63">
        <v>7.1390750000000001</v>
      </c>
      <c r="AO276" s="62">
        <v>7.1390750000000001</v>
      </c>
      <c r="AP276" s="62">
        <v>17.585941999999999</v>
      </c>
      <c r="AQ276" s="62">
        <v>52.308326999999998</v>
      </c>
      <c r="AR276" s="62">
        <v>33.807980999999998</v>
      </c>
      <c r="AS276" s="62">
        <v>0</v>
      </c>
      <c r="AT276" s="63">
        <v>0</v>
      </c>
      <c r="AU276" s="63">
        <v>13.619256999999999</v>
      </c>
      <c r="AV276" s="62">
        <v>13.619256999999999</v>
      </c>
      <c r="AW276" s="62">
        <v>24.088225000000001</v>
      </c>
      <c r="AX276" s="62">
        <v>59.75121</v>
      </c>
      <c r="AY276" s="62">
        <v>24.088225000000001</v>
      </c>
      <c r="AZ276" s="62">
        <v>59.75121</v>
      </c>
      <c r="BA276" s="63">
        <v>0</v>
      </c>
      <c r="BB276" s="63">
        <v>-21.005088000000001</v>
      </c>
      <c r="BC276" s="62">
        <v>-21.005088000000001</v>
      </c>
      <c r="BD276" s="62">
        <v>-31.070437999999999</v>
      </c>
      <c r="BE276" s="62">
        <v>-31.070437999999999</v>
      </c>
      <c r="BF276" s="62">
        <v>-31.070437999999999</v>
      </c>
      <c r="BG276" s="62">
        <v>-101.05651899999999</v>
      </c>
      <c r="BH276" s="62">
        <v>691.88146700000004</v>
      </c>
      <c r="BI276" s="62">
        <v>691.88146700000004</v>
      </c>
      <c r="BJ276" s="62">
        <v>791.77145399999995</v>
      </c>
      <c r="BK276" s="62">
        <v>998.59504100000004</v>
      </c>
      <c r="BL276" s="62">
        <v>810.05856800000004</v>
      </c>
      <c r="BM276" s="62">
        <v>0</v>
      </c>
      <c r="BN276" s="62">
        <v>310.95192100000003</v>
      </c>
      <c r="BO276" s="62">
        <v>310.95192100000003</v>
      </c>
      <c r="BP276" s="62">
        <v>279.25436999999999</v>
      </c>
      <c r="BQ276" s="62">
        <v>177.57068000000001</v>
      </c>
      <c r="BR276" s="62">
        <v>258.31028800000001</v>
      </c>
      <c r="BS276" s="62">
        <v>0</v>
      </c>
    </row>
    <row r="277" spans="1:77" s="1" customFormat="1" ht="15" x14ac:dyDescent="0.25">
      <c r="A277"/>
      <c r="B277" s="89" t="s">
        <v>221</v>
      </c>
      <c r="C277" s="74">
        <v>43595.25</v>
      </c>
      <c r="D277" s="58" t="s">
        <v>0</v>
      </c>
      <c r="E277" s="75" t="s">
        <v>26</v>
      </c>
      <c r="F277" s="75" t="s">
        <v>26</v>
      </c>
      <c r="G277" s="59">
        <v>15.563055</v>
      </c>
      <c r="H277" s="59">
        <v>22.370788000000001</v>
      </c>
      <c r="I277" s="60" t="s">
        <v>26</v>
      </c>
      <c r="J277" s="66" t="s">
        <v>26</v>
      </c>
      <c r="K277" s="59" t="s">
        <v>26</v>
      </c>
      <c r="L277" s="75" t="s">
        <v>26</v>
      </c>
      <c r="M277" s="59">
        <v>-1.7537160000000001</v>
      </c>
      <c r="N277" s="59">
        <v>1.055771</v>
      </c>
      <c r="O277" s="60" t="s">
        <v>26</v>
      </c>
      <c r="P277" s="66" t="s">
        <v>26</v>
      </c>
      <c r="Q277" s="59" t="s">
        <v>26</v>
      </c>
      <c r="R277" s="76">
        <v>0</v>
      </c>
      <c r="S277" s="59">
        <v>-2.752237</v>
      </c>
      <c r="T277" s="59">
        <v>-4.5537190000000001</v>
      </c>
      <c r="U277" s="60" t="s">
        <v>26</v>
      </c>
      <c r="V277" s="90" t="s">
        <v>26</v>
      </c>
      <c r="W277" s="61"/>
      <c r="X277" s="61"/>
      <c r="Y277" s="61"/>
      <c r="Z277" s="61"/>
      <c r="AA277" s="62">
        <v>35.295000000000002</v>
      </c>
      <c r="AB277" s="62">
        <v>0</v>
      </c>
      <c r="AC277" s="62">
        <v>22.370788000000001</v>
      </c>
      <c r="AD277" s="62">
        <v>11.700201</v>
      </c>
      <c r="AE277" s="62">
        <v>65.877616000000003</v>
      </c>
      <c r="AF277" s="63">
        <v>0</v>
      </c>
      <c r="AG277" s="63">
        <v>3.5299140000000002</v>
      </c>
      <c r="AH277" s="62">
        <v>3.5299140000000002</v>
      </c>
      <c r="AI277" s="62">
        <v>2.3358449999999999</v>
      </c>
      <c r="AJ277" s="62">
        <v>4.6978070000000001</v>
      </c>
      <c r="AK277" s="62">
        <v>-0.12724099999999999</v>
      </c>
      <c r="AL277" s="62">
        <v>0</v>
      </c>
      <c r="AM277" s="63">
        <v>0</v>
      </c>
      <c r="AN277" s="63">
        <v>0.29883500000000002</v>
      </c>
      <c r="AO277" s="62">
        <v>0.29883500000000002</v>
      </c>
      <c r="AP277" s="62">
        <v>0.252052</v>
      </c>
      <c r="AQ277" s="62">
        <v>2.2996210000000001</v>
      </c>
      <c r="AR277" s="62">
        <v>-3.0059830000000001</v>
      </c>
      <c r="AS277" s="62">
        <v>0</v>
      </c>
      <c r="AT277" s="63">
        <v>0</v>
      </c>
      <c r="AU277" s="63">
        <v>1.055771</v>
      </c>
      <c r="AV277" s="62">
        <v>1.055771</v>
      </c>
      <c r="AW277" s="62">
        <v>1.0073179999999999</v>
      </c>
      <c r="AX277" s="62">
        <v>3.0557840000000001</v>
      </c>
      <c r="AY277" s="62">
        <v>1.0073179999999999</v>
      </c>
      <c r="AZ277" s="62">
        <v>3.0557840000000001</v>
      </c>
      <c r="BA277" s="63">
        <v>0</v>
      </c>
      <c r="BB277" s="63">
        <v>-4.5537190000000001</v>
      </c>
      <c r="BC277" s="62">
        <v>-4.5537190000000001</v>
      </c>
      <c r="BD277" s="62">
        <v>-8.0400369999999999</v>
      </c>
      <c r="BE277" s="62">
        <v>-8.0400369999999999</v>
      </c>
      <c r="BF277" s="62">
        <v>-8.0400369999999999</v>
      </c>
      <c r="BG277" s="62">
        <v>-15.510301</v>
      </c>
      <c r="BH277" s="62">
        <v>8.0521750000000001</v>
      </c>
      <c r="BI277" s="62">
        <v>8.0521750000000001</v>
      </c>
      <c r="BJ277" s="62">
        <v>12.115166</v>
      </c>
      <c r="BK277" s="62">
        <v>11.521163</v>
      </c>
      <c r="BL277" s="62">
        <v>-1.7975829999999999</v>
      </c>
      <c r="BM277" s="62">
        <v>0</v>
      </c>
      <c r="BN277" s="62">
        <v>13.531324</v>
      </c>
      <c r="BO277" s="62">
        <v>13.531324</v>
      </c>
      <c r="BP277" s="62">
        <v>8.2346149999999998</v>
      </c>
      <c r="BQ277" s="62">
        <v>7.2901530000000001</v>
      </c>
      <c r="BR277" s="62">
        <v>31.506201999999998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89" t="s">
        <v>222</v>
      </c>
      <c r="C278" s="74">
        <v>43595.25</v>
      </c>
      <c r="D278" s="58" t="s">
        <v>0</v>
      </c>
      <c r="E278" s="75" t="s">
        <v>26</v>
      </c>
      <c r="F278" s="75" t="s">
        <v>26</v>
      </c>
      <c r="G278" s="59">
        <v>7.767334</v>
      </c>
      <c r="H278" s="59">
        <v>0.369919</v>
      </c>
      <c r="I278" s="60" t="s">
        <v>26</v>
      </c>
      <c r="J278" s="66" t="s">
        <v>26</v>
      </c>
      <c r="K278" s="59" t="s">
        <v>26</v>
      </c>
      <c r="L278" s="75" t="s">
        <v>26</v>
      </c>
      <c r="M278" s="59">
        <v>1.7678499999999999</v>
      </c>
      <c r="N278" s="59">
        <v>-0.18075299999999994</v>
      </c>
      <c r="O278" s="60" t="s">
        <v>26</v>
      </c>
      <c r="P278" s="66" t="s">
        <v>26</v>
      </c>
      <c r="Q278" s="59" t="s">
        <v>26</v>
      </c>
      <c r="R278" s="76">
        <v>0</v>
      </c>
      <c r="S278" s="59">
        <v>4.429691</v>
      </c>
      <c r="T278" s="59">
        <v>-2.1743260000000002</v>
      </c>
      <c r="U278" s="60" t="s">
        <v>26</v>
      </c>
      <c r="V278" s="90" t="s">
        <v>26</v>
      </c>
      <c r="W278" s="61"/>
      <c r="X278" s="61"/>
      <c r="Y278" s="61"/>
      <c r="Z278" s="61"/>
      <c r="AA278" s="62">
        <v>17.28</v>
      </c>
      <c r="AB278" s="62">
        <v>0</v>
      </c>
      <c r="AC278" s="62">
        <v>0.369919</v>
      </c>
      <c r="AD278" s="62">
        <v>1.3361940000000001</v>
      </c>
      <c r="AE278" s="62">
        <v>1.8798729999999999</v>
      </c>
      <c r="AF278" s="63">
        <v>0</v>
      </c>
      <c r="AG278" s="63">
        <v>0.369919</v>
      </c>
      <c r="AH278" s="62">
        <v>0.369919</v>
      </c>
      <c r="AI278" s="62">
        <v>0.74449299999999996</v>
      </c>
      <c r="AJ278" s="62">
        <v>1.29914</v>
      </c>
      <c r="AK278" s="62">
        <v>3.9242050000000002</v>
      </c>
      <c r="AL278" s="62">
        <v>0</v>
      </c>
      <c r="AM278" s="63">
        <v>0</v>
      </c>
      <c r="AN278" s="63">
        <v>-0.72239399999999998</v>
      </c>
      <c r="AO278" s="62">
        <v>-0.72239399999999998</v>
      </c>
      <c r="AP278" s="62">
        <v>0.15914600000000001</v>
      </c>
      <c r="AQ278" s="62">
        <v>0.47745199999999999</v>
      </c>
      <c r="AR278" s="62">
        <v>1.1853499999999999</v>
      </c>
      <c r="AS278" s="62">
        <v>0</v>
      </c>
      <c r="AT278" s="63">
        <v>0</v>
      </c>
      <c r="AU278" s="63">
        <v>-0.180753</v>
      </c>
      <c r="AV278" s="62">
        <v>-0.180753</v>
      </c>
      <c r="AW278" s="62">
        <v>0.75232900000000003</v>
      </c>
      <c r="AX278" s="62">
        <v>1.0600810000000001</v>
      </c>
      <c r="AY278" s="62">
        <v>0.75232900000000003</v>
      </c>
      <c r="AZ278" s="62">
        <v>1.0600810000000001</v>
      </c>
      <c r="BA278" s="63">
        <v>0</v>
      </c>
      <c r="BB278" s="63">
        <v>-2.1743260000000002</v>
      </c>
      <c r="BC278" s="62">
        <v>-2.1743260000000002</v>
      </c>
      <c r="BD278" s="62">
        <v>-3.6160570000000001</v>
      </c>
      <c r="BE278" s="62">
        <v>-3.6160570000000001</v>
      </c>
      <c r="BF278" s="62">
        <v>-3.6160570000000001</v>
      </c>
      <c r="BG278" s="62">
        <v>-7.6883840000000001</v>
      </c>
      <c r="BH278" s="62">
        <v>21.774519999999999</v>
      </c>
      <c r="BI278" s="62">
        <v>21.774519999999999</v>
      </c>
      <c r="BJ278" s="62">
        <v>24.768422999999999</v>
      </c>
      <c r="BK278" s="62">
        <v>31.89039</v>
      </c>
      <c r="BL278" s="62">
        <v>27.216121000000001</v>
      </c>
      <c r="BM278" s="62">
        <v>0</v>
      </c>
      <c r="BN278" s="62">
        <v>11.405593</v>
      </c>
      <c r="BO278" s="62">
        <v>11.405593</v>
      </c>
      <c r="BP278" s="62">
        <v>7.7872339999999998</v>
      </c>
      <c r="BQ278" s="62">
        <v>0.101893</v>
      </c>
      <c r="BR278" s="62">
        <v>4.5357789999999998</v>
      </c>
      <c r="BS278" s="62">
        <v>0</v>
      </c>
    </row>
    <row r="279" spans="1:77" s="1" customFormat="1" ht="15" x14ac:dyDescent="0.25">
      <c r="A279"/>
      <c r="B279" s="89" t="s">
        <v>230</v>
      </c>
      <c r="C279" s="74">
        <v>43595.25</v>
      </c>
      <c r="D279" s="58" t="s">
        <v>0</v>
      </c>
      <c r="E279" s="75" t="s">
        <v>26</v>
      </c>
      <c r="F279" s="75" t="s">
        <v>26</v>
      </c>
      <c r="G279" s="59">
        <v>221.75690800000001</v>
      </c>
      <c r="H279" s="59">
        <v>109.120215</v>
      </c>
      <c r="I279" s="60" t="s">
        <v>26</v>
      </c>
      <c r="J279" s="66" t="s">
        <v>26</v>
      </c>
      <c r="K279" s="59" t="s">
        <v>26</v>
      </c>
      <c r="L279" s="75" t="s">
        <v>26</v>
      </c>
      <c r="M279" s="59">
        <v>52.397272999999998</v>
      </c>
      <c r="N279" s="59">
        <v>-2.8268379999999986</v>
      </c>
      <c r="O279" s="60" t="s">
        <v>26</v>
      </c>
      <c r="P279" s="66" t="s">
        <v>26</v>
      </c>
      <c r="Q279" s="59" t="s">
        <v>26</v>
      </c>
      <c r="R279" s="76">
        <v>0</v>
      </c>
      <c r="S279" s="59">
        <v>536.39989100000003</v>
      </c>
      <c r="T279" s="59">
        <v>-80.323391999999998</v>
      </c>
      <c r="U279" s="60" t="s">
        <v>26</v>
      </c>
      <c r="V279" s="90" t="s">
        <v>26</v>
      </c>
      <c r="W279" s="61"/>
      <c r="X279" s="61"/>
      <c r="Y279" s="61"/>
      <c r="Z279" s="61"/>
      <c r="AA279" s="62">
        <v>924.75653667999995</v>
      </c>
      <c r="AB279" s="62">
        <v>0</v>
      </c>
      <c r="AC279" s="62">
        <v>109.120215</v>
      </c>
      <c r="AD279" s="62">
        <v>202.32950600000001</v>
      </c>
      <c r="AE279" s="62">
        <v>233.937781</v>
      </c>
      <c r="AF279" s="63">
        <v>0</v>
      </c>
      <c r="AG279" s="63">
        <v>8.5983800000000006</v>
      </c>
      <c r="AH279" s="62">
        <v>8.5983800000000006</v>
      </c>
      <c r="AI279" s="62">
        <v>84.169894999999997</v>
      </c>
      <c r="AJ279" s="62">
        <v>92.851834999999994</v>
      </c>
      <c r="AK279" s="62">
        <v>76.298439000000002</v>
      </c>
      <c r="AL279" s="62">
        <v>0</v>
      </c>
      <c r="AM279" s="63">
        <v>0</v>
      </c>
      <c r="AN279" s="63">
        <v>-27.161118999999999</v>
      </c>
      <c r="AO279" s="62">
        <v>-27.161118999999999</v>
      </c>
      <c r="AP279" s="62">
        <v>46.282525999999997</v>
      </c>
      <c r="AQ279" s="62">
        <v>44.150398000000003</v>
      </c>
      <c r="AR279" s="62">
        <v>36.086967000000001</v>
      </c>
      <c r="AS279" s="62">
        <v>0</v>
      </c>
      <c r="AT279" s="63">
        <v>0</v>
      </c>
      <c r="AU279" s="63">
        <v>-2.826838</v>
      </c>
      <c r="AV279" s="62">
        <v>-2.826838</v>
      </c>
      <c r="AW279" s="62">
        <v>72.152764000000005</v>
      </c>
      <c r="AX279" s="62">
        <v>70.801247000000004</v>
      </c>
      <c r="AY279" s="62">
        <v>72.152764000000005</v>
      </c>
      <c r="AZ279" s="62">
        <v>70.801247000000004</v>
      </c>
      <c r="BA279" s="63">
        <v>0</v>
      </c>
      <c r="BB279" s="63">
        <v>-80.323391999999998</v>
      </c>
      <c r="BC279" s="62">
        <v>-80.323391999999998</v>
      </c>
      <c r="BD279" s="62">
        <v>-42.633612999999997</v>
      </c>
      <c r="BE279" s="62">
        <v>-42.633612999999997</v>
      </c>
      <c r="BF279" s="62">
        <v>-42.633612999999997</v>
      </c>
      <c r="BG279" s="62">
        <v>-153.58303900000001</v>
      </c>
      <c r="BH279" s="62">
        <v>576.84813499999996</v>
      </c>
      <c r="BI279" s="62">
        <v>576.84813499999996</v>
      </c>
      <c r="BJ279" s="62">
        <v>692.52414499999998</v>
      </c>
      <c r="BK279" s="62">
        <v>875.358069</v>
      </c>
      <c r="BL279" s="62">
        <v>774.05479300000002</v>
      </c>
      <c r="BM279" s="62">
        <v>0</v>
      </c>
      <c r="BN279" s="62">
        <v>2792.7000400000002</v>
      </c>
      <c r="BO279" s="62">
        <v>2792.7000400000002</v>
      </c>
      <c r="BP279" s="62">
        <v>2764.3990269999999</v>
      </c>
      <c r="BQ279" s="62">
        <v>2661.0997539999998</v>
      </c>
      <c r="BR279" s="62">
        <v>3941.2532879999999</v>
      </c>
      <c r="BS279" s="62">
        <v>0</v>
      </c>
    </row>
    <row r="280" spans="1:77" s="1" customFormat="1" ht="15" x14ac:dyDescent="0.25">
      <c r="A280"/>
      <c r="B280" s="89" t="s">
        <v>233</v>
      </c>
      <c r="C280" s="74">
        <v>43595.25</v>
      </c>
      <c r="D280" s="58" t="s">
        <v>0</v>
      </c>
      <c r="E280" s="75" t="s">
        <v>26</v>
      </c>
      <c r="F280" s="75" t="s">
        <v>26</v>
      </c>
      <c r="G280" s="59">
        <v>266.06464099999999</v>
      </c>
      <c r="H280" s="59">
        <v>265.92359399999998</v>
      </c>
      <c r="I280" s="60" t="s">
        <v>26</v>
      </c>
      <c r="J280" s="66" t="s">
        <v>26</v>
      </c>
      <c r="K280" s="59" t="s">
        <v>26</v>
      </c>
      <c r="L280" s="75" t="s">
        <v>26</v>
      </c>
      <c r="M280" s="59">
        <v>34.427379999999999</v>
      </c>
      <c r="N280" s="59">
        <v>64.930479999999989</v>
      </c>
      <c r="O280" s="60" t="s">
        <v>26</v>
      </c>
      <c r="P280" s="66" t="s">
        <v>26</v>
      </c>
      <c r="Q280" s="59" t="s">
        <v>26</v>
      </c>
      <c r="R280" s="76">
        <v>0</v>
      </c>
      <c r="S280" s="59">
        <v>-2.1520009999999998</v>
      </c>
      <c r="T280" s="59">
        <v>39.403903999999997</v>
      </c>
      <c r="U280" s="60" t="s">
        <v>26</v>
      </c>
      <c r="V280" s="90" t="s">
        <v>26</v>
      </c>
      <c r="W280" s="61"/>
      <c r="X280" s="61"/>
      <c r="Y280" s="61"/>
      <c r="Z280" s="61"/>
      <c r="AA280" s="62">
        <v>1045.486656</v>
      </c>
      <c r="AB280" s="62">
        <v>0</v>
      </c>
      <c r="AC280" s="62">
        <v>265.92359399999998</v>
      </c>
      <c r="AD280" s="62">
        <v>307.17003899999997</v>
      </c>
      <c r="AE280" s="62">
        <v>330.30980199999999</v>
      </c>
      <c r="AF280" s="63">
        <v>0</v>
      </c>
      <c r="AG280" s="63">
        <v>75.595860000000002</v>
      </c>
      <c r="AH280" s="62">
        <v>75.595860000000002</v>
      </c>
      <c r="AI280" s="62">
        <v>101.93575800000001</v>
      </c>
      <c r="AJ280" s="62">
        <v>100.746217</v>
      </c>
      <c r="AK280" s="62">
        <v>49.460886000000002</v>
      </c>
      <c r="AL280" s="62">
        <v>0</v>
      </c>
      <c r="AM280" s="63">
        <v>0</v>
      </c>
      <c r="AN280" s="63">
        <v>46.062399999999997</v>
      </c>
      <c r="AO280" s="62">
        <v>46.062399999999997</v>
      </c>
      <c r="AP280" s="62">
        <v>75.407612</v>
      </c>
      <c r="AQ280" s="62">
        <v>66.822824999999995</v>
      </c>
      <c r="AR280" s="62">
        <v>14.611172</v>
      </c>
      <c r="AS280" s="62">
        <v>0</v>
      </c>
      <c r="AT280" s="63">
        <v>0</v>
      </c>
      <c r="AU280" s="63">
        <v>64.930480000000003</v>
      </c>
      <c r="AV280" s="62">
        <v>64.930480000000003</v>
      </c>
      <c r="AW280" s="62">
        <v>93.925960000000003</v>
      </c>
      <c r="AX280" s="62">
        <v>85.571095999999997</v>
      </c>
      <c r="AY280" s="62">
        <v>93.925960000000003</v>
      </c>
      <c r="AZ280" s="62">
        <v>85.571095999999997</v>
      </c>
      <c r="BA280" s="63">
        <v>0</v>
      </c>
      <c r="BB280" s="63">
        <v>39.403903999999997</v>
      </c>
      <c r="BC280" s="62">
        <v>39.403903999999997</v>
      </c>
      <c r="BD280" s="62">
        <v>62.357731000000001</v>
      </c>
      <c r="BE280" s="62">
        <v>62.357731000000001</v>
      </c>
      <c r="BF280" s="62">
        <v>62.357731000000001</v>
      </c>
      <c r="BG280" s="62">
        <v>50.575870000000002</v>
      </c>
      <c r="BH280" s="62">
        <v>256.84032400000001</v>
      </c>
      <c r="BI280" s="62">
        <v>256.84032400000001</v>
      </c>
      <c r="BJ280" s="62">
        <v>362.25623100000001</v>
      </c>
      <c r="BK280" s="62">
        <v>386.017269</v>
      </c>
      <c r="BL280" s="62">
        <v>335.299419</v>
      </c>
      <c r="BM280" s="62">
        <v>0</v>
      </c>
      <c r="BN280" s="62">
        <v>1165.5348369999999</v>
      </c>
      <c r="BO280" s="62">
        <v>1165.5348369999999</v>
      </c>
      <c r="BP280" s="62">
        <v>1091.0348019999999</v>
      </c>
      <c r="BQ280" s="62">
        <v>1141.5901249999999</v>
      </c>
      <c r="BR280" s="62">
        <v>1141.939752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89" t="s">
        <v>235</v>
      </c>
      <c r="C281" s="74">
        <v>43595.25</v>
      </c>
      <c r="D281" s="58" t="s">
        <v>0</v>
      </c>
      <c r="E281" s="75" t="s">
        <v>26</v>
      </c>
      <c r="F281" s="75" t="s">
        <v>26</v>
      </c>
      <c r="G281" s="59">
        <v>211.46486200000001</v>
      </c>
      <c r="H281" s="59">
        <v>194.49130299999999</v>
      </c>
      <c r="I281" s="60" t="s">
        <v>26</v>
      </c>
      <c r="J281" s="66" t="s">
        <v>26</v>
      </c>
      <c r="K281" s="59" t="s">
        <v>26</v>
      </c>
      <c r="L281" s="75" t="s">
        <v>26</v>
      </c>
      <c r="M281" s="59">
        <v>36.951813999999999</v>
      </c>
      <c r="N281" s="59">
        <v>9.1344290000000008</v>
      </c>
      <c r="O281" s="60" t="s">
        <v>26</v>
      </c>
      <c r="P281" s="66" t="s">
        <v>26</v>
      </c>
      <c r="Q281" s="59" t="s">
        <v>26</v>
      </c>
      <c r="R281" s="76">
        <v>0</v>
      </c>
      <c r="S281" s="59">
        <v>19.515035000000001</v>
      </c>
      <c r="T281" s="59">
        <v>-56.613033999999999</v>
      </c>
      <c r="U281" s="60" t="s">
        <v>26</v>
      </c>
      <c r="V281" s="90" t="s">
        <v>26</v>
      </c>
      <c r="W281" s="61"/>
      <c r="X281" s="61"/>
      <c r="Y281" s="61"/>
      <c r="Z281" s="61"/>
      <c r="AA281" s="62">
        <v>403.79784287000001</v>
      </c>
      <c r="AB281" s="62">
        <v>0</v>
      </c>
      <c r="AC281" s="62">
        <v>194.49130299999999</v>
      </c>
      <c r="AD281" s="62">
        <v>232.39678699999999</v>
      </c>
      <c r="AE281" s="62">
        <v>248.29174499999999</v>
      </c>
      <c r="AF281" s="63">
        <v>0</v>
      </c>
      <c r="AG281" s="63">
        <v>12.613530000000001</v>
      </c>
      <c r="AH281" s="62">
        <v>12.613530000000001</v>
      </c>
      <c r="AI281" s="62">
        <v>12.447450999999999</v>
      </c>
      <c r="AJ281" s="62">
        <v>5.0175700000000001</v>
      </c>
      <c r="AK281" s="62">
        <v>25.847041000000001</v>
      </c>
      <c r="AL281" s="62">
        <v>0</v>
      </c>
      <c r="AM281" s="63">
        <v>0</v>
      </c>
      <c r="AN281" s="63">
        <v>6.3333740000000001</v>
      </c>
      <c r="AO281" s="62">
        <v>6.3333740000000001</v>
      </c>
      <c r="AP281" s="62">
        <v>5.8815299999999997</v>
      </c>
      <c r="AQ281" s="62">
        <v>-4.8569180000000003</v>
      </c>
      <c r="AR281" s="62">
        <v>15.04002</v>
      </c>
      <c r="AS281" s="62">
        <v>0</v>
      </c>
      <c r="AT281" s="63">
        <v>0</v>
      </c>
      <c r="AU281" s="63">
        <v>9.1344290000000008</v>
      </c>
      <c r="AV281" s="62">
        <v>9.1344290000000008</v>
      </c>
      <c r="AW281" s="62">
        <v>9.2750400000000006</v>
      </c>
      <c r="AX281" s="62">
        <v>11.674612</v>
      </c>
      <c r="AY281" s="62">
        <v>9.2750400000000006</v>
      </c>
      <c r="AZ281" s="62">
        <v>11.674612</v>
      </c>
      <c r="BA281" s="63">
        <v>0</v>
      </c>
      <c r="BB281" s="63">
        <v>-56.613033999999999</v>
      </c>
      <c r="BC281" s="62">
        <v>-56.613033999999999</v>
      </c>
      <c r="BD281" s="62">
        <v>-83.770664999999994</v>
      </c>
      <c r="BE281" s="62">
        <v>-83.770664999999994</v>
      </c>
      <c r="BF281" s="62">
        <v>-83.770664999999994</v>
      </c>
      <c r="BG281" s="62">
        <v>-130.67119099999999</v>
      </c>
      <c r="BH281" s="62">
        <v>1082.932088</v>
      </c>
      <c r="BI281" s="62">
        <v>1082.932088</v>
      </c>
      <c r="BJ281" s="62">
        <v>1265.62283</v>
      </c>
      <c r="BK281" s="62">
        <v>1652.9874380000001</v>
      </c>
      <c r="BL281" s="62">
        <v>1550.570453</v>
      </c>
      <c r="BM281" s="62">
        <v>0</v>
      </c>
      <c r="BN281" s="62">
        <v>198.876811</v>
      </c>
      <c r="BO281" s="62">
        <v>198.876811</v>
      </c>
      <c r="BP281" s="62">
        <v>115.17274399999999</v>
      </c>
      <c r="BQ281" s="62">
        <v>757.441329</v>
      </c>
      <c r="BR281" s="62">
        <v>828.98828400000002</v>
      </c>
      <c r="BS281" s="62">
        <v>0</v>
      </c>
    </row>
    <row r="282" spans="1:77" s="1" customFormat="1" ht="15" x14ac:dyDescent="0.25">
      <c r="A282"/>
      <c r="B282" s="89" t="s">
        <v>243</v>
      </c>
      <c r="C282" s="74">
        <v>43595.25</v>
      </c>
      <c r="D282" s="58" t="s">
        <v>0</v>
      </c>
      <c r="E282" s="75" t="s">
        <v>26</v>
      </c>
      <c r="F282" s="75" t="s">
        <v>26</v>
      </c>
      <c r="G282" s="59">
        <v>20.677800000000001</v>
      </c>
      <c r="H282" s="59">
        <v>34.431975999999999</v>
      </c>
      <c r="I282" s="60" t="s">
        <v>26</v>
      </c>
      <c r="J282" s="66" t="s">
        <v>26</v>
      </c>
      <c r="K282" s="59" t="s">
        <v>26</v>
      </c>
      <c r="L282" s="75" t="s">
        <v>26</v>
      </c>
      <c r="M282" s="59">
        <v>-2.8156150000000002</v>
      </c>
      <c r="N282" s="59">
        <v>-0.36266100000000001</v>
      </c>
      <c r="O282" s="60" t="s">
        <v>26</v>
      </c>
      <c r="P282" s="66" t="s">
        <v>26</v>
      </c>
      <c r="Q282" s="59" t="s">
        <v>26</v>
      </c>
      <c r="R282" s="76">
        <v>0</v>
      </c>
      <c r="S282" s="59">
        <v>-0.51122100000000004</v>
      </c>
      <c r="T282" s="59">
        <v>-5.0618000000000003E-2</v>
      </c>
      <c r="U282" s="60" t="s">
        <v>26</v>
      </c>
      <c r="V282" s="90" t="s">
        <v>26</v>
      </c>
      <c r="W282" s="61"/>
      <c r="X282" s="61"/>
      <c r="Y282" s="61"/>
      <c r="Z282" s="61"/>
      <c r="AA282" s="62">
        <v>22.183199999999999</v>
      </c>
      <c r="AB282" s="62">
        <v>0</v>
      </c>
      <c r="AC282" s="62">
        <v>34.431975999999999</v>
      </c>
      <c r="AD282" s="62">
        <v>26.390367999999999</v>
      </c>
      <c r="AE282" s="62">
        <v>42.231616000000002</v>
      </c>
      <c r="AF282" s="63">
        <v>0</v>
      </c>
      <c r="AG282" s="63">
        <v>1.9804569999999999</v>
      </c>
      <c r="AH282" s="62">
        <v>1.9804569999999999</v>
      </c>
      <c r="AI282" s="62">
        <v>5.8406120000000001</v>
      </c>
      <c r="AJ282" s="62">
        <v>7.8310069999999996</v>
      </c>
      <c r="AK282" s="62">
        <v>0.24412400000000001</v>
      </c>
      <c r="AL282" s="62">
        <v>0</v>
      </c>
      <c r="AM282" s="63">
        <v>0</v>
      </c>
      <c r="AN282" s="63">
        <v>-0.96065</v>
      </c>
      <c r="AO282" s="62">
        <v>-0.96065</v>
      </c>
      <c r="AP282" s="62">
        <v>1.578587</v>
      </c>
      <c r="AQ282" s="62">
        <v>3.1527370000000001</v>
      </c>
      <c r="AR282" s="62">
        <v>-3.3910680000000002</v>
      </c>
      <c r="AS282" s="62">
        <v>0</v>
      </c>
      <c r="AT282" s="63">
        <v>0</v>
      </c>
      <c r="AU282" s="63">
        <v>-0.36266100000000001</v>
      </c>
      <c r="AV282" s="62">
        <v>-0.36266100000000001</v>
      </c>
      <c r="AW282" s="62">
        <v>2.170941</v>
      </c>
      <c r="AX282" s="62">
        <v>3.7298870000000002</v>
      </c>
      <c r="AY282" s="62">
        <v>2.170941</v>
      </c>
      <c r="AZ282" s="62">
        <v>3.7298870000000002</v>
      </c>
      <c r="BA282" s="63">
        <v>0</v>
      </c>
      <c r="BB282" s="63">
        <v>-5.0618000000000003E-2</v>
      </c>
      <c r="BC282" s="62">
        <v>-5.0618000000000003E-2</v>
      </c>
      <c r="BD282" s="62">
        <v>-6.846876</v>
      </c>
      <c r="BE282" s="62">
        <v>-6.846876</v>
      </c>
      <c r="BF282" s="62">
        <v>-6.846876</v>
      </c>
      <c r="BG282" s="62">
        <v>-8.3648199999999999</v>
      </c>
      <c r="BH282" s="62">
        <v>43.183472000000002</v>
      </c>
      <c r="BI282" s="62">
        <v>43.183472000000002</v>
      </c>
      <c r="BJ282" s="62">
        <v>55.338247000000003</v>
      </c>
      <c r="BK282" s="62">
        <v>44.707124999999998</v>
      </c>
      <c r="BL282" s="62">
        <v>49.310478000000003</v>
      </c>
      <c r="BM282" s="62">
        <v>0</v>
      </c>
      <c r="BN282" s="62">
        <v>-11.280689000000001</v>
      </c>
      <c r="BO282" s="62">
        <v>-11.280689000000001</v>
      </c>
      <c r="BP282" s="62">
        <v>-0.45455400000000001</v>
      </c>
      <c r="BQ282" s="62">
        <v>-8.8581620000000001</v>
      </c>
      <c r="BR282" s="62">
        <v>0.66532199999999997</v>
      </c>
      <c r="BS282" s="62">
        <v>0</v>
      </c>
    </row>
    <row r="283" spans="1:77" s="1" customFormat="1" ht="15" x14ac:dyDescent="0.25">
      <c r="A283"/>
      <c r="B283" s="89" t="s">
        <v>247</v>
      </c>
      <c r="C283" s="74">
        <v>43595.25</v>
      </c>
      <c r="D283" s="58" t="s">
        <v>0</v>
      </c>
      <c r="E283" s="75" t="s">
        <v>26</v>
      </c>
      <c r="F283" s="75" t="s">
        <v>26</v>
      </c>
      <c r="G283" s="59">
        <v>137.44045299999999</v>
      </c>
      <c r="H283" s="59">
        <v>106.541639</v>
      </c>
      <c r="I283" s="60" t="s">
        <v>26</v>
      </c>
      <c r="J283" s="66" t="s">
        <v>26</v>
      </c>
      <c r="K283" s="59" t="s">
        <v>26</v>
      </c>
      <c r="L283" s="75" t="s">
        <v>26</v>
      </c>
      <c r="M283" s="59">
        <v>18.977043000000002</v>
      </c>
      <c r="N283" s="59">
        <v>25.040582999999998</v>
      </c>
      <c r="O283" s="60" t="s">
        <v>26</v>
      </c>
      <c r="P283" s="66" t="s">
        <v>26</v>
      </c>
      <c r="Q283" s="59" t="s">
        <v>26</v>
      </c>
      <c r="R283" s="76">
        <v>0</v>
      </c>
      <c r="S283" s="59">
        <v>115.95312</v>
      </c>
      <c r="T283" s="59">
        <v>-18.559055000000001</v>
      </c>
      <c r="U283" s="60" t="s">
        <v>26</v>
      </c>
      <c r="V283" s="90" t="s">
        <v>26</v>
      </c>
      <c r="W283" s="61"/>
      <c r="X283" s="61"/>
      <c r="Y283" s="61"/>
      <c r="Z283" s="61"/>
      <c r="AA283" s="62">
        <v>889.10136</v>
      </c>
      <c r="AB283" s="62">
        <v>0</v>
      </c>
      <c r="AC283" s="62">
        <v>106.541639</v>
      </c>
      <c r="AD283" s="62">
        <v>119.56644</v>
      </c>
      <c r="AE283" s="62">
        <v>132.10792000000001</v>
      </c>
      <c r="AF283" s="63">
        <v>0</v>
      </c>
      <c r="AG283" s="63">
        <v>30.212323999999999</v>
      </c>
      <c r="AH283" s="62">
        <v>30.212323999999999</v>
      </c>
      <c r="AI283" s="62">
        <v>39.892162999999996</v>
      </c>
      <c r="AJ283" s="62">
        <v>69.376997000000003</v>
      </c>
      <c r="AK283" s="62">
        <v>29.614633000000001</v>
      </c>
      <c r="AL283" s="62">
        <v>0</v>
      </c>
      <c r="AM283" s="63">
        <v>0</v>
      </c>
      <c r="AN283" s="63">
        <v>13.774989</v>
      </c>
      <c r="AO283" s="62">
        <v>13.774989</v>
      </c>
      <c r="AP283" s="62">
        <v>22.691984999999999</v>
      </c>
      <c r="AQ283" s="62">
        <v>43.923679999999997</v>
      </c>
      <c r="AR283" s="62">
        <v>5.9322929999999996</v>
      </c>
      <c r="AS283" s="62">
        <v>0</v>
      </c>
      <c r="AT283" s="63">
        <v>0</v>
      </c>
      <c r="AU283" s="63">
        <v>25.040583000000002</v>
      </c>
      <c r="AV283" s="62">
        <v>25.040583000000002</v>
      </c>
      <c r="AW283" s="62">
        <v>35.048898000000001</v>
      </c>
      <c r="AX283" s="62">
        <v>55.329560000000001</v>
      </c>
      <c r="AY283" s="62">
        <v>35.048898000000001</v>
      </c>
      <c r="AZ283" s="62">
        <v>55.329560000000001</v>
      </c>
      <c r="BA283" s="63">
        <v>0</v>
      </c>
      <c r="BB283" s="63">
        <v>-18.559055000000001</v>
      </c>
      <c r="BC283" s="62">
        <v>-18.559055000000001</v>
      </c>
      <c r="BD283" s="62">
        <v>-15.051964</v>
      </c>
      <c r="BE283" s="62">
        <v>-15.051964</v>
      </c>
      <c r="BF283" s="62">
        <v>-15.051964</v>
      </c>
      <c r="BG283" s="62">
        <v>-131.361816</v>
      </c>
      <c r="BH283" s="62">
        <v>631.64958799999999</v>
      </c>
      <c r="BI283" s="62">
        <v>631.64958799999999</v>
      </c>
      <c r="BJ283" s="62">
        <v>688.02412600000002</v>
      </c>
      <c r="BK283" s="62">
        <v>911.93528400000002</v>
      </c>
      <c r="BL283" s="62">
        <v>777.83886700000005</v>
      </c>
      <c r="BM283" s="62">
        <v>0</v>
      </c>
      <c r="BN283" s="62">
        <v>503.78928100000002</v>
      </c>
      <c r="BO283" s="62">
        <v>503.78928100000002</v>
      </c>
      <c r="BP283" s="62">
        <v>490.00781599999999</v>
      </c>
      <c r="BQ283" s="62">
        <v>358.56951900000001</v>
      </c>
      <c r="BR283" s="62">
        <v>474.21956499999999</v>
      </c>
      <c r="BS283" s="62">
        <v>0</v>
      </c>
    </row>
    <row r="284" spans="1:77" s="1" customFormat="1" ht="15" x14ac:dyDescent="0.25">
      <c r="A284"/>
      <c r="B284" s="89" t="s">
        <v>248</v>
      </c>
      <c r="C284" s="74">
        <v>43595.25</v>
      </c>
      <c r="D284" s="58" t="s">
        <v>0</v>
      </c>
      <c r="E284" s="75">
        <v>1701.5995867862432</v>
      </c>
      <c r="F284" s="75" t="s">
        <v>26</v>
      </c>
      <c r="G284" s="59">
        <v>2052.9549940000002</v>
      </c>
      <c r="H284" s="59">
        <v>1194.7452969999999</v>
      </c>
      <c r="I284" s="60" t="s">
        <v>26</v>
      </c>
      <c r="J284" s="66" t="s">
        <v>26</v>
      </c>
      <c r="K284" s="59">
        <v>-39.393664350820906</v>
      </c>
      <c r="L284" s="75" t="s">
        <v>26</v>
      </c>
      <c r="M284" s="59">
        <v>76.892682000000008</v>
      </c>
      <c r="N284" s="59">
        <v>-51.855873000000017</v>
      </c>
      <c r="O284" s="60" t="s">
        <v>26</v>
      </c>
      <c r="P284" s="66" t="s">
        <v>26</v>
      </c>
      <c r="Q284" s="59">
        <v>-188.03771061989593</v>
      </c>
      <c r="R284" s="76">
        <v>0</v>
      </c>
      <c r="S284" s="59">
        <v>-137.78923800000001</v>
      </c>
      <c r="T284" s="59">
        <v>-112.93694499999999</v>
      </c>
      <c r="U284" s="60" t="s">
        <v>26</v>
      </c>
      <c r="V284" s="90" t="s">
        <v>26</v>
      </c>
      <c r="W284" s="61"/>
      <c r="X284" s="61"/>
      <c r="Y284" s="61"/>
      <c r="Z284" s="61"/>
      <c r="AA284" s="62">
        <v>2962.5995147200001</v>
      </c>
      <c r="AB284" s="62">
        <v>0</v>
      </c>
      <c r="AC284" s="62">
        <v>1194.7452969999999</v>
      </c>
      <c r="AD284" s="62">
        <v>1697.6544349999999</v>
      </c>
      <c r="AE284" s="62">
        <v>3351.3813070000001</v>
      </c>
      <c r="AF284" s="63">
        <v>0</v>
      </c>
      <c r="AG284" s="63">
        <v>-42.261114999999997</v>
      </c>
      <c r="AH284" s="62">
        <v>-42.261114999999997</v>
      </c>
      <c r="AI284" s="62">
        <v>183.76454200000001</v>
      </c>
      <c r="AJ284" s="62">
        <v>1131.677467</v>
      </c>
      <c r="AK284" s="62">
        <v>-10.002738000000001</v>
      </c>
      <c r="AL284" s="62">
        <v>0</v>
      </c>
      <c r="AM284" s="63">
        <v>0</v>
      </c>
      <c r="AN284" s="63">
        <v>-147.23602500000001</v>
      </c>
      <c r="AO284" s="62">
        <v>-147.23602500000001</v>
      </c>
      <c r="AP284" s="62">
        <v>67.865431999999998</v>
      </c>
      <c r="AQ284" s="62">
        <v>986.42565000000002</v>
      </c>
      <c r="AR284" s="62">
        <v>-89.641783000000004</v>
      </c>
      <c r="AS284" s="62">
        <v>0</v>
      </c>
      <c r="AT284" s="63">
        <v>0</v>
      </c>
      <c r="AU284" s="63">
        <v>-51.855873000000003</v>
      </c>
      <c r="AV284" s="62">
        <v>-51.855873000000003</v>
      </c>
      <c r="AW284" s="62">
        <v>180.97877800000001</v>
      </c>
      <c r="AX284" s="62">
        <v>1149.526719</v>
      </c>
      <c r="AY284" s="62">
        <v>180.97877800000001</v>
      </c>
      <c r="AZ284" s="62">
        <v>1149.526719</v>
      </c>
      <c r="BA284" s="63">
        <v>0</v>
      </c>
      <c r="BB284" s="63">
        <v>-112.93694499999999</v>
      </c>
      <c r="BC284" s="62">
        <v>-112.93694499999999</v>
      </c>
      <c r="BD284" s="62">
        <v>15.699369000000001</v>
      </c>
      <c r="BE284" s="62">
        <v>15.699369000000001</v>
      </c>
      <c r="BF284" s="62">
        <v>15.699369000000001</v>
      </c>
      <c r="BG284" s="62">
        <v>742.405439</v>
      </c>
      <c r="BH284" s="62">
        <v>2156.027709</v>
      </c>
      <c r="BI284" s="62">
        <v>2156.027709</v>
      </c>
      <c r="BJ284" s="62">
        <v>3006.7418189999999</v>
      </c>
      <c r="BK284" s="62">
        <v>3880.1558970000001</v>
      </c>
      <c r="BL284" s="62">
        <v>3781.0394110000002</v>
      </c>
      <c r="BM284" s="62">
        <v>0</v>
      </c>
      <c r="BN284" s="62">
        <v>2543.1391789999998</v>
      </c>
      <c r="BO284" s="62">
        <v>2543.1391789999998</v>
      </c>
      <c r="BP284" s="62">
        <v>2733.9868839999999</v>
      </c>
      <c r="BQ284" s="62">
        <v>4562.9738900000002</v>
      </c>
      <c r="BR284" s="62">
        <v>3753.0582549999999</v>
      </c>
      <c r="BS284" s="62">
        <v>0</v>
      </c>
    </row>
    <row r="285" spans="1:77" s="1" customFormat="1" ht="15" x14ac:dyDescent="0.25">
      <c r="A285"/>
      <c r="B285" s="89" t="s">
        <v>250</v>
      </c>
      <c r="C285" s="74">
        <v>43595.25</v>
      </c>
      <c r="D285" s="58" t="s">
        <v>0</v>
      </c>
      <c r="E285" s="75" t="s">
        <v>26</v>
      </c>
      <c r="F285" s="75" t="s">
        <v>26</v>
      </c>
      <c r="G285" s="59">
        <v>40.770685999999998</v>
      </c>
      <c r="H285" s="59">
        <v>36.148045000000003</v>
      </c>
      <c r="I285" s="60" t="s">
        <v>26</v>
      </c>
      <c r="J285" s="66" t="s">
        <v>26</v>
      </c>
      <c r="K285" s="59" t="s">
        <v>26</v>
      </c>
      <c r="L285" s="75" t="s">
        <v>26</v>
      </c>
      <c r="M285" s="59">
        <v>3.6694000000000004E-2</v>
      </c>
      <c r="N285" s="59">
        <v>0.16143200000000002</v>
      </c>
      <c r="O285" s="60" t="s">
        <v>26</v>
      </c>
      <c r="P285" s="66" t="s">
        <v>26</v>
      </c>
      <c r="Q285" s="59" t="s">
        <v>26</v>
      </c>
      <c r="R285" s="76">
        <v>0</v>
      </c>
      <c r="S285" s="59">
        <v>10.410577</v>
      </c>
      <c r="T285" s="59">
        <v>-4.9143249999999998</v>
      </c>
      <c r="U285" s="60" t="s">
        <v>26</v>
      </c>
      <c r="V285" s="90" t="s">
        <v>26</v>
      </c>
      <c r="W285" s="61"/>
      <c r="X285" s="61"/>
      <c r="Y285" s="61"/>
      <c r="Z285" s="61"/>
      <c r="AA285" s="62">
        <v>73.391999999999996</v>
      </c>
      <c r="AB285" s="62">
        <v>0</v>
      </c>
      <c r="AC285" s="62">
        <v>36.148045000000003</v>
      </c>
      <c r="AD285" s="62">
        <v>29.732030000000002</v>
      </c>
      <c r="AE285" s="62">
        <v>76.484451000000007</v>
      </c>
      <c r="AF285" s="63">
        <v>0</v>
      </c>
      <c r="AG285" s="63">
        <v>3.5064570000000002</v>
      </c>
      <c r="AH285" s="62">
        <v>3.5064570000000002</v>
      </c>
      <c r="AI285" s="62">
        <v>5.0448909999999998</v>
      </c>
      <c r="AJ285" s="62">
        <v>18.882626999999999</v>
      </c>
      <c r="AK285" s="62">
        <v>4.3248350000000002</v>
      </c>
      <c r="AL285" s="62">
        <v>0</v>
      </c>
      <c r="AM285" s="63">
        <v>0</v>
      </c>
      <c r="AN285" s="63">
        <v>-0.39615699999999998</v>
      </c>
      <c r="AO285" s="62">
        <v>-0.39615699999999998</v>
      </c>
      <c r="AP285" s="62">
        <v>0.213035</v>
      </c>
      <c r="AQ285" s="62">
        <v>14.282978</v>
      </c>
      <c r="AR285" s="62">
        <v>-0.539856</v>
      </c>
      <c r="AS285" s="62">
        <v>0</v>
      </c>
      <c r="AT285" s="63">
        <v>0</v>
      </c>
      <c r="AU285" s="63">
        <v>0.16143199999999999</v>
      </c>
      <c r="AV285" s="62">
        <v>0.16143199999999999</v>
      </c>
      <c r="AW285" s="62">
        <v>0.77692099999999997</v>
      </c>
      <c r="AX285" s="62">
        <v>14.858285</v>
      </c>
      <c r="AY285" s="62">
        <v>0.77692099999999997</v>
      </c>
      <c r="AZ285" s="62">
        <v>14.858285</v>
      </c>
      <c r="BA285" s="63">
        <v>0</v>
      </c>
      <c r="BB285" s="63">
        <v>-4.9143249999999998</v>
      </c>
      <c r="BC285" s="62">
        <v>-4.9143249999999998</v>
      </c>
      <c r="BD285" s="62">
        <v>-1.775895</v>
      </c>
      <c r="BE285" s="62">
        <v>-1.775895</v>
      </c>
      <c r="BF285" s="62">
        <v>-1.775895</v>
      </c>
      <c r="BG285" s="62">
        <v>-3.0093260000000002</v>
      </c>
      <c r="BH285" s="62">
        <v>86.017105999999998</v>
      </c>
      <c r="BI285" s="62">
        <v>86.017105999999998</v>
      </c>
      <c r="BJ285" s="62">
        <v>92.897245999999996</v>
      </c>
      <c r="BK285" s="62">
        <v>100.49056899999999</v>
      </c>
      <c r="BL285" s="62">
        <v>93.91534</v>
      </c>
      <c r="BM285" s="62">
        <v>0</v>
      </c>
      <c r="BN285" s="62">
        <v>29.397355999999998</v>
      </c>
      <c r="BO285" s="62">
        <v>29.397355999999998</v>
      </c>
      <c r="BP285" s="62">
        <v>27.612666999999998</v>
      </c>
      <c r="BQ285" s="62">
        <v>24.423731</v>
      </c>
      <c r="BR285" s="62">
        <v>34.828325999999997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89" t="s">
        <v>266</v>
      </c>
      <c r="C286" s="74">
        <v>43595.25</v>
      </c>
      <c r="D286" s="58" t="s">
        <v>0</v>
      </c>
      <c r="E286" s="75" t="s">
        <v>26</v>
      </c>
      <c r="F286" s="75" t="s">
        <v>26</v>
      </c>
      <c r="G286" s="59">
        <v>6.6428180000000001</v>
      </c>
      <c r="H286" s="59">
        <v>5.4240250000000003</v>
      </c>
      <c r="I286" s="60" t="s">
        <v>26</v>
      </c>
      <c r="J286" s="66" t="s">
        <v>26</v>
      </c>
      <c r="K286" s="59" t="s">
        <v>26</v>
      </c>
      <c r="L286" s="75" t="s">
        <v>26</v>
      </c>
      <c r="M286" s="59">
        <v>-2.7642959999999999</v>
      </c>
      <c r="N286" s="59">
        <v>-0.99571600000000005</v>
      </c>
      <c r="O286" s="60" t="s">
        <v>26</v>
      </c>
      <c r="P286" s="66" t="s">
        <v>26</v>
      </c>
      <c r="Q286" s="59" t="s">
        <v>26</v>
      </c>
      <c r="R286" s="76">
        <v>0</v>
      </c>
      <c r="S286" s="59">
        <v>-4.3264999999999998E-2</v>
      </c>
      <c r="T286" s="59">
        <v>3.6808E-2</v>
      </c>
      <c r="U286" s="60" t="s">
        <v>26</v>
      </c>
      <c r="V286" s="90" t="s">
        <v>26</v>
      </c>
      <c r="W286" s="61"/>
      <c r="X286" s="61"/>
      <c r="Y286" s="61"/>
      <c r="Z286" s="61"/>
      <c r="AA286" s="62">
        <v>30.443999999999999</v>
      </c>
      <c r="AB286" s="62">
        <v>0</v>
      </c>
      <c r="AC286" s="62">
        <v>5.4240250000000003</v>
      </c>
      <c r="AD286" s="62">
        <v>5.0503859999999996</v>
      </c>
      <c r="AE286" s="62">
        <v>3.3556469999999998</v>
      </c>
      <c r="AF286" s="63">
        <v>0</v>
      </c>
      <c r="AG286" s="63">
        <v>1.4952920000000001</v>
      </c>
      <c r="AH286" s="62">
        <v>1.4952920000000001</v>
      </c>
      <c r="AI286" s="62">
        <v>0.97626299999999999</v>
      </c>
      <c r="AJ286" s="62">
        <v>-1.0612509999999999</v>
      </c>
      <c r="AK286" s="62">
        <v>1.4876720000000001</v>
      </c>
      <c r="AL286" s="62">
        <v>0</v>
      </c>
      <c r="AM286" s="63">
        <v>0</v>
      </c>
      <c r="AN286" s="63">
        <v>-1.3356790000000001</v>
      </c>
      <c r="AO286" s="62">
        <v>-1.3356790000000001</v>
      </c>
      <c r="AP286" s="62">
        <v>-0.31720999999999999</v>
      </c>
      <c r="AQ286" s="62">
        <v>-3.6151930000000001</v>
      </c>
      <c r="AR286" s="62">
        <v>-2.83778</v>
      </c>
      <c r="AS286" s="62">
        <v>0</v>
      </c>
      <c r="AT286" s="63">
        <v>0</v>
      </c>
      <c r="AU286" s="63">
        <v>-0.99571600000000005</v>
      </c>
      <c r="AV286" s="62">
        <v>-0.99571600000000005</v>
      </c>
      <c r="AW286" s="62">
        <v>0.10180500000000001</v>
      </c>
      <c r="AX286" s="62">
        <v>-3.2359230000000001</v>
      </c>
      <c r="AY286" s="62">
        <v>0.10180500000000001</v>
      </c>
      <c r="AZ286" s="62">
        <v>-3.2359230000000001</v>
      </c>
      <c r="BA286" s="63">
        <v>0</v>
      </c>
      <c r="BB286" s="63">
        <v>3.6808E-2</v>
      </c>
      <c r="BC286" s="62">
        <v>3.6808E-2</v>
      </c>
      <c r="BD286" s="62">
        <v>5.5259000000000003E-2</v>
      </c>
      <c r="BE286" s="62">
        <v>5.5259000000000003E-2</v>
      </c>
      <c r="BF286" s="62">
        <v>5.5259000000000003E-2</v>
      </c>
      <c r="BG286" s="62">
        <v>0.55240900000000004</v>
      </c>
      <c r="BH286" s="62">
        <v>-17.293804999999999</v>
      </c>
      <c r="BI286" s="62">
        <v>-17.293804999999999</v>
      </c>
      <c r="BJ286" s="62">
        <v>-18.691343</v>
      </c>
      <c r="BK286" s="62">
        <v>-20.099861000000001</v>
      </c>
      <c r="BL286" s="62">
        <v>-5.5558110000000003</v>
      </c>
      <c r="BM286" s="62">
        <v>0</v>
      </c>
      <c r="BN286" s="62">
        <v>54.970987999999998</v>
      </c>
      <c r="BO286" s="62">
        <v>54.970987999999998</v>
      </c>
      <c r="BP286" s="62">
        <v>54.903421999999999</v>
      </c>
      <c r="BQ286" s="62">
        <v>55.443277000000002</v>
      </c>
      <c r="BR286" s="62">
        <v>57.912427999999998</v>
      </c>
      <c r="BS286" s="62">
        <v>0</v>
      </c>
    </row>
    <row r="287" spans="1:77" s="1" customFormat="1" ht="15" x14ac:dyDescent="0.25">
      <c r="A287"/>
      <c r="B287" s="89" t="s">
        <v>274</v>
      </c>
      <c r="C287" s="74">
        <v>43595.25</v>
      </c>
      <c r="D287" s="58" t="s">
        <v>0</v>
      </c>
      <c r="E287" s="75" t="s">
        <v>26</v>
      </c>
      <c r="F287" s="75" t="s">
        <v>26</v>
      </c>
      <c r="G287" s="59">
        <v>10.687450999999999</v>
      </c>
      <c r="H287" s="59">
        <v>6.7977740000000004</v>
      </c>
      <c r="I287" s="60" t="s">
        <v>26</v>
      </c>
      <c r="J287" s="66" t="s">
        <v>26</v>
      </c>
      <c r="K287" s="59" t="s">
        <v>26</v>
      </c>
      <c r="L287" s="75" t="s">
        <v>26</v>
      </c>
      <c r="M287" s="59">
        <v>2.7073389999999997</v>
      </c>
      <c r="N287" s="59">
        <v>0.56470299999999995</v>
      </c>
      <c r="O287" s="60" t="s">
        <v>26</v>
      </c>
      <c r="P287" s="66" t="s">
        <v>26</v>
      </c>
      <c r="Q287" s="59" t="s">
        <v>26</v>
      </c>
      <c r="R287" s="76">
        <v>0</v>
      </c>
      <c r="S287" s="59">
        <v>-7.7994830000000004</v>
      </c>
      <c r="T287" s="59">
        <v>-1.0288809999999999</v>
      </c>
      <c r="U287" s="60" t="s">
        <v>26</v>
      </c>
      <c r="V287" s="90" t="s">
        <v>26</v>
      </c>
      <c r="W287" s="61"/>
      <c r="X287" s="61"/>
      <c r="Y287" s="61"/>
      <c r="Z287" s="61"/>
      <c r="AA287" s="62">
        <v>20.857500000000002</v>
      </c>
      <c r="AB287" s="62">
        <v>0</v>
      </c>
      <c r="AC287" s="62">
        <v>6.7977740000000004</v>
      </c>
      <c r="AD287" s="62">
        <v>5.9940990000000003</v>
      </c>
      <c r="AE287" s="62">
        <v>13.017362</v>
      </c>
      <c r="AF287" s="63">
        <v>0</v>
      </c>
      <c r="AG287" s="63">
        <v>2.5189590000000002</v>
      </c>
      <c r="AH287" s="62">
        <v>2.5189590000000002</v>
      </c>
      <c r="AI287" s="62">
        <v>0.402949</v>
      </c>
      <c r="AJ287" s="62">
        <v>2.8554810000000002</v>
      </c>
      <c r="AK287" s="62">
        <v>1.9338029999999999</v>
      </c>
      <c r="AL287" s="62">
        <v>0</v>
      </c>
      <c r="AM287" s="63">
        <v>0</v>
      </c>
      <c r="AN287" s="63">
        <v>-0.12199</v>
      </c>
      <c r="AO287" s="62">
        <v>-0.12199</v>
      </c>
      <c r="AP287" s="62">
        <v>-1.478915</v>
      </c>
      <c r="AQ287" s="62">
        <v>0.44076300000000002</v>
      </c>
      <c r="AR287" s="62">
        <v>2.5674299999999999</v>
      </c>
      <c r="AS287" s="62">
        <v>0</v>
      </c>
      <c r="AT287" s="63">
        <v>0</v>
      </c>
      <c r="AU287" s="63">
        <v>0.56470299999999995</v>
      </c>
      <c r="AV287" s="62">
        <v>0.56470299999999995</v>
      </c>
      <c r="AW287" s="62">
        <v>-0.84264799999999995</v>
      </c>
      <c r="AX287" s="62">
        <v>1.5609550000000001</v>
      </c>
      <c r="AY287" s="62">
        <v>-0.84264799999999995</v>
      </c>
      <c r="AZ287" s="62">
        <v>1.5609550000000001</v>
      </c>
      <c r="BA287" s="63">
        <v>0</v>
      </c>
      <c r="BB287" s="63">
        <v>-1.0288809999999999</v>
      </c>
      <c r="BC287" s="62">
        <v>-1.0288809999999999</v>
      </c>
      <c r="BD287" s="62">
        <v>-4.6978270000000002</v>
      </c>
      <c r="BE287" s="62">
        <v>-4.6978270000000002</v>
      </c>
      <c r="BF287" s="62">
        <v>-4.6978270000000002</v>
      </c>
      <c r="BG287" s="62">
        <v>-2.0315300000000001</v>
      </c>
      <c r="BH287" s="62">
        <v>39.963873</v>
      </c>
      <c r="BI287" s="62">
        <v>39.963873</v>
      </c>
      <c r="BJ287" s="62">
        <v>19.807424000000001</v>
      </c>
      <c r="BK287" s="62">
        <v>15.275627</v>
      </c>
      <c r="BL287" s="62">
        <v>12.027671</v>
      </c>
      <c r="BM287" s="62">
        <v>0</v>
      </c>
      <c r="BN287" s="62">
        <v>32.303511</v>
      </c>
      <c r="BO287" s="62">
        <v>32.303511</v>
      </c>
      <c r="BP287" s="62">
        <v>27.754033</v>
      </c>
      <c r="BQ287" s="62">
        <v>26.045335999999999</v>
      </c>
      <c r="BR287" s="62">
        <v>17.627213000000001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89" t="s">
        <v>276</v>
      </c>
      <c r="C288" s="74">
        <v>43595.25</v>
      </c>
      <c r="D288" s="58" t="s">
        <v>0</v>
      </c>
      <c r="E288" s="75">
        <v>4183.7937493600002</v>
      </c>
      <c r="F288" s="75" t="s">
        <v>26</v>
      </c>
      <c r="G288" s="59">
        <v>3574.7242259999998</v>
      </c>
      <c r="H288" s="59">
        <v>3284.1021799999999</v>
      </c>
      <c r="I288" s="60" t="s">
        <v>26</v>
      </c>
      <c r="J288" s="66" t="s">
        <v>26</v>
      </c>
      <c r="K288" s="59">
        <v>228.23464131915199</v>
      </c>
      <c r="L288" s="75" t="s">
        <v>26</v>
      </c>
      <c r="M288" s="59">
        <v>101.953925</v>
      </c>
      <c r="N288" s="59">
        <v>169.669105</v>
      </c>
      <c r="O288" s="60" t="s">
        <v>26</v>
      </c>
      <c r="P288" s="66" t="s">
        <v>26</v>
      </c>
      <c r="Q288" s="59">
        <v>195.32709344452692</v>
      </c>
      <c r="R288" s="76">
        <v>0</v>
      </c>
      <c r="S288" s="59">
        <v>98.528467000000006</v>
      </c>
      <c r="T288" s="59">
        <v>152.04518899999999</v>
      </c>
      <c r="U288" s="60" t="s">
        <v>26</v>
      </c>
      <c r="V288" s="90" t="s">
        <v>26</v>
      </c>
      <c r="W288" s="61"/>
      <c r="X288" s="61"/>
      <c r="Y288" s="61"/>
      <c r="Z288" s="61"/>
      <c r="AA288" s="62">
        <v>2421.9</v>
      </c>
      <c r="AB288" s="62">
        <v>0</v>
      </c>
      <c r="AC288" s="62">
        <v>3284.1021799999999</v>
      </c>
      <c r="AD288" s="62">
        <v>3262.1807720000002</v>
      </c>
      <c r="AE288" s="62">
        <v>3346.3383480000002</v>
      </c>
      <c r="AF288" s="63">
        <v>0</v>
      </c>
      <c r="AG288" s="63">
        <v>318.09900599999997</v>
      </c>
      <c r="AH288" s="62">
        <v>318.09900599999997</v>
      </c>
      <c r="AI288" s="62">
        <v>236.866884</v>
      </c>
      <c r="AJ288" s="62">
        <v>221.30151699999999</v>
      </c>
      <c r="AK288" s="62">
        <v>262.64131200000003</v>
      </c>
      <c r="AL288" s="62">
        <v>0</v>
      </c>
      <c r="AM288" s="63">
        <v>0</v>
      </c>
      <c r="AN288" s="63">
        <v>160.561645</v>
      </c>
      <c r="AO288" s="62">
        <v>160.561645</v>
      </c>
      <c r="AP288" s="62">
        <v>80.122714999999999</v>
      </c>
      <c r="AQ288" s="62">
        <v>60.813712000000002</v>
      </c>
      <c r="AR288" s="62">
        <v>91.230812</v>
      </c>
      <c r="AS288" s="62">
        <v>0</v>
      </c>
      <c r="AT288" s="63">
        <v>0</v>
      </c>
      <c r="AU288" s="63">
        <v>169.669105</v>
      </c>
      <c r="AV288" s="62">
        <v>169.669105</v>
      </c>
      <c r="AW288" s="62">
        <v>89.888447999999997</v>
      </c>
      <c r="AX288" s="62">
        <v>71.091802999999999</v>
      </c>
      <c r="AY288" s="62">
        <v>89.888447999999997</v>
      </c>
      <c r="AZ288" s="62">
        <v>71.091802999999999</v>
      </c>
      <c r="BA288" s="63">
        <v>0</v>
      </c>
      <c r="BB288" s="63">
        <v>152.04518899999999</v>
      </c>
      <c r="BC288" s="62">
        <v>152.04518899999999</v>
      </c>
      <c r="BD288" s="62">
        <v>78.550073999999995</v>
      </c>
      <c r="BE288" s="62">
        <v>78.550073999999995</v>
      </c>
      <c r="BF288" s="62">
        <v>78.550073999999995</v>
      </c>
      <c r="BG288" s="62">
        <v>62.144027000000001</v>
      </c>
      <c r="BH288" s="62">
        <v>-165.524834</v>
      </c>
      <c r="BI288" s="62">
        <v>-165.524834</v>
      </c>
      <c r="BJ288" s="62">
        <v>276.47718800000001</v>
      </c>
      <c r="BK288" s="62">
        <v>139.13440700000001</v>
      </c>
      <c r="BL288" s="62">
        <v>-83.261218999999997</v>
      </c>
      <c r="BM288" s="62">
        <v>0</v>
      </c>
      <c r="BN288" s="62">
        <v>2298.1477839999998</v>
      </c>
      <c r="BO288" s="62">
        <v>2298.1477839999998</v>
      </c>
      <c r="BP288" s="62">
        <v>2313.4006680000002</v>
      </c>
      <c r="BQ288" s="62">
        <v>2373.5494159999998</v>
      </c>
      <c r="BR288" s="62">
        <v>2469.7932390000001</v>
      </c>
      <c r="BS288" s="62">
        <v>0</v>
      </c>
    </row>
    <row r="289" spans="1:77" s="1" customFormat="1" ht="15" x14ac:dyDescent="0.25">
      <c r="A289"/>
      <c r="B289" s="89" t="s">
        <v>277</v>
      </c>
      <c r="C289" s="74">
        <v>43595.25</v>
      </c>
      <c r="D289" s="58" t="s">
        <v>0</v>
      </c>
      <c r="E289" s="75" t="s">
        <v>26</v>
      </c>
      <c r="F289" s="75" t="s">
        <v>26</v>
      </c>
      <c r="G289" s="59">
        <v>6.9132769999999999</v>
      </c>
      <c r="H289" s="59">
        <v>5.95702</v>
      </c>
      <c r="I289" s="60" t="s">
        <v>26</v>
      </c>
      <c r="J289" s="66" t="s">
        <v>26</v>
      </c>
      <c r="K289" s="59" t="s">
        <v>26</v>
      </c>
      <c r="L289" s="75" t="s">
        <v>26</v>
      </c>
      <c r="M289" s="59">
        <v>4.1139909999999995</v>
      </c>
      <c r="N289" s="59">
        <v>4.4867220000000003</v>
      </c>
      <c r="O289" s="60" t="s">
        <v>26</v>
      </c>
      <c r="P289" s="66" t="s">
        <v>26</v>
      </c>
      <c r="Q289" s="59" t="s">
        <v>26</v>
      </c>
      <c r="R289" s="76">
        <v>0</v>
      </c>
      <c r="S289" s="59">
        <v>30.230623999999999</v>
      </c>
      <c r="T289" s="59">
        <v>2.3278729999999999</v>
      </c>
      <c r="U289" s="60" t="s">
        <v>26</v>
      </c>
      <c r="V289" s="90" t="s">
        <v>26</v>
      </c>
      <c r="W289" s="61"/>
      <c r="X289" s="61"/>
      <c r="Y289" s="61"/>
      <c r="Z289" s="61"/>
      <c r="AA289" s="62">
        <v>201.76</v>
      </c>
      <c r="AB289" s="62">
        <v>0</v>
      </c>
      <c r="AC289" s="62">
        <v>5.95702</v>
      </c>
      <c r="AD289" s="62">
        <v>6.2664429999999998</v>
      </c>
      <c r="AE289" s="62">
        <v>6.5211209999999999</v>
      </c>
      <c r="AF289" s="63">
        <v>0</v>
      </c>
      <c r="AG289" s="63">
        <v>5.5964499999999999</v>
      </c>
      <c r="AH289" s="62">
        <v>5.5964499999999999</v>
      </c>
      <c r="AI289" s="62">
        <v>5.5911379999999999</v>
      </c>
      <c r="AJ289" s="62">
        <v>5.7737299999999996</v>
      </c>
      <c r="AK289" s="62">
        <v>5.5329350000000002</v>
      </c>
      <c r="AL289" s="62">
        <v>0</v>
      </c>
      <c r="AM289" s="63">
        <v>0</v>
      </c>
      <c r="AN289" s="63">
        <v>4.4220810000000004</v>
      </c>
      <c r="AO289" s="62">
        <v>4.4220810000000004</v>
      </c>
      <c r="AP289" s="62">
        <v>4.3405430000000003</v>
      </c>
      <c r="AQ289" s="62">
        <v>4.1938829999999996</v>
      </c>
      <c r="AR289" s="62">
        <v>4.0367649999999999</v>
      </c>
      <c r="AS289" s="62">
        <v>0</v>
      </c>
      <c r="AT289" s="63">
        <v>0</v>
      </c>
      <c r="AU289" s="63">
        <v>4.4867220000000003</v>
      </c>
      <c r="AV289" s="62">
        <v>4.4867220000000003</v>
      </c>
      <c r="AW289" s="62">
        <v>4.4051840000000002</v>
      </c>
      <c r="AX289" s="62">
        <v>4.2693760000000003</v>
      </c>
      <c r="AY289" s="62">
        <v>4.4051840000000002</v>
      </c>
      <c r="AZ289" s="62">
        <v>4.2693760000000003</v>
      </c>
      <c r="BA289" s="63">
        <v>0</v>
      </c>
      <c r="BB289" s="63">
        <v>2.3278729999999999</v>
      </c>
      <c r="BC289" s="62">
        <v>2.3278729999999999</v>
      </c>
      <c r="BD289" s="62">
        <v>0.53888899999999995</v>
      </c>
      <c r="BE289" s="62">
        <v>0.53888899999999995</v>
      </c>
      <c r="BF289" s="62">
        <v>0.53888899999999995</v>
      </c>
      <c r="BG289" s="62">
        <v>-4.6949100000000001</v>
      </c>
      <c r="BH289" s="62">
        <v>24.985845999999999</v>
      </c>
      <c r="BI289" s="62">
        <v>24.985845999999999</v>
      </c>
      <c r="BJ289" s="62">
        <v>27.070069</v>
      </c>
      <c r="BK289" s="62">
        <v>36.679177000000003</v>
      </c>
      <c r="BL289" s="62">
        <v>27.647285</v>
      </c>
      <c r="BM289" s="62">
        <v>0</v>
      </c>
      <c r="BN289" s="62">
        <v>334.90037999999998</v>
      </c>
      <c r="BO289" s="62">
        <v>334.90037999999998</v>
      </c>
      <c r="BP289" s="62">
        <v>335.426063</v>
      </c>
      <c r="BQ289" s="62">
        <v>330.72839299999998</v>
      </c>
      <c r="BR289" s="62">
        <v>360.97022800000002</v>
      </c>
      <c r="BS289" s="62">
        <v>0</v>
      </c>
    </row>
    <row r="290" spans="1:77" s="1" customFormat="1" ht="15" x14ac:dyDescent="0.25">
      <c r="A290"/>
      <c r="B290" s="89" t="s">
        <v>280</v>
      </c>
      <c r="C290" s="74">
        <v>43595.25</v>
      </c>
      <c r="D290" s="58" t="s">
        <v>0</v>
      </c>
      <c r="E290" s="75" t="s">
        <v>26</v>
      </c>
      <c r="F290" s="75" t="s">
        <v>26</v>
      </c>
      <c r="G290" s="59">
        <v>185.25531599999999</v>
      </c>
      <c r="H290" s="59">
        <v>46.343147000000002</v>
      </c>
      <c r="I290" s="60" t="s">
        <v>26</v>
      </c>
      <c r="J290" s="66" t="s">
        <v>26</v>
      </c>
      <c r="K290" s="59" t="s">
        <v>26</v>
      </c>
      <c r="L290" s="75" t="s">
        <v>26</v>
      </c>
      <c r="M290" s="59">
        <v>28.607287999999997</v>
      </c>
      <c r="N290" s="59">
        <v>-9.7281499999999994</v>
      </c>
      <c r="O290" s="60" t="s">
        <v>26</v>
      </c>
      <c r="P290" s="66" t="s">
        <v>26</v>
      </c>
      <c r="Q290" s="59" t="s">
        <v>26</v>
      </c>
      <c r="R290" s="76">
        <v>0</v>
      </c>
      <c r="S290" s="59">
        <v>337.42987399999998</v>
      </c>
      <c r="T290" s="59">
        <v>72.473010000000002</v>
      </c>
      <c r="U290" s="60" t="s">
        <v>26</v>
      </c>
      <c r="V290" s="90" t="s">
        <v>26</v>
      </c>
      <c r="W290" s="61"/>
      <c r="X290" s="61"/>
      <c r="Y290" s="61"/>
      <c r="Z290" s="61"/>
      <c r="AA290" s="62">
        <v>349.27737266440005</v>
      </c>
      <c r="AB290" s="62">
        <v>0</v>
      </c>
      <c r="AC290" s="62">
        <v>46.343147000000002</v>
      </c>
      <c r="AD290" s="62">
        <v>26.518239000000001</v>
      </c>
      <c r="AE290" s="62">
        <v>140.45711800000001</v>
      </c>
      <c r="AF290" s="63">
        <v>0</v>
      </c>
      <c r="AG290" s="63">
        <v>27.471793000000002</v>
      </c>
      <c r="AH290" s="62">
        <v>27.471793000000002</v>
      </c>
      <c r="AI290" s="62">
        <v>3.9021629999999998</v>
      </c>
      <c r="AJ290" s="62">
        <v>-10.371027</v>
      </c>
      <c r="AK290" s="62">
        <v>59.588129000000002</v>
      </c>
      <c r="AL290" s="62">
        <v>0</v>
      </c>
      <c r="AM290" s="63">
        <v>0</v>
      </c>
      <c r="AN290" s="63">
        <v>-10.666024999999999</v>
      </c>
      <c r="AO290" s="62">
        <v>-10.666024999999999</v>
      </c>
      <c r="AP290" s="62">
        <v>-29.910336000000001</v>
      </c>
      <c r="AQ290" s="62">
        <v>-39.888497000000001</v>
      </c>
      <c r="AR290" s="62">
        <v>26.879570999999999</v>
      </c>
      <c r="AS290" s="62">
        <v>0</v>
      </c>
      <c r="AT290" s="63">
        <v>0</v>
      </c>
      <c r="AU290" s="63">
        <v>-9.7281499999999994</v>
      </c>
      <c r="AV290" s="62">
        <v>-9.7281499999999994</v>
      </c>
      <c r="AW290" s="62">
        <v>-21.597826000000001</v>
      </c>
      <c r="AX290" s="62">
        <v>-45.262165000000003</v>
      </c>
      <c r="AY290" s="62">
        <v>-21.597826000000001</v>
      </c>
      <c r="AZ290" s="62">
        <v>-45.262165000000003</v>
      </c>
      <c r="BA290" s="63">
        <v>0</v>
      </c>
      <c r="BB290" s="63">
        <v>72.473010000000002</v>
      </c>
      <c r="BC290" s="62">
        <v>72.473010000000002</v>
      </c>
      <c r="BD290" s="62">
        <v>-214.826764</v>
      </c>
      <c r="BE290" s="62">
        <v>-214.826764</v>
      </c>
      <c r="BF290" s="62">
        <v>-214.826764</v>
      </c>
      <c r="BG290" s="62">
        <v>-391.24386700000002</v>
      </c>
      <c r="BH290" s="62">
        <v>2516.984465</v>
      </c>
      <c r="BI290" s="62">
        <v>2516.984465</v>
      </c>
      <c r="BJ290" s="62">
        <v>2778.6238370000001</v>
      </c>
      <c r="BK290" s="62">
        <v>3651.7875509999999</v>
      </c>
      <c r="BL290" s="62">
        <v>3245.9131619999998</v>
      </c>
      <c r="BM290" s="62">
        <v>0</v>
      </c>
      <c r="BN290" s="62">
        <v>1673.939795</v>
      </c>
      <c r="BO290" s="62">
        <v>1673.939795</v>
      </c>
      <c r="BP290" s="62">
        <v>451.44812899999999</v>
      </c>
      <c r="BQ290" s="62">
        <v>15.901097</v>
      </c>
      <c r="BR290" s="62">
        <v>349.74042200000002</v>
      </c>
      <c r="BS290" s="62">
        <v>0</v>
      </c>
    </row>
    <row r="291" spans="1:77" s="1" customFormat="1" ht="15" x14ac:dyDescent="0.25">
      <c r="A291"/>
      <c r="B291" s="89" t="s">
        <v>286</v>
      </c>
      <c r="C291" s="74">
        <v>43595.25</v>
      </c>
      <c r="D291" s="58" t="s">
        <v>1</v>
      </c>
      <c r="E291" s="75" t="s">
        <v>26</v>
      </c>
      <c r="F291" s="75" t="s">
        <v>26</v>
      </c>
      <c r="G291" s="59" t="s">
        <v>26</v>
      </c>
      <c r="H291" s="59" t="s">
        <v>26</v>
      </c>
      <c r="I291" s="60" t="s">
        <v>26</v>
      </c>
      <c r="J291" s="66" t="s">
        <v>26</v>
      </c>
      <c r="K291" s="59" t="s">
        <v>26</v>
      </c>
      <c r="L291" s="75" t="s">
        <v>26</v>
      </c>
      <c r="M291" s="59" t="s">
        <v>26</v>
      </c>
      <c r="N291" s="59" t="s">
        <v>26</v>
      </c>
      <c r="O291" s="60" t="s">
        <v>26</v>
      </c>
      <c r="P291" s="66" t="s">
        <v>26</v>
      </c>
      <c r="Q291" s="59" t="s">
        <v>26</v>
      </c>
      <c r="R291" s="76">
        <v>0</v>
      </c>
      <c r="S291" s="59">
        <v>3.7330000000000001</v>
      </c>
      <c r="T291" s="59">
        <v>27.663</v>
      </c>
      <c r="U291" s="60" t="s">
        <v>26</v>
      </c>
      <c r="V291" s="90" t="s">
        <v>26</v>
      </c>
      <c r="W291" s="61"/>
      <c r="X291" s="61"/>
      <c r="Y291" s="61"/>
      <c r="Z291" s="61"/>
      <c r="AA291" s="62">
        <v>1076.94</v>
      </c>
      <c r="AB291" s="62">
        <v>0</v>
      </c>
      <c r="AC291" s="62">
        <v>336.66500000000002</v>
      </c>
      <c r="AD291" s="62">
        <v>399.63900000000001</v>
      </c>
      <c r="AE291" s="62">
        <v>432.72500000000002</v>
      </c>
      <c r="AF291" s="63">
        <v>0</v>
      </c>
      <c r="AG291" s="63">
        <v>0</v>
      </c>
      <c r="AH291" s="62">
        <v>0</v>
      </c>
      <c r="AI291" s="62">
        <v>0</v>
      </c>
      <c r="AJ291" s="62">
        <v>0</v>
      </c>
      <c r="AK291" s="62">
        <v>0</v>
      </c>
      <c r="AL291" s="62">
        <v>0</v>
      </c>
      <c r="AM291" s="63">
        <v>0</v>
      </c>
      <c r="AN291" s="63">
        <v>0</v>
      </c>
      <c r="AO291" s="62">
        <v>775.66300000000001</v>
      </c>
      <c r="AP291" s="62">
        <v>776.00699999999995</v>
      </c>
      <c r="AQ291" s="62">
        <v>783.71299999999997</v>
      </c>
      <c r="AR291" s="62">
        <v>783.23199999999997</v>
      </c>
      <c r="AS291" s="62">
        <v>0</v>
      </c>
      <c r="AT291" s="63">
        <v>0</v>
      </c>
      <c r="AU291" s="63">
        <v>0</v>
      </c>
      <c r="AV291" s="62">
        <v>15.801</v>
      </c>
      <c r="AW291" s="62">
        <v>15.786</v>
      </c>
      <c r="AX291" s="62">
        <v>16.175000000000001</v>
      </c>
      <c r="AY291" s="62">
        <v>15.786</v>
      </c>
      <c r="AZ291" s="62">
        <v>16.175000000000001</v>
      </c>
      <c r="BA291" s="63">
        <v>0</v>
      </c>
      <c r="BB291" s="63">
        <v>27.663</v>
      </c>
      <c r="BC291" s="62">
        <v>147.62700000000001</v>
      </c>
      <c r="BD291" s="62">
        <v>153.339</v>
      </c>
      <c r="BE291" s="62">
        <v>153.339</v>
      </c>
      <c r="BF291" s="62">
        <v>153.339</v>
      </c>
      <c r="BG291" s="62">
        <v>147.02500000000001</v>
      </c>
      <c r="BH291" s="62">
        <v>0</v>
      </c>
      <c r="BI291" s="62">
        <v>0</v>
      </c>
      <c r="BJ291" s="62">
        <v>0</v>
      </c>
      <c r="BK291" s="62">
        <v>0</v>
      </c>
      <c r="BL291" s="62">
        <v>0</v>
      </c>
      <c r="BM291" s="62">
        <v>0</v>
      </c>
      <c r="BN291" s="62">
        <v>2319.1660000000002</v>
      </c>
      <c r="BO291" s="62">
        <v>2319.1660000000002</v>
      </c>
      <c r="BP291" s="62">
        <v>2355.9659999999999</v>
      </c>
      <c r="BQ291" s="62">
        <v>2366.3159999999998</v>
      </c>
      <c r="BR291" s="62">
        <v>2377.326</v>
      </c>
      <c r="BS291" s="62">
        <v>0</v>
      </c>
    </row>
    <row r="292" spans="1:77" s="1" customFormat="1" ht="15" x14ac:dyDescent="0.25">
      <c r="A292"/>
      <c r="B292" s="89" t="s">
        <v>289</v>
      </c>
      <c r="C292" s="74">
        <v>43595.25</v>
      </c>
      <c r="D292" s="58" t="s">
        <v>1</v>
      </c>
      <c r="E292" s="75" t="s">
        <v>26</v>
      </c>
      <c r="F292" s="75" t="s">
        <v>26</v>
      </c>
      <c r="G292" s="59" t="s">
        <v>26</v>
      </c>
      <c r="H292" s="59" t="s">
        <v>26</v>
      </c>
      <c r="I292" s="60" t="s">
        <v>26</v>
      </c>
      <c r="J292" s="66" t="s">
        <v>26</v>
      </c>
      <c r="K292" s="59" t="s">
        <v>26</v>
      </c>
      <c r="L292" s="75" t="s">
        <v>26</v>
      </c>
      <c r="M292" s="59" t="s">
        <v>26</v>
      </c>
      <c r="N292" s="59" t="s">
        <v>26</v>
      </c>
      <c r="O292" s="60" t="s">
        <v>26</v>
      </c>
      <c r="P292" s="66" t="s">
        <v>26</v>
      </c>
      <c r="Q292" s="59">
        <v>392.88149239168212</v>
      </c>
      <c r="R292" s="76">
        <v>0</v>
      </c>
      <c r="S292" s="59">
        <v>316.54700000000003</v>
      </c>
      <c r="T292" s="59">
        <v>790.19200000000001</v>
      </c>
      <c r="U292" s="60" t="s">
        <v>26</v>
      </c>
      <c r="V292" s="90" t="s">
        <v>26</v>
      </c>
      <c r="W292" s="61"/>
      <c r="X292" s="61"/>
      <c r="Y292" s="61"/>
      <c r="Z292" s="61"/>
      <c r="AA292" s="62">
        <v>6750</v>
      </c>
      <c r="AB292" s="62">
        <v>0</v>
      </c>
      <c r="AC292" s="62">
        <v>1969.377</v>
      </c>
      <c r="AD292" s="62">
        <v>2155.069</v>
      </c>
      <c r="AE292" s="62">
        <v>2002.126</v>
      </c>
      <c r="AF292" s="63">
        <v>0</v>
      </c>
      <c r="AG292" s="63">
        <v>0</v>
      </c>
      <c r="AH292" s="62">
        <v>0</v>
      </c>
      <c r="AI292" s="62">
        <v>0</v>
      </c>
      <c r="AJ292" s="62">
        <v>0</v>
      </c>
      <c r="AK292" s="62">
        <v>0</v>
      </c>
      <c r="AL292" s="62">
        <v>0</v>
      </c>
      <c r="AM292" s="63">
        <v>0</v>
      </c>
      <c r="AN292" s="63">
        <v>0</v>
      </c>
      <c r="AO292" s="62">
        <v>3730.4340000000002</v>
      </c>
      <c r="AP292" s="62">
        <v>3783.201</v>
      </c>
      <c r="AQ292" s="62">
        <v>4225.5240000000003</v>
      </c>
      <c r="AR292" s="62">
        <v>4332.4809999999998</v>
      </c>
      <c r="AS292" s="62">
        <v>0</v>
      </c>
      <c r="AT292" s="63">
        <v>0</v>
      </c>
      <c r="AU292" s="63">
        <v>0</v>
      </c>
      <c r="AV292" s="62">
        <v>44.438000000000002</v>
      </c>
      <c r="AW292" s="62">
        <v>45.823</v>
      </c>
      <c r="AX292" s="62">
        <v>48.069000000000003</v>
      </c>
      <c r="AY292" s="62">
        <v>45.823</v>
      </c>
      <c r="AZ292" s="62">
        <v>48.069000000000003</v>
      </c>
      <c r="BA292" s="63">
        <v>0</v>
      </c>
      <c r="BB292" s="63">
        <v>790.19200000000001</v>
      </c>
      <c r="BC292" s="62">
        <v>0</v>
      </c>
      <c r="BD292" s="62">
        <v>5.1680000000000001</v>
      </c>
      <c r="BE292" s="62">
        <v>5.1680000000000001</v>
      </c>
      <c r="BF292" s="62">
        <v>5.1680000000000001</v>
      </c>
      <c r="BG292" s="62">
        <v>9.2680000000000007</v>
      </c>
      <c r="BH292" s="62">
        <v>0</v>
      </c>
      <c r="BI292" s="62">
        <v>0</v>
      </c>
      <c r="BJ292" s="62">
        <v>0</v>
      </c>
      <c r="BK292" s="62">
        <v>0</v>
      </c>
      <c r="BL292" s="62">
        <v>0</v>
      </c>
      <c r="BM292" s="62">
        <v>0</v>
      </c>
      <c r="BN292" s="62">
        <v>26397.847000000002</v>
      </c>
      <c r="BO292" s="62">
        <v>26397.847000000002</v>
      </c>
      <c r="BP292" s="62">
        <v>28257.692999999999</v>
      </c>
      <c r="BQ292" s="62">
        <v>28294.502</v>
      </c>
      <c r="BR292" s="62">
        <v>29020.735000000001</v>
      </c>
      <c r="BS292" s="62">
        <v>0</v>
      </c>
    </row>
    <row r="293" spans="1:77" s="1" customFormat="1" ht="15" x14ac:dyDescent="0.25">
      <c r="A293"/>
      <c r="B293" s="89" t="s">
        <v>292</v>
      </c>
      <c r="C293" s="74">
        <v>43595.25</v>
      </c>
      <c r="D293" s="58" t="s">
        <v>0</v>
      </c>
      <c r="E293" s="75" t="s">
        <v>26</v>
      </c>
      <c r="F293" s="75" t="s">
        <v>26</v>
      </c>
      <c r="G293" s="59">
        <v>518.11300000000006</v>
      </c>
      <c r="H293" s="59">
        <v>284.91199999999998</v>
      </c>
      <c r="I293" s="60" t="s">
        <v>26</v>
      </c>
      <c r="J293" s="66" t="s">
        <v>26</v>
      </c>
      <c r="K293" s="59" t="s">
        <v>26</v>
      </c>
      <c r="L293" s="75" t="s">
        <v>26</v>
      </c>
      <c r="M293" s="59">
        <v>168.79400000000001</v>
      </c>
      <c r="N293" s="59">
        <v>86.894999999999996</v>
      </c>
      <c r="O293" s="60" t="s">
        <v>26</v>
      </c>
      <c r="P293" s="66" t="s">
        <v>26</v>
      </c>
      <c r="Q293" s="59" t="s">
        <v>26</v>
      </c>
      <c r="R293" s="76">
        <v>0</v>
      </c>
      <c r="S293" s="59">
        <v>52.881</v>
      </c>
      <c r="T293" s="59">
        <v>60.610999999999997</v>
      </c>
      <c r="U293" s="60" t="s">
        <v>26</v>
      </c>
      <c r="V293" s="90" t="s">
        <v>26</v>
      </c>
      <c r="W293" s="61"/>
      <c r="X293" s="61"/>
      <c r="Y293" s="61"/>
      <c r="Z293" s="61"/>
      <c r="AA293" s="62">
        <v>2715.5194902599997</v>
      </c>
      <c r="AB293" s="62">
        <v>0</v>
      </c>
      <c r="AC293" s="62">
        <v>284.91199999999998</v>
      </c>
      <c r="AD293" s="62">
        <v>369.94799999999998</v>
      </c>
      <c r="AE293" s="62">
        <v>526.57000000000005</v>
      </c>
      <c r="AF293" s="63">
        <v>0</v>
      </c>
      <c r="AG293" s="63">
        <v>156.30099999999999</v>
      </c>
      <c r="AH293" s="62">
        <v>156.30099999999999</v>
      </c>
      <c r="AI293" s="62">
        <v>191.75800000000001</v>
      </c>
      <c r="AJ293" s="62">
        <v>284.22000000000003</v>
      </c>
      <c r="AK293" s="62">
        <v>273.22199999999998</v>
      </c>
      <c r="AL293" s="62">
        <v>0</v>
      </c>
      <c r="AM293" s="63">
        <v>0</v>
      </c>
      <c r="AN293" s="63">
        <v>59.369</v>
      </c>
      <c r="AO293" s="62">
        <v>59.369</v>
      </c>
      <c r="AP293" s="62">
        <v>72.92</v>
      </c>
      <c r="AQ293" s="62">
        <v>157.22800000000001</v>
      </c>
      <c r="AR293" s="62">
        <v>127.048</v>
      </c>
      <c r="AS293" s="62">
        <v>0</v>
      </c>
      <c r="AT293" s="63">
        <v>0</v>
      </c>
      <c r="AU293" s="63">
        <v>86.894999999999996</v>
      </c>
      <c r="AV293" s="62">
        <v>86.894999999999996</v>
      </c>
      <c r="AW293" s="62">
        <v>103.871</v>
      </c>
      <c r="AX293" s="62">
        <v>194.42400000000001</v>
      </c>
      <c r="AY293" s="62">
        <v>103.871</v>
      </c>
      <c r="AZ293" s="62">
        <v>194.42400000000001</v>
      </c>
      <c r="BA293" s="63">
        <v>0</v>
      </c>
      <c r="BB293" s="63">
        <v>60.610999999999997</v>
      </c>
      <c r="BC293" s="62">
        <v>60.610999999999997</v>
      </c>
      <c r="BD293" s="62">
        <v>97.519000000000005</v>
      </c>
      <c r="BE293" s="62">
        <v>97.519000000000005</v>
      </c>
      <c r="BF293" s="62">
        <v>97.519000000000005</v>
      </c>
      <c r="BG293" s="62">
        <v>216.65899999999999</v>
      </c>
      <c r="BH293" s="62">
        <v>-476.18400000000003</v>
      </c>
      <c r="BI293" s="62">
        <v>-476.18400000000003</v>
      </c>
      <c r="BJ293" s="62">
        <v>-401.99099999999999</v>
      </c>
      <c r="BK293" s="62">
        <v>-592.07600000000002</v>
      </c>
      <c r="BL293" s="62">
        <v>-442.64100000000002</v>
      </c>
      <c r="BM293" s="62">
        <v>0</v>
      </c>
      <c r="BN293" s="62">
        <v>1097.691</v>
      </c>
      <c r="BO293" s="62">
        <v>1097.691</v>
      </c>
      <c r="BP293" s="62">
        <v>1135.905</v>
      </c>
      <c r="BQ293" s="62">
        <v>1352.7249999999999</v>
      </c>
      <c r="BR293" s="62">
        <v>1405.42</v>
      </c>
      <c r="BS293" s="62">
        <v>0</v>
      </c>
    </row>
    <row r="294" spans="1:77" s="1" customFormat="1" ht="15" x14ac:dyDescent="0.25">
      <c r="A294"/>
      <c r="B294" s="89" t="s">
        <v>307</v>
      </c>
      <c r="C294" s="74">
        <v>43595.25</v>
      </c>
      <c r="D294" s="58" t="s">
        <v>0</v>
      </c>
      <c r="E294" s="75" t="s">
        <v>26</v>
      </c>
      <c r="F294" s="75" t="s">
        <v>26</v>
      </c>
      <c r="G294" s="59">
        <v>43.920146000000003</v>
      </c>
      <c r="H294" s="59">
        <v>32.718046999999999</v>
      </c>
      <c r="I294" s="60" t="s">
        <v>26</v>
      </c>
      <c r="J294" s="66" t="s">
        <v>26</v>
      </c>
      <c r="K294" s="59" t="s">
        <v>26</v>
      </c>
      <c r="L294" s="75" t="s">
        <v>26</v>
      </c>
      <c r="M294" s="59">
        <v>4.8269549999999999</v>
      </c>
      <c r="N294" s="59">
        <v>3.7168809999999999</v>
      </c>
      <c r="O294" s="60" t="s">
        <v>26</v>
      </c>
      <c r="P294" s="66" t="s">
        <v>26</v>
      </c>
      <c r="Q294" s="59" t="s">
        <v>26</v>
      </c>
      <c r="R294" s="76">
        <v>0</v>
      </c>
      <c r="S294" s="59">
        <v>0.37341200000000002</v>
      </c>
      <c r="T294" s="59">
        <v>1.010799</v>
      </c>
      <c r="U294" s="60" t="s">
        <v>26</v>
      </c>
      <c r="V294" s="90" t="s">
        <v>26</v>
      </c>
      <c r="W294" s="61"/>
      <c r="X294" s="61"/>
      <c r="Y294" s="61"/>
      <c r="Z294" s="61"/>
      <c r="AA294" s="62">
        <v>60.29999999999999</v>
      </c>
      <c r="AB294" s="62">
        <v>0</v>
      </c>
      <c r="AC294" s="62">
        <v>32.718046999999999</v>
      </c>
      <c r="AD294" s="62">
        <v>36.541961000000001</v>
      </c>
      <c r="AE294" s="62">
        <v>43.467502000000003</v>
      </c>
      <c r="AF294" s="63">
        <v>0</v>
      </c>
      <c r="AG294" s="63">
        <v>5.1798159999999998</v>
      </c>
      <c r="AH294" s="62">
        <v>5.1798159999999998</v>
      </c>
      <c r="AI294" s="62">
        <v>6.8639520000000003</v>
      </c>
      <c r="AJ294" s="62">
        <v>8.7025100000000002</v>
      </c>
      <c r="AK294" s="62">
        <v>9.2596950000000007</v>
      </c>
      <c r="AL294" s="62">
        <v>0</v>
      </c>
      <c r="AM294" s="63">
        <v>0</v>
      </c>
      <c r="AN294" s="63">
        <v>2.6305860000000001</v>
      </c>
      <c r="AO294" s="62">
        <v>2.6305860000000001</v>
      </c>
      <c r="AP294" s="62">
        <v>3.2626409999999999</v>
      </c>
      <c r="AQ294" s="62">
        <v>6.4344489999999999</v>
      </c>
      <c r="AR294" s="62">
        <v>3.7189540000000001</v>
      </c>
      <c r="AS294" s="62">
        <v>0</v>
      </c>
      <c r="AT294" s="63">
        <v>0</v>
      </c>
      <c r="AU294" s="63">
        <v>3.7168809999999999</v>
      </c>
      <c r="AV294" s="62">
        <v>3.7168809999999999</v>
      </c>
      <c r="AW294" s="62">
        <v>4.4138529999999996</v>
      </c>
      <c r="AX294" s="62">
        <v>7.7861789999999997</v>
      </c>
      <c r="AY294" s="62">
        <v>4.4138529999999996</v>
      </c>
      <c r="AZ294" s="62">
        <v>7.7861789999999997</v>
      </c>
      <c r="BA294" s="63">
        <v>0</v>
      </c>
      <c r="BB294" s="63">
        <v>1.010799</v>
      </c>
      <c r="BC294" s="62">
        <v>1.010799</v>
      </c>
      <c r="BD294" s="62">
        <v>-8.9495000000000005E-2</v>
      </c>
      <c r="BE294" s="62">
        <v>-8.9495000000000005E-2</v>
      </c>
      <c r="BF294" s="62">
        <v>-8.9495000000000005E-2</v>
      </c>
      <c r="BG294" s="62">
        <v>-7.635605</v>
      </c>
      <c r="BH294" s="62">
        <v>58.887475999999999</v>
      </c>
      <c r="BI294" s="62">
        <v>58.887475999999999</v>
      </c>
      <c r="BJ294" s="62">
        <v>63.689830000000001</v>
      </c>
      <c r="BK294" s="62">
        <v>83.605241000000007</v>
      </c>
      <c r="BL294" s="62">
        <v>66.736633999999995</v>
      </c>
      <c r="BM294" s="62">
        <v>0</v>
      </c>
      <c r="BN294" s="62">
        <v>89.683019999999999</v>
      </c>
      <c r="BO294" s="62">
        <v>89.683019999999999</v>
      </c>
      <c r="BP294" s="62">
        <v>92.817205000000001</v>
      </c>
      <c r="BQ294" s="62">
        <v>92.894659000000004</v>
      </c>
      <c r="BR294" s="62">
        <v>89.129586000000003</v>
      </c>
      <c r="BS294" s="62">
        <v>0</v>
      </c>
    </row>
    <row r="295" spans="1:77" s="1" customFormat="1" ht="15" x14ac:dyDescent="0.25">
      <c r="A295"/>
      <c r="B295" s="89" t="s">
        <v>309</v>
      </c>
      <c r="C295" s="74">
        <v>43595.25</v>
      </c>
      <c r="D295" s="58" t="s">
        <v>0</v>
      </c>
      <c r="E295" s="75" t="s">
        <v>26</v>
      </c>
      <c r="F295" s="75" t="s">
        <v>26</v>
      </c>
      <c r="G295" s="59">
        <v>13.461147</v>
      </c>
      <c r="H295" s="59">
        <v>9.1602110000000003</v>
      </c>
      <c r="I295" s="60" t="s">
        <v>26</v>
      </c>
      <c r="J295" s="66" t="s">
        <v>26</v>
      </c>
      <c r="K295" s="59" t="s">
        <v>26</v>
      </c>
      <c r="L295" s="75" t="s">
        <v>26</v>
      </c>
      <c r="M295" s="59">
        <v>5.3267899999999999</v>
      </c>
      <c r="N295" s="59">
        <v>1.0019709999999999</v>
      </c>
      <c r="O295" s="60" t="s">
        <v>26</v>
      </c>
      <c r="P295" s="66" t="s">
        <v>26</v>
      </c>
      <c r="Q295" s="59" t="s">
        <v>26</v>
      </c>
      <c r="R295" s="76">
        <v>0</v>
      </c>
      <c r="S295" s="59">
        <v>50.868828000000001</v>
      </c>
      <c r="T295" s="59">
        <v>-22.538357000000001</v>
      </c>
      <c r="U295" s="60" t="s">
        <v>26</v>
      </c>
      <c r="V295" s="90" t="s">
        <v>26</v>
      </c>
      <c r="W295" s="61"/>
      <c r="X295" s="61"/>
      <c r="Y295" s="61"/>
      <c r="Z295" s="61"/>
      <c r="AA295" s="62">
        <v>329.72399999999999</v>
      </c>
      <c r="AB295" s="62">
        <v>0</v>
      </c>
      <c r="AC295" s="62">
        <v>9.1602110000000003</v>
      </c>
      <c r="AD295" s="62">
        <v>13.823062999999999</v>
      </c>
      <c r="AE295" s="62">
        <v>9.9848440000000007</v>
      </c>
      <c r="AF295" s="63">
        <v>0</v>
      </c>
      <c r="AG295" s="63">
        <v>5.986631</v>
      </c>
      <c r="AH295" s="62">
        <v>5.986631</v>
      </c>
      <c r="AI295" s="62">
        <v>10.613359000000001</v>
      </c>
      <c r="AJ295" s="62">
        <v>6.4458500000000001</v>
      </c>
      <c r="AK295" s="62">
        <v>7.2408190000000001</v>
      </c>
      <c r="AL295" s="62">
        <v>0</v>
      </c>
      <c r="AM295" s="63">
        <v>0</v>
      </c>
      <c r="AN295" s="63">
        <v>-1.0127200000000001</v>
      </c>
      <c r="AO295" s="62">
        <v>-1.0127200000000001</v>
      </c>
      <c r="AP295" s="62">
        <v>5.1579449999999998</v>
      </c>
      <c r="AQ295" s="62">
        <v>1.0974839999999999</v>
      </c>
      <c r="AR295" s="62">
        <v>0.78072399999999997</v>
      </c>
      <c r="AS295" s="62">
        <v>0</v>
      </c>
      <c r="AT295" s="63">
        <v>0</v>
      </c>
      <c r="AU295" s="63">
        <v>1.0019709999999999</v>
      </c>
      <c r="AV295" s="62">
        <v>1.0019709999999999</v>
      </c>
      <c r="AW295" s="62">
        <v>7.204612</v>
      </c>
      <c r="AX295" s="62">
        <v>3.2458969999999998</v>
      </c>
      <c r="AY295" s="62">
        <v>7.204612</v>
      </c>
      <c r="AZ295" s="62">
        <v>3.2458969999999998</v>
      </c>
      <c r="BA295" s="63">
        <v>0</v>
      </c>
      <c r="BB295" s="63">
        <v>-22.538357000000001</v>
      </c>
      <c r="BC295" s="62">
        <v>-22.538357000000001</v>
      </c>
      <c r="BD295" s="62">
        <v>4.1571199999999999</v>
      </c>
      <c r="BE295" s="62">
        <v>4.1571199999999999</v>
      </c>
      <c r="BF295" s="62">
        <v>4.1571199999999999</v>
      </c>
      <c r="BG295" s="62">
        <v>-159.947632</v>
      </c>
      <c r="BH295" s="62">
        <v>506.28108300000002</v>
      </c>
      <c r="BI295" s="62">
        <v>506.28108300000002</v>
      </c>
      <c r="BJ295" s="62">
        <v>539.81352100000004</v>
      </c>
      <c r="BK295" s="62">
        <v>745.70560599999999</v>
      </c>
      <c r="BL295" s="62">
        <v>664.16328299999998</v>
      </c>
      <c r="BM295" s="62">
        <v>0</v>
      </c>
      <c r="BN295" s="62">
        <v>662.36753799999997</v>
      </c>
      <c r="BO295" s="62">
        <v>662.36753799999997</v>
      </c>
      <c r="BP295" s="62">
        <v>722.811419</v>
      </c>
      <c r="BQ295" s="62">
        <v>562.52287000000001</v>
      </c>
      <c r="BR295" s="62">
        <v>560.73188000000005</v>
      </c>
      <c r="BS295" s="62">
        <v>0</v>
      </c>
    </row>
    <row r="296" spans="1:77" s="1" customFormat="1" ht="15" x14ac:dyDescent="0.25">
      <c r="A296"/>
      <c r="B296" s="89" t="s">
        <v>311</v>
      </c>
      <c r="C296" s="74">
        <v>43595.25</v>
      </c>
      <c r="D296" s="58" t="s">
        <v>0</v>
      </c>
      <c r="E296" s="75" t="s">
        <v>26</v>
      </c>
      <c r="F296" s="75" t="s">
        <v>26</v>
      </c>
      <c r="G296" s="59">
        <v>82.550869000000006</v>
      </c>
      <c r="H296" s="59">
        <v>100.872848</v>
      </c>
      <c r="I296" s="60" t="s">
        <v>26</v>
      </c>
      <c r="J296" s="66" t="s">
        <v>26</v>
      </c>
      <c r="K296" s="59" t="s">
        <v>26</v>
      </c>
      <c r="L296" s="75" t="s">
        <v>26</v>
      </c>
      <c r="M296" s="59">
        <v>-13.472228000000001</v>
      </c>
      <c r="N296" s="59">
        <v>4.9846219999999999</v>
      </c>
      <c r="O296" s="60" t="s">
        <v>26</v>
      </c>
      <c r="P296" s="66" t="s">
        <v>26</v>
      </c>
      <c r="Q296" s="59" t="s">
        <v>26</v>
      </c>
      <c r="R296" s="76">
        <v>0</v>
      </c>
      <c r="S296" s="59">
        <v>-9.3884679999999996</v>
      </c>
      <c r="T296" s="59">
        <v>-1.2527520000000001</v>
      </c>
      <c r="U296" s="60" t="s">
        <v>26</v>
      </c>
      <c r="V296" s="90" t="s">
        <v>26</v>
      </c>
      <c r="W296" s="61"/>
      <c r="X296" s="61"/>
      <c r="Y296" s="61"/>
      <c r="Z296" s="61"/>
      <c r="AA296" s="62">
        <v>485.3</v>
      </c>
      <c r="AB296" s="62">
        <v>0</v>
      </c>
      <c r="AC296" s="62">
        <v>100.872848</v>
      </c>
      <c r="AD296" s="62">
        <v>122.608225</v>
      </c>
      <c r="AE296" s="62">
        <v>109.965037</v>
      </c>
      <c r="AF296" s="63">
        <v>0</v>
      </c>
      <c r="AG296" s="63">
        <v>18.627188</v>
      </c>
      <c r="AH296" s="62">
        <v>18.627188</v>
      </c>
      <c r="AI296" s="62">
        <v>16.246252999999999</v>
      </c>
      <c r="AJ296" s="62">
        <v>19.996276999999999</v>
      </c>
      <c r="AK296" s="62">
        <v>1.433489</v>
      </c>
      <c r="AL296" s="62">
        <v>0</v>
      </c>
      <c r="AM296" s="63">
        <v>0</v>
      </c>
      <c r="AN296" s="63">
        <v>-0.208283</v>
      </c>
      <c r="AO296" s="62">
        <v>-0.208283</v>
      </c>
      <c r="AP296" s="62">
        <v>-4.0036740000000002</v>
      </c>
      <c r="AQ296" s="62">
        <v>0.28190900000000002</v>
      </c>
      <c r="AR296" s="62">
        <v>-18.759751000000001</v>
      </c>
      <c r="AS296" s="62">
        <v>0</v>
      </c>
      <c r="AT296" s="63">
        <v>0</v>
      </c>
      <c r="AU296" s="63">
        <v>4.9846219999999999</v>
      </c>
      <c r="AV296" s="62">
        <v>4.9846219999999999</v>
      </c>
      <c r="AW296" s="62">
        <v>1.157546</v>
      </c>
      <c r="AX296" s="62">
        <v>5.5595129999999999</v>
      </c>
      <c r="AY296" s="62">
        <v>1.157546</v>
      </c>
      <c r="AZ296" s="62">
        <v>5.5595129999999999</v>
      </c>
      <c r="BA296" s="63">
        <v>0</v>
      </c>
      <c r="BB296" s="63">
        <v>-1.2527520000000001</v>
      </c>
      <c r="BC296" s="62">
        <v>-1.2527520000000001</v>
      </c>
      <c r="BD296" s="62">
        <v>-4.9767910000000004</v>
      </c>
      <c r="BE296" s="62">
        <v>-4.9767910000000004</v>
      </c>
      <c r="BF296" s="62">
        <v>-4.9767910000000004</v>
      </c>
      <c r="BG296" s="62">
        <v>-6.6134829999999996</v>
      </c>
      <c r="BH296" s="62">
        <v>27.782603999999999</v>
      </c>
      <c r="BI296" s="62">
        <v>27.782603999999999</v>
      </c>
      <c r="BJ296" s="62">
        <v>55.662669000000001</v>
      </c>
      <c r="BK296" s="62">
        <v>127.874914</v>
      </c>
      <c r="BL296" s="62">
        <v>156.96741700000001</v>
      </c>
      <c r="BM296" s="62">
        <v>0</v>
      </c>
      <c r="BN296" s="62">
        <v>422.33917500000001</v>
      </c>
      <c r="BO296" s="62">
        <v>422.33917500000001</v>
      </c>
      <c r="BP296" s="62">
        <v>417.36379399999998</v>
      </c>
      <c r="BQ296" s="62">
        <v>410.81031100000001</v>
      </c>
      <c r="BR296" s="62">
        <v>399.90878700000002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89" t="s">
        <v>320</v>
      </c>
      <c r="C297" s="74">
        <v>43595.25</v>
      </c>
      <c r="D297" s="58" t="s">
        <v>0</v>
      </c>
      <c r="E297" s="75" t="s">
        <v>26</v>
      </c>
      <c r="F297" s="75" t="s">
        <v>26</v>
      </c>
      <c r="G297" s="59">
        <v>719.68106699999998</v>
      </c>
      <c r="H297" s="59">
        <v>607.25053200000002</v>
      </c>
      <c r="I297" s="60" t="s">
        <v>26</v>
      </c>
      <c r="J297" s="66" t="s">
        <v>26</v>
      </c>
      <c r="K297" s="59" t="s">
        <v>26</v>
      </c>
      <c r="L297" s="75" t="s">
        <v>26</v>
      </c>
      <c r="M297" s="59">
        <v>23.106293999999998</v>
      </c>
      <c r="N297" s="59">
        <v>6.8538319999999997</v>
      </c>
      <c r="O297" s="60" t="s">
        <v>26</v>
      </c>
      <c r="P297" s="66" t="s">
        <v>26</v>
      </c>
      <c r="Q297" s="59" t="s">
        <v>26</v>
      </c>
      <c r="R297" s="76">
        <v>0</v>
      </c>
      <c r="S297" s="59">
        <v>-10.317529</v>
      </c>
      <c r="T297" s="59">
        <v>1.648279</v>
      </c>
      <c r="U297" s="60" t="s">
        <v>26</v>
      </c>
      <c r="V297" s="90" t="s">
        <v>26</v>
      </c>
      <c r="W297" s="61"/>
      <c r="X297" s="61"/>
      <c r="Y297" s="61"/>
      <c r="Z297" s="61"/>
      <c r="AA297" s="62">
        <v>186.745</v>
      </c>
      <c r="AB297" s="62">
        <v>0</v>
      </c>
      <c r="AC297" s="62">
        <v>607.25053200000002</v>
      </c>
      <c r="AD297" s="62">
        <v>691.91260699999998</v>
      </c>
      <c r="AE297" s="62">
        <v>965.71151199999997</v>
      </c>
      <c r="AF297" s="63">
        <v>0</v>
      </c>
      <c r="AG297" s="63">
        <v>16.705849000000001</v>
      </c>
      <c r="AH297" s="62">
        <v>16.705849000000001</v>
      </c>
      <c r="AI297" s="62">
        <v>21.353712999999999</v>
      </c>
      <c r="AJ297" s="62">
        <v>36.371108</v>
      </c>
      <c r="AK297" s="62">
        <v>34.502332000000003</v>
      </c>
      <c r="AL297" s="62">
        <v>0</v>
      </c>
      <c r="AM297" s="63">
        <v>0</v>
      </c>
      <c r="AN297" s="63">
        <v>5.9982309999999996</v>
      </c>
      <c r="AO297" s="62">
        <v>5.9982309999999996</v>
      </c>
      <c r="AP297" s="62">
        <v>11.291843999999999</v>
      </c>
      <c r="AQ297" s="62">
        <v>24.734155999999999</v>
      </c>
      <c r="AR297" s="62">
        <v>22.753463</v>
      </c>
      <c r="AS297" s="62">
        <v>0</v>
      </c>
      <c r="AT297" s="63">
        <v>0</v>
      </c>
      <c r="AU297" s="63">
        <v>6.8538319999999997</v>
      </c>
      <c r="AV297" s="62">
        <v>6.8538319999999997</v>
      </c>
      <c r="AW297" s="62">
        <v>12.151495000000001</v>
      </c>
      <c r="AX297" s="62">
        <v>25.571745</v>
      </c>
      <c r="AY297" s="62">
        <v>12.151495000000001</v>
      </c>
      <c r="AZ297" s="62">
        <v>25.571745</v>
      </c>
      <c r="BA297" s="63">
        <v>0</v>
      </c>
      <c r="BB297" s="63">
        <v>1.648279</v>
      </c>
      <c r="BC297" s="62">
        <v>1.648279</v>
      </c>
      <c r="BD297" s="62">
        <v>10.778613999999999</v>
      </c>
      <c r="BE297" s="62">
        <v>10.778613999999999</v>
      </c>
      <c r="BF297" s="62">
        <v>10.778613999999999</v>
      </c>
      <c r="BG297" s="62">
        <v>17.796807000000001</v>
      </c>
      <c r="BH297" s="62">
        <v>18.585224</v>
      </c>
      <c r="BI297" s="62">
        <v>18.585224</v>
      </c>
      <c r="BJ297" s="62">
        <v>43.062483999999998</v>
      </c>
      <c r="BK297" s="62">
        <v>105.675388</v>
      </c>
      <c r="BL297" s="62">
        <v>103.445035</v>
      </c>
      <c r="BM297" s="62">
        <v>0</v>
      </c>
      <c r="BN297" s="62">
        <v>197.45181500000001</v>
      </c>
      <c r="BO297" s="62">
        <v>197.45181500000001</v>
      </c>
      <c r="BP297" s="62">
        <v>208.64074500000001</v>
      </c>
      <c r="BQ297" s="62">
        <v>256.40633100000002</v>
      </c>
      <c r="BR297" s="62">
        <v>243.488845</v>
      </c>
      <c r="BS297" s="62">
        <v>0</v>
      </c>
    </row>
    <row r="298" spans="1:77" s="1" customFormat="1" ht="15" x14ac:dyDescent="0.25">
      <c r="A298"/>
      <c r="B298" s="89" t="s">
        <v>321</v>
      </c>
      <c r="C298" s="74">
        <v>43595.25</v>
      </c>
      <c r="D298" s="58" t="s">
        <v>0</v>
      </c>
      <c r="E298" s="75" t="s">
        <v>26</v>
      </c>
      <c r="F298" s="75" t="s">
        <v>26</v>
      </c>
      <c r="G298" s="59">
        <v>70.679568000000003</v>
      </c>
      <c r="H298" s="59">
        <v>70.416517999999996</v>
      </c>
      <c r="I298" s="60" t="s">
        <v>26</v>
      </c>
      <c r="J298" s="66" t="s">
        <v>26</v>
      </c>
      <c r="K298" s="59" t="s">
        <v>26</v>
      </c>
      <c r="L298" s="75" t="s">
        <v>26</v>
      </c>
      <c r="M298" s="59">
        <v>20.212354999999999</v>
      </c>
      <c r="N298" s="59">
        <v>12.85619</v>
      </c>
      <c r="O298" s="60" t="s">
        <v>26</v>
      </c>
      <c r="P298" s="66" t="s">
        <v>26</v>
      </c>
      <c r="Q298" s="59" t="s">
        <v>26</v>
      </c>
      <c r="R298" s="76">
        <v>0</v>
      </c>
      <c r="S298" s="59">
        <v>-2.0244230000000001</v>
      </c>
      <c r="T298" s="59">
        <v>1.2538450000000001</v>
      </c>
      <c r="U298" s="60" t="s">
        <v>26</v>
      </c>
      <c r="V298" s="90" t="s">
        <v>26</v>
      </c>
      <c r="W298" s="61"/>
      <c r="X298" s="61"/>
      <c r="Y298" s="61"/>
      <c r="Z298" s="61"/>
      <c r="AA298" s="62">
        <v>99</v>
      </c>
      <c r="AB298" s="62">
        <v>0</v>
      </c>
      <c r="AC298" s="62">
        <v>70.416517999999996</v>
      </c>
      <c r="AD298" s="62">
        <v>85.012030999999993</v>
      </c>
      <c r="AE298" s="62">
        <v>89.409763999999996</v>
      </c>
      <c r="AF298" s="63">
        <v>0</v>
      </c>
      <c r="AG298" s="63">
        <v>17.737549000000001</v>
      </c>
      <c r="AH298" s="62">
        <v>17.737549000000001</v>
      </c>
      <c r="AI298" s="62">
        <v>19.175598000000001</v>
      </c>
      <c r="AJ298" s="62">
        <v>21.913129999999999</v>
      </c>
      <c r="AK298" s="62">
        <v>21.918949000000001</v>
      </c>
      <c r="AL298" s="62">
        <v>0</v>
      </c>
      <c r="AM298" s="63">
        <v>0</v>
      </c>
      <c r="AN298" s="63">
        <v>10.006779</v>
      </c>
      <c r="AO298" s="62">
        <v>10.006779</v>
      </c>
      <c r="AP298" s="62">
        <v>11.288584999999999</v>
      </c>
      <c r="AQ298" s="62">
        <v>14.555141000000001</v>
      </c>
      <c r="AR298" s="62">
        <v>13.782622</v>
      </c>
      <c r="AS298" s="62">
        <v>0</v>
      </c>
      <c r="AT298" s="63">
        <v>0</v>
      </c>
      <c r="AU298" s="63">
        <v>12.85619</v>
      </c>
      <c r="AV298" s="62">
        <v>12.85619</v>
      </c>
      <c r="AW298" s="62">
        <v>14.175235000000001</v>
      </c>
      <c r="AX298" s="62">
        <v>17.466563000000001</v>
      </c>
      <c r="AY298" s="62">
        <v>14.175235000000001</v>
      </c>
      <c r="AZ298" s="62">
        <v>17.466563000000001</v>
      </c>
      <c r="BA298" s="63">
        <v>0</v>
      </c>
      <c r="BB298" s="63">
        <v>1.2538450000000001</v>
      </c>
      <c r="BC298" s="62">
        <v>1.2538450000000001</v>
      </c>
      <c r="BD298" s="62">
        <v>1.6472359999999999</v>
      </c>
      <c r="BE298" s="62">
        <v>1.6472359999999999</v>
      </c>
      <c r="BF298" s="62">
        <v>1.6472359999999999</v>
      </c>
      <c r="BG298" s="62">
        <v>3.6255829999999998</v>
      </c>
      <c r="BH298" s="62">
        <v>199.73411899999999</v>
      </c>
      <c r="BI298" s="62">
        <v>199.73411899999999</v>
      </c>
      <c r="BJ298" s="62">
        <v>209.09873899999999</v>
      </c>
      <c r="BK298" s="62">
        <v>197.604004</v>
      </c>
      <c r="BL298" s="62">
        <v>167.39184800000001</v>
      </c>
      <c r="BM298" s="62">
        <v>0</v>
      </c>
      <c r="BN298" s="62">
        <v>124.268677</v>
      </c>
      <c r="BO298" s="62">
        <v>124.268677</v>
      </c>
      <c r="BP298" s="62">
        <v>125.83953200000001</v>
      </c>
      <c r="BQ298" s="62">
        <v>179.772942</v>
      </c>
      <c r="BR298" s="62">
        <v>177.868405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89" t="s">
        <v>322</v>
      </c>
      <c r="C299" s="74">
        <v>43595.25</v>
      </c>
      <c r="D299" s="58" t="s">
        <v>0</v>
      </c>
      <c r="E299" s="75" t="s">
        <v>26</v>
      </c>
      <c r="F299" s="75" t="s">
        <v>26</v>
      </c>
      <c r="G299" s="59">
        <v>9.5656099999999995</v>
      </c>
      <c r="H299" s="59">
        <v>2.0817969999999999</v>
      </c>
      <c r="I299" s="60" t="s">
        <v>26</v>
      </c>
      <c r="J299" s="66" t="s">
        <v>26</v>
      </c>
      <c r="K299" s="59" t="s">
        <v>26</v>
      </c>
      <c r="L299" s="75" t="s">
        <v>26</v>
      </c>
      <c r="M299" s="59">
        <v>-1.1361660000000002</v>
      </c>
      <c r="N299" s="59">
        <v>-2.9091999999999998</v>
      </c>
      <c r="O299" s="60" t="s">
        <v>26</v>
      </c>
      <c r="P299" s="66" t="s">
        <v>26</v>
      </c>
      <c r="Q299" s="59" t="s">
        <v>26</v>
      </c>
      <c r="R299" s="76">
        <v>0</v>
      </c>
      <c r="S299" s="59">
        <v>19.569661</v>
      </c>
      <c r="T299" s="59">
        <v>-16.423202</v>
      </c>
      <c r="U299" s="60" t="s">
        <v>26</v>
      </c>
      <c r="V299" s="90" t="s">
        <v>26</v>
      </c>
      <c r="W299" s="61"/>
      <c r="X299" s="61"/>
      <c r="Y299" s="61"/>
      <c r="Z299" s="61"/>
      <c r="AA299" s="62">
        <v>69.25</v>
      </c>
      <c r="AB299" s="62">
        <v>0</v>
      </c>
      <c r="AC299" s="62">
        <v>2.0817969999999999</v>
      </c>
      <c r="AD299" s="62">
        <v>21.659146</v>
      </c>
      <c r="AE299" s="62">
        <v>45.033597</v>
      </c>
      <c r="AF299" s="63">
        <v>0</v>
      </c>
      <c r="AG299" s="63">
        <v>-4.1480230000000002</v>
      </c>
      <c r="AH299" s="62">
        <v>-4.1480230000000002</v>
      </c>
      <c r="AI299" s="62">
        <v>4.5696159999999999</v>
      </c>
      <c r="AJ299" s="62">
        <v>22.875584</v>
      </c>
      <c r="AK299" s="62">
        <v>-1.668344</v>
      </c>
      <c r="AL299" s="62">
        <v>0</v>
      </c>
      <c r="AM299" s="63">
        <v>0</v>
      </c>
      <c r="AN299" s="63">
        <v>-5.2203799999999996</v>
      </c>
      <c r="AO299" s="62">
        <v>-5.2203799999999996</v>
      </c>
      <c r="AP299" s="62">
        <v>3.464604</v>
      </c>
      <c r="AQ299" s="62">
        <v>21.656842000000001</v>
      </c>
      <c r="AR299" s="62">
        <v>-3.6538170000000001</v>
      </c>
      <c r="AS299" s="62">
        <v>0</v>
      </c>
      <c r="AT299" s="63">
        <v>0</v>
      </c>
      <c r="AU299" s="63">
        <v>-2.9091999999999998</v>
      </c>
      <c r="AV299" s="62">
        <v>-2.9091999999999998</v>
      </c>
      <c r="AW299" s="62">
        <v>5.8994669999999996</v>
      </c>
      <c r="AX299" s="62">
        <v>24.150351000000001</v>
      </c>
      <c r="AY299" s="62">
        <v>5.8994669999999996</v>
      </c>
      <c r="AZ299" s="62">
        <v>24.150351000000001</v>
      </c>
      <c r="BA299" s="63">
        <v>0</v>
      </c>
      <c r="BB299" s="63">
        <v>-16.423202</v>
      </c>
      <c r="BC299" s="62">
        <v>-16.423202</v>
      </c>
      <c r="BD299" s="62">
        <v>-17.368131000000002</v>
      </c>
      <c r="BE299" s="62">
        <v>-17.368131000000002</v>
      </c>
      <c r="BF299" s="62">
        <v>-17.368131000000002</v>
      </c>
      <c r="BG299" s="62">
        <v>-26.306643999999999</v>
      </c>
      <c r="BH299" s="62">
        <v>139.768044</v>
      </c>
      <c r="BI299" s="62">
        <v>139.768044</v>
      </c>
      <c r="BJ299" s="62">
        <v>146.584191</v>
      </c>
      <c r="BK299" s="62">
        <v>184.35655399999999</v>
      </c>
      <c r="BL299" s="62">
        <v>162.783312</v>
      </c>
      <c r="BM299" s="62">
        <v>0</v>
      </c>
      <c r="BN299" s="62">
        <v>90.768597</v>
      </c>
      <c r="BO299" s="62">
        <v>90.768597</v>
      </c>
      <c r="BP299" s="62">
        <v>73.470871000000002</v>
      </c>
      <c r="BQ299" s="62">
        <v>47.005344999999998</v>
      </c>
      <c r="BR299" s="62">
        <v>101.766363</v>
      </c>
      <c r="BS299" s="62">
        <v>0</v>
      </c>
    </row>
    <row r="300" spans="1:77" s="1" customFormat="1" ht="15" x14ac:dyDescent="0.25">
      <c r="A300"/>
      <c r="B300" s="89" t="s">
        <v>328</v>
      </c>
      <c r="C300" s="74">
        <v>43595.25</v>
      </c>
      <c r="D300" s="58" t="s">
        <v>0</v>
      </c>
      <c r="E300" s="75" t="s">
        <v>26</v>
      </c>
      <c r="F300" s="75" t="s">
        <v>26</v>
      </c>
      <c r="G300" s="59">
        <v>291.789466</v>
      </c>
      <c r="H300" s="59">
        <v>186.09666999999999</v>
      </c>
      <c r="I300" s="60" t="s">
        <v>26</v>
      </c>
      <c r="J300" s="66" t="s">
        <v>26</v>
      </c>
      <c r="K300" s="59" t="s">
        <v>26</v>
      </c>
      <c r="L300" s="75" t="s">
        <v>26</v>
      </c>
      <c r="M300" s="59">
        <v>57.186116999999996</v>
      </c>
      <c r="N300" s="59">
        <v>9.2869580000000003</v>
      </c>
      <c r="O300" s="60" t="s">
        <v>26</v>
      </c>
      <c r="P300" s="66" t="s">
        <v>26</v>
      </c>
      <c r="Q300" s="59" t="s">
        <v>26</v>
      </c>
      <c r="R300" s="76">
        <v>0</v>
      </c>
      <c r="S300" s="59">
        <v>25.447637</v>
      </c>
      <c r="T300" s="59">
        <v>0.10642500000000001</v>
      </c>
      <c r="U300" s="60" t="s">
        <v>26</v>
      </c>
      <c r="V300" s="90" t="s">
        <v>26</v>
      </c>
      <c r="W300" s="61"/>
      <c r="X300" s="61"/>
      <c r="Y300" s="61"/>
      <c r="Z300" s="61"/>
      <c r="AA300" s="62">
        <v>472</v>
      </c>
      <c r="AB300" s="62">
        <v>0</v>
      </c>
      <c r="AC300" s="62">
        <v>186.09666999999999</v>
      </c>
      <c r="AD300" s="62">
        <v>200.57886300000001</v>
      </c>
      <c r="AE300" s="62">
        <v>228.62384800000001</v>
      </c>
      <c r="AF300" s="63">
        <v>0</v>
      </c>
      <c r="AG300" s="63">
        <v>92.642280999999997</v>
      </c>
      <c r="AH300" s="62">
        <v>92.642280999999997</v>
      </c>
      <c r="AI300" s="62">
        <v>111.212951</v>
      </c>
      <c r="AJ300" s="62">
        <v>122.180576</v>
      </c>
      <c r="AK300" s="62">
        <v>159.567834</v>
      </c>
      <c r="AL300" s="62">
        <v>0</v>
      </c>
      <c r="AM300" s="63">
        <v>0</v>
      </c>
      <c r="AN300" s="63">
        <v>2.7903989999999999</v>
      </c>
      <c r="AO300" s="62">
        <v>2.7903989999999999</v>
      </c>
      <c r="AP300" s="62">
        <v>26.053166999999998</v>
      </c>
      <c r="AQ300" s="62">
        <v>19.767609</v>
      </c>
      <c r="AR300" s="62">
        <v>49.625067999999999</v>
      </c>
      <c r="AS300" s="62">
        <v>0</v>
      </c>
      <c r="AT300" s="63">
        <v>0</v>
      </c>
      <c r="AU300" s="63">
        <v>9.2869580000000003</v>
      </c>
      <c r="AV300" s="62">
        <v>9.2869580000000003</v>
      </c>
      <c r="AW300" s="62">
        <v>32.856687999999998</v>
      </c>
      <c r="AX300" s="62">
        <v>26.867176000000001</v>
      </c>
      <c r="AY300" s="62">
        <v>32.856687999999998</v>
      </c>
      <c r="AZ300" s="62">
        <v>26.867176000000001</v>
      </c>
      <c r="BA300" s="63">
        <v>0</v>
      </c>
      <c r="BB300" s="63">
        <v>0.10642500000000001</v>
      </c>
      <c r="BC300" s="62">
        <v>0.10642500000000001</v>
      </c>
      <c r="BD300" s="62">
        <v>20.682777999999999</v>
      </c>
      <c r="BE300" s="62">
        <v>20.682777999999999</v>
      </c>
      <c r="BF300" s="62">
        <v>20.682777999999999</v>
      </c>
      <c r="BG300" s="62">
        <v>12.945954</v>
      </c>
      <c r="BH300" s="62">
        <v>107.37929</v>
      </c>
      <c r="BI300" s="62">
        <v>107.37929</v>
      </c>
      <c r="BJ300" s="62">
        <v>111.627039</v>
      </c>
      <c r="BK300" s="62">
        <v>116.946437</v>
      </c>
      <c r="BL300" s="62">
        <v>100.44154</v>
      </c>
      <c r="BM300" s="62">
        <v>0</v>
      </c>
      <c r="BN300" s="62">
        <v>223.66213300000001</v>
      </c>
      <c r="BO300" s="62">
        <v>223.66213300000001</v>
      </c>
      <c r="BP300" s="62">
        <v>212.382622</v>
      </c>
      <c r="BQ300" s="62">
        <v>224.876576</v>
      </c>
      <c r="BR300" s="62">
        <v>267.701436</v>
      </c>
      <c r="BS300" s="62">
        <v>0</v>
      </c>
    </row>
    <row r="301" spans="1:77" s="1" customFormat="1" ht="15" x14ac:dyDescent="0.25">
      <c r="A301"/>
      <c r="B301" s="89" t="s">
        <v>337</v>
      </c>
      <c r="C301" s="74">
        <v>43595.25</v>
      </c>
      <c r="D301" s="58" t="s">
        <v>0</v>
      </c>
      <c r="E301" s="75" t="s">
        <v>26</v>
      </c>
      <c r="F301" s="75" t="s">
        <v>26</v>
      </c>
      <c r="G301" s="59">
        <v>271.82838700000002</v>
      </c>
      <c r="H301" s="59">
        <v>199.17829599999999</v>
      </c>
      <c r="I301" s="60" t="s">
        <v>26</v>
      </c>
      <c r="J301" s="66" t="s">
        <v>26</v>
      </c>
      <c r="K301" s="59" t="s">
        <v>26</v>
      </c>
      <c r="L301" s="75" t="s">
        <v>26</v>
      </c>
      <c r="M301" s="59">
        <v>45.524290999999998</v>
      </c>
      <c r="N301" s="59">
        <v>26.078388</v>
      </c>
      <c r="O301" s="60" t="s">
        <v>26</v>
      </c>
      <c r="P301" s="66" t="s">
        <v>26</v>
      </c>
      <c r="Q301" s="59" t="s">
        <v>26</v>
      </c>
      <c r="R301" s="76">
        <v>0</v>
      </c>
      <c r="S301" s="59">
        <v>34.662421000000002</v>
      </c>
      <c r="T301" s="59">
        <v>11.054527999999999</v>
      </c>
      <c r="U301" s="60" t="s">
        <v>26</v>
      </c>
      <c r="V301" s="90" t="s">
        <v>26</v>
      </c>
      <c r="W301" s="61"/>
      <c r="X301" s="61"/>
      <c r="Y301" s="61"/>
      <c r="Z301" s="61"/>
      <c r="AA301" s="62">
        <v>627.65752717500004</v>
      </c>
      <c r="AB301" s="62">
        <v>0</v>
      </c>
      <c r="AC301" s="62">
        <v>199.17829599999999</v>
      </c>
      <c r="AD301" s="62">
        <v>227.37540000000001</v>
      </c>
      <c r="AE301" s="62">
        <v>244.76837900000001</v>
      </c>
      <c r="AF301" s="63">
        <v>0</v>
      </c>
      <c r="AG301" s="63">
        <v>82.883722000000006</v>
      </c>
      <c r="AH301" s="62">
        <v>82.883722000000006</v>
      </c>
      <c r="AI301" s="62">
        <v>102.1888</v>
      </c>
      <c r="AJ301" s="62">
        <v>98.835616000000002</v>
      </c>
      <c r="AK301" s="62">
        <v>116.072755</v>
      </c>
      <c r="AL301" s="62">
        <v>0</v>
      </c>
      <c r="AM301" s="63">
        <v>0</v>
      </c>
      <c r="AN301" s="63">
        <v>20.515559</v>
      </c>
      <c r="AO301" s="62">
        <v>20.515559</v>
      </c>
      <c r="AP301" s="62">
        <v>26.732945000000001</v>
      </c>
      <c r="AQ301" s="62">
        <v>33.657992</v>
      </c>
      <c r="AR301" s="62">
        <v>38.984662999999998</v>
      </c>
      <c r="AS301" s="62">
        <v>0</v>
      </c>
      <c r="AT301" s="63">
        <v>0</v>
      </c>
      <c r="AU301" s="63">
        <v>26.078388</v>
      </c>
      <c r="AV301" s="62">
        <v>26.078388</v>
      </c>
      <c r="AW301" s="62">
        <v>32.996375999999998</v>
      </c>
      <c r="AX301" s="62">
        <v>40.094011999999999</v>
      </c>
      <c r="AY301" s="62">
        <v>32.996375999999998</v>
      </c>
      <c r="AZ301" s="62">
        <v>40.094011999999999</v>
      </c>
      <c r="BA301" s="63">
        <v>0</v>
      </c>
      <c r="BB301" s="63">
        <v>11.054527999999999</v>
      </c>
      <c r="BC301" s="62">
        <v>11.054527999999999</v>
      </c>
      <c r="BD301" s="62">
        <v>14.597543999999999</v>
      </c>
      <c r="BE301" s="62">
        <v>14.597543999999999</v>
      </c>
      <c r="BF301" s="62">
        <v>14.597543999999999</v>
      </c>
      <c r="BG301" s="62">
        <v>15.324688</v>
      </c>
      <c r="BH301" s="62">
        <v>89.534471999999994</v>
      </c>
      <c r="BI301" s="62">
        <v>89.534471999999994</v>
      </c>
      <c r="BJ301" s="62">
        <v>119.59751900000001</v>
      </c>
      <c r="BK301" s="62">
        <v>134.68862200000001</v>
      </c>
      <c r="BL301" s="62">
        <v>142.779009</v>
      </c>
      <c r="BM301" s="62">
        <v>0</v>
      </c>
      <c r="BN301" s="62">
        <v>245.89772199999999</v>
      </c>
      <c r="BO301" s="62">
        <v>245.89772199999999</v>
      </c>
      <c r="BP301" s="62">
        <v>258.84769</v>
      </c>
      <c r="BQ301" s="62">
        <v>274.15375599999999</v>
      </c>
      <c r="BR301" s="62">
        <v>307.30350800000002</v>
      </c>
      <c r="BS301" s="62">
        <v>0</v>
      </c>
    </row>
    <row r="302" spans="1:77" s="1" customFormat="1" ht="15" x14ac:dyDescent="0.25">
      <c r="A302"/>
      <c r="B302" s="89" t="s">
        <v>338</v>
      </c>
      <c r="C302" s="74">
        <v>43595.25</v>
      </c>
      <c r="D302" s="58" t="s">
        <v>0</v>
      </c>
      <c r="E302" s="75" t="s">
        <v>26</v>
      </c>
      <c r="F302" s="75" t="s">
        <v>26</v>
      </c>
      <c r="G302" s="59">
        <v>0.35316999999999998</v>
      </c>
      <c r="H302" s="59">
        <v>6.0329249999999996</v>
      </c>
      <c r="I302" s="60" t="s">
        <v>26</v>
      </c>
      <c r="J302" s="66" t="s">
        <v>26</v>
      </c>
      <c r="K302" s="59" t="s">
        <v>26</v>
      </c>
      <c r="L302" s="75" t="s">
        <v>26</v>
      </c>
      <c r="M302" s="59">
        <v>-5.1033220000000004</v>
      </c>
      <c r="N302" s="59">
        <v>1.4139900000000001</v>
      </c>
      <c r="O302" s="60" t="s">
        <v>26</v>
      </c>
      <c r="P302" s="66" t="s">
        <v>26</v>
      </c>
      <c r="Q302" s="59" t="s">
        <v>26</v>
      </c>
      <c r="R302" s="76">
        <v>0</v>
      </c>
      <c r="S302" s="59">
        <v>-10.992316000000001</v>
      </c>
      <c r="T302" s="59">
        <v>0.99670599999999998</v>
      </c>
      <c r="U302" s="60" t="s">
        <v>26</v>
      </c>
      <c r="V302" s="90" t="s">
        <v>26</v>
      </c>
      <c r="W302" s="61"/>
      <c r="X302" s="61"/>
      <c r="Y302" s="61"/>
      <c r="Z302" s="61"/>
      <c r="AA302" s="62">
        <v>37.905000000000001</v>
      </c>
      <c r="AB302" s="62">
        <v>0</v>
      </c>
      <c r="AC302" s="62">
        <v>6.0329249999999996</v>
      </c>
      <c r="AD302" s="62">
        <v>7.0897300000000003</v>
      </c>
      <c r="AE302" s="62">
        <v>6.5116899999999998</v>
      </c>
      <c r="AF302" s="63">
        <v>0</v>
      </c>
      <c r="AG302" s="63">
        <v>1.2073240000000001</v>
      </c>
      <c r="AH302" s="62">
        <v>1.2073240000000001</v>
      </c>
      <c r="AI302" s="62">
        <v>0.398893</v>
      </c>
      <c r="AJ302" s="62">
        <v>2.7349220000000001</v>
      </c>
      <c r="AK302" s="62">
        <v>-4.83399</v>
      </c>
      <c r="AL302" s="62">
        <v>0</v>
      </c>
      <c r="AM302" s="63">
        <v>0</v>
      </c>
      <c r="AN302" s="63">
        <v>0.89648399999999995</v>
      </c>
      <c r="AO302" s="62">
        <v>0.89648399999999995</v>
      </c>
      <c r="AP302" s="62">
        <v>0.277806</v>
      </c>
      <c r="AQ302" s="62">
        <v>2.5729660000000001</v>
      </c>
      <c r="AR302" s="62">
        <v>-5.1033220000000004</v>
      </c>
      <c r="AS302" s="62">
        <v>0</v>
      </c>
      <c r="AT302" s="63">
        <v>0</v>
      </c>
      <c r="AU302" s="63">
        <v>1.4139900000000001</v>
      </c>
      <c r="AV302" s="62">
        <v>1.4139900000000001</v>
      </c>
      <c r="AW302" s="62">
        <v>0.80060299999999995</v>
      </c>
      <c r="AX302" s="62">
        <v>2.5729660000000001</v>
      </c>
      <c r="AY302" s="62">
        <v>0.80060299999999995</v>
      </c>
      <c r="AZ302" s="62">
        <v>2.5729660000000001</v>
      </c>
      <c r="BA302" s="63">
        <v>0</v>
      </c>
      <c r="BB302" s="63">
        <v>0.99670599999999998</v>
      </c>
      <c r="BC302" s="62">
        <v>0.99670599999999998</v>
      </c>
      <c r="BD302" s="62">
        <v>-1.3131660000000001</v>
      </c>
      <c r="BE302" s="62">
        <v>-1.3131660000000001</v>
      </c>
      <c r="BF302" s="62">
        <v>-1.3131660000000001</v>
      </c>
      <c r="BG302" s="62">
        <v>-4.2709809999999999</v>
      </c>
      <c r="BH302" s="62">
        <v>32.921736000000003</v>
      </c>
      <c r="BI302" s="62">
        <v>32.921736000000003</v>
      </c>
      <c r="BJ302" s="62">
        <v>34.235100000000003</v>
      </c>
      <c r="BK302" s="62">
        <v>37.716523000000002</v>
      </c>
      <c r="BL302" s="62">
        <v>22.08136</v>
      </c>
      <c r="BM302" s="62">
        <v>0</v>
      </c>
      <c r="BN302" s="62">
        <v>43.532632999999997</v>
      </c>
      <c r="BO302" s="62">
        <v>43.532632999999997</v>
      </c>
      <c r="BP302" s="62">
        <v>60.321423000000003</v>
      </c>
      <c r="BQ302" s="62">
        <v>55.989508000000001</v>
      </c>
      <c r="BR302" s="62">
        <v>70.070372000000006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89" t="s">
        <v>340</v>
      </c>
      <c r="C303" s="74">
        <v>43595.25</v>
      </c>
      <c r="D303" s="58" t="s">
        <v>0</v>
      </c>
      <c r="E303" s="75" t="s">
        <v>26</v>
      </c>
      <c r="F303" s="75" t="s">
        <v>26</v>
      </c>
      <c r="G303" s="59">
        <v>3.005557</v>
      </c>
      <c r="H303" s="59">
        <v>13.201231</v>
      </c>
      <c r="I303" s="60" t="s">
        <v>26</v>
      </c>
      <c r="J303" s="66" t="s">
        <v>26</v>
      </c>
      <c r="K303" s="59" t="s">
        <v>26</v>
      </c>
      <c r="L303" s="75" t="s">
        <v>26</v>
      </c>
      <c r="M303" s="59">
        <v>1.0918059999999998</v>
      </c>
      <c r="N303" s="59">
        <v>3.1666410000000003</v>
      </c>
      <c r="O303" s="60" t="s">
        <v>26</v>
      </c>
      <c r="P303" s="66" t="s">
        <v>26</v>
      </c>
      <c r="Q303" s="59" t="s">
        <v>26</v>
      </c>
      <c r="R303" s="76">
        <v>0</v>
      </c>
      <c r="S303" s="59">
        <v>-16.502644</v>
      </c>
      <c r="T303" s="59">
        <v>-2.6077439999999998</v>
      </c>
      <c r="U303" s="60" t="s">
        <v>26</v>
      </c>
      <c r="V303" s="90" t="s">
        <v>26</v>
      </c>
      <c r="W303" s="61"/>
      <c r="X303" s="61"/>
      <c r="Y303" s="61"/>
      <c r="Z303" s="61"/>
      <c r="AA303" s="62">
        <v>61.130083562599999</v>
      </c>
      <c r="AB303" s="62">
        <v>0</v>
      </c>
      <c r="AC303" s="62">
        <v>13.201231</v>
      </c>
      <c r="AD303" s="62">
        <v>4.0655989999999997</v>
      </c>
      <c r="AE303" s="62">
        <v>6.7115720000000003</v>
      </c>
      <c r="AF303" s="63">
        <v>0</v>
      </c>
      <c r="AG303" s="63">
        <v>5.9764929999999996</v>
      </c>
      <c r="AH303" s="62">
        <v>5.9764929999999996</v>
      </c>
      <c r="AI303" s="62">
        <v>3.0888390000000001</v>
      </c>
      <c r="AJ303" s="62">
        <v>6.0414199999999996</v>
      </c>
      <c r="AK303" s="62">
        <v>2.7468180000000002</v>
      </c>
      <c r="AL303" s="62">
        <v>0</v>
      </c>
      <c r="AM303" s="63">
        <v>0</v>
      </c>
      <c r="AN303" s="63">
        <v>2.9817130000000001</v>
      </c>
      <c r="AO303" s="62">
        <v>2.9817130000000001</v>
      </c>
      <c r="AP303" s="62">
        <v>-3.7911739999999998</v>
      </c>
      <c r="AQ303" s="62">
        <v>2.3915570000000002</v>
      </c>
      <c r="AR303" s="62">
        <v>1.0772759999999999</v>
      </c>
      <c r="AS303" s="62">
        <v>0</v>
      </c>
      <c r="AT303" s="63">
        <v>0</v>
      </c>
      <c r="AU303" s="63">
        <v>3.1666409999999998</v>
      </c>
      <c r="AV303" s="62">
        <v>3.1666409999999998</v>
      </c>
      <c r="AW303" s="62">
        <v>-3.853348</v>
      </c>
      <c r="AX303" s="62">
        <v>2.450831</v>
      </c>
      <c r="AY303" s="62">
        <v>-3.853348</v>
      </c>
      <c r="AZ303" s="62">
        <v>2.450831</v>
      </c>
      <c r="BA303" s="63">
        <v>0</v>
      </c>
      <c r="BB303" s="63">
        <v>-2.6077439999999998</v>
      </c>
      <c r="BC303" s="62">
        <v>-2.6077439999999998</v>
      </c>
      <c r="BD303" s="62">
        <v>-45.394739999999999</v>
      </c>
      <c r="BE303" s="62">
        <v>-45.394739999999999</v>
      </c>
      <c r="BF303" s="62">
        <v>-45.394739999999999</v>
      </c>
      <c r="BG303" s="62">
        <v>-65.400486999999998</v>
      </c>
      <c r="BH303" s="62">
        <v>643.17843700000003</v>
      </c>
      <c r="BI303" s="62">
        <v>643.17843700000003</v>
      </c>
      <c r="BJ303" s="62">
        <v>648.72723299999996</v>
      </c>
      <c r="BK303" s="62">
        <v>650.94098099999997</v>
      </c>
      <c r="BL303" s="62">
        <v>693.95302600000002</v>
      </c>
      <c r="BM303" s="62">
        <v>0</v>
      </c>
      <c r="BN303" s="62">
        <v>239.853196</v>
      </c>
      <c r="BO303" s="62">
        <v>239.853196</v>
      </c>
      <c r="BP303" s="62">
        <v>194.45845600000001</v>
      </c>
      <c r="BQ303" s="62">
        <v>129.05796799999999</v>
      </c>
      <c r="BR303" s="62">
        <v>112.555325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89" t="s">
        <v>83</v>
      </c>
      <c r="C304" s="74">
        <v>43595.583333333299</v>
      </c>
      <c r="D304" s="58" t="s">
        <v>0</v>
      </c>
      <c r="E304" s="75">
        <v>9052.2788629963361</v>
      </c>
      <c r="F304" s="75" t="s">
        <v>26</v>
      </c>
      <c r="G304" s="59">
        <v>9093.884</v>
      </c>
      <c r="H304" s="59">
        <v>6969.9359999999997</v>
      </c>
      <c r="I304" s="60" t="s">
        <v>26</v>
      </c>
      <c r="J304" s="66" t="s">
        <v>26</v>
      </c>
      <c r="K304" s="59">
        <v>443.79479407972747</v>
      </c>
      <c r="L304" s="75" t="s">
        <v>26</v>
      </c>
      <c r="M304" s="59">
        <v>510.61199999999997</v>
      </c>
      <c r="N304" s="59">
        <v>363.84300000000002</v>
      </c>
      <c r="O304" s="60" t="s">
        <v>26</v>
      </c>
      <c r="P304" s="66" t="s">
        <v>26</v>
      </c>
      <c r="Q304" s="59">
        <v>284.61340889113103</v>
      </c>
      <c r="R304" s="76">
        <v>0</v>
      </c>
      <c r="S304" s="59">
        <v>359.15499999999997</v>
      </c>
      <c r="T304" s="59">
        <v>234.27</v>
      </c>
      <c r="U304" s="60" t="s">
        <v>26</v>
      </c>
      <c r="V304" s="90" t="s">
        <v>26</v>
      </c>
      <c r="W304" s="61"/>
      <c r="X304" s="61"/>
      <c r="Y304" s="61"/>
      <c r="Z304" s="61"/>
      <c r="AA304" s="62">
        <v>23832.6</v>
      </c>
      <c r="AB304" s="62">
        <v>0</v>
      </c>
      <c r="AC304" s="62">
        <v>6969.9359999999997</v>
      </c>
      <c r="AD304" s="62">
        <v>7798.866</v>
      </c>
      <c r="AE304" s="62">
        <v>8460.3009999999995</v>
      </c>
      <c r="AF304" s="63">
        <v>0</v>
      </c>
      <c r="AG304" s="63">
        <v>1217.9760000000001</v>
      </c>
      <c r="AH304" s="62">
        <v>1217.9760000000001</v>
      </c>
      <c r="AI304" s="62">
        <v>1376.3119999999999</v>
      </c>
      <c r="AJ304" s="62">
        <v>1583.9960000000001</v>
      </c>
      <c r="AK304" s="62">
        <v>1531.5640000000001</v>
      </c>
      <c r="AL304" s="62">
        <v>0</v>
      </c>
      <c r="AM304" s="63">
        <v>0</v>
      </c>
      <c r="AN304" s="63">
        <v>286.32600000000002</v>
      </c>
      <c r="AO304" s="62">
        <v>286.32600000000002</v>
      </c>
      <c r="AP304" s="62">
        <v>358.12400000000002</v>
      </c>
      <c r="AQ304" s="62">
        <v>472.065</v>
      </c>
      <c r="AR304" s="62">
        <v>413.327</v>
      </c>
      <c r="AS304" s="62">
        <v>0</v>
      </c>
      <c r="AT304" s="63">
        <v>0</v>
      </c>
      <c r="AU304" s="63">
        <v>363.84300000000002</v>
      </c>
      <c r="AV304" s="62">
        <v>363.84300000000002</v>
      </c>
      <c r="AW304" s="62">
        <v>441.834</v>
      </c>
      <c r="AX304" s="62">
        <v>562.26099999999997</v>
      </c>
      <c r="AY304" s="62">
        <v>441.834</v>
      </c>
      <c r="AZ304" s="62">
        <v>562.26099999999997</v>
      </c>
      <c r="BA304" s="63">
        <v>0</v>
      </c>
      <c r="BB304" s="63">
        <v>234.27</v>
      </c>
      <c r="BC304" s="62">
        <v>234.27</v>
      </c>
      <c r="BD304" s="62">
        <v>293.25900000000001</v>
      </c>
      <c r="BE304" s="62">
        <v>293.25900000000001</v>
      </c>
      <c r="BF304" s="62">
        <v>293.25900000000001</v>
      </c>
      <c r="BG304" s="62">
        <v>363.78</v>
      </c>
      <c r="BH304" s="62">
        <v>-1034.4469999999999</v>
      </c>
      <c r="BI304" s="62">
        <v>-1034.4469999999999</v>
      </c>
      <c r="BJ304" s="62">
        <v>-807.89099999999996</v>
      </c>
      <c r="BK304" s="62">
        <v>-1123.04</v>
      </c>
      <c r="BL304" s="62">
        <v>-955.71600000000001</v>
      </c>
      <c r="BM304" s="62">
        <v>0</v>
      </c>
      <c r="BN304" s="62">
        <v>3200.5819999999999</v>
      </c>
      <c r="BO304" s="62">
        <v>3200.5819999999999</v>
      </c>
      <c r="BP304" s="62">
        <v>2773.424</v>
      </c>
      <c r="BQ304" s="62">
        <v>3167.1979999999999</v>
      </c>
      <c r="BR304" s="62">
        <v>3512.0160000000001</v>
      </c>
      <c r="BS304" s="62">
        <v>0</v>
      </c>
    </row>
    <row r="305" spans="1:77" s="1" customFormat="1" ht="15" x14ac:dyDescent="0.25">
      <c r="A305"/>
      <c r="B305" s="89" t="s">
        <v>174</v>
      </c>
      <c r="C305" s="74">
        <v>43595.583333333299</v>
      </c>
      <c r="D305" s="58" t="s">
        <v>0</v>
      </c>
      <c r="E305" s="75" t="s">
        <v>26</v>
      </c>
      <c r="F305" s="75" t="s">
        <v>26</v>
      </c>
      <c r="G305" s="59">
        <v>602.214696</v>
      </c>
      <c r="H305" s="59">
        <v>193.31271100000001</v>
      </c>
      <c r="I305" s="60" t="s">
        <v>26</v>
      </c>
      <c r="J305" s="66" t="s">
        <v>26</v>
      </c>
      <c r="K305" s="59" t="s">
        <v>26</v>
      </c>
      <c r="L305" s="75" t="s">
        <v>26</v>
      </c>
      <c r="M305" s="59">
        <v>70.764960000000002</v>
      </c>
      <c r="N305" s="59">
        <v>7.1781610000000002</v>
      </c>
      <c r="O305" s="60" t="s">
        <v>26</v>
      </c>
      <c r="P305" s="66" t="s">
        <v>26</v>
      </c>
      <c r="Q305" s="59" t="s">
        <v>26</v>
      </c>
      <c r="R305" s="76">
        <v>0</v>
      </c>
      <c r="S305" s="59">
        <v>-10.637642</v>
      </c>
      <c r="T305" s="59">
        <v>2.6021909999999999</v>
      </c>
      <c r="U305" s="60" t="s">
        <v>26</v>
      </c>
      <c r="V305" s="90" t="s">
        <v>26</v>
      </c>
      <c r="W305" s="61"/>
      <c r="X305" s="61"/>
      <c r="Y305" s="61"/>
      <c r="Z305" s="61"/>
      <c r="AA305" s="62">
        <v>331.96800000000002</v>
      </c>
      <c r="AB305" s="62">
        <v>0</v>
      </c>
      <c r="AC305" s="62">
        <v>193.31271100000001</v>
      </c>
      <c r="AD305" s="62">
        <v>280.27506299999999</v>
      </c>
      <c r="AE305" s="62">
        <v>197.80596199999999</v>
      </c>
      <c r="AF305" s="63">
        <v>0</v>
      </c>
      <c r="AG305" s="63">
        <v>42.521816999999999</v>
      </c>
      <c r="AH305" s="62">
        <v>42.521816999999999</v>
      </c>
      <c r="AI305" s="62">
        <v>60.738520000000001</v>
      </c>
      <c r="AJ305" s="62">
        <v>39.285792000000001</v>
      </c>
      <c r="AK305" s="62">
        <v>101.742532</v>
      </c>
      <c r="AL305" s="62">
        <v>0</v>
      </c>
      <c r="AM305" s="63">
        <v>0</v>
      </c>
      <c r="AN305" s="63">
        <v>4.0676040000000002</v>
      </c>
      <c r="AO305" s="62">
        <v>4.0676040000000002</v>
      </c>
      <c r="AP305" s="62">
        <v>19.605369</v>
      </c>
      <c r="AQ305" s="62">
        <v>3.2266940000000002</v>
      </c>
      <c r="AR305" s="62">
        <v>68.106448</v>
      </c>
      <c r="AS305" s="62">
        <v>0</v>
      </c>
      <c r="AT305" s="63">
        <v>0</v>
      </c>
      <c r="AU305" s="63">
        <v>7.1781610000000002</v>
      </c>
      <c r="AV305" s="62">
        <v>7.1781610000000002</v>
      </c>
      <c r="AW305" s="62">
        <v>22.619330000000001</v>
      </c>
      <c r="AX305" s="62">
        <v>5.854069</v>
      </c>
      <c r="AY305" s="62">
        <v>22.619330000000001</v>
      </c>
      <c r="AZ305" s="62">
        <v>5.854069</v>
      </c>
      <c r="BA305" s="63">
        <v>0</v>
      </c>
      <c r="BB305" s="63">
        <v>2.6021909999999999</v>
      </c>
      <c r="BC305" s="62">
        <v>2.6021909999999999</v>
      </c>
      <c r="BD305" s="62">
        <v>-30.487099000000001</v>
      </c>
      <c r="BE305" s="62">
        <v>-30.487099000000001</v>
      </c>
      <c r="BF305" s="62">
        <v>-30.487099000000001</v>
      </c>
      <c r="BG305" s="62">
        <v>-6.8589999999999998E-2</v>
      </c>
      <c r="BH305" s="62">
        <v>296.04232400000001</v>
      </c>
      <c r="BI305" s="62">
        <v>296.04232400000001</v>
      </c>
      <c r="BJ305" s="62">
        <v>331.13836300000003</v>
      </c>
      <c r="BK305" s="62">
        <v>367.18300900000003</v>
      </c>
      <c r="BL305" s="62">
        <v>358.61984699999999</v>
      </c>
      <c r="BM305" s="62">
        <v>0</v>
      </c>
      <c r="BN305" s="62">
        <v>550.23932000000002</v>
      </c>
      <c r="BO305" s="62">
        <v>550.23932000000002</v>
      </c>
      <c r="BP305" s="62">
        <v>517.23846900000001</v>
      </c>
      <c r="BQ305" s="62">
        <v>521.49044600000002</v>
      </c>
      <c r="BR305" s="62">
        <v>520.00574099999994</v>
      </c>
      <c r="BS305" s="62">
        <v>0</v>
      </c>
    </row>
    <row r="306" spans="1:77" s="1" customFormat="1" ht="15" x14ac:dyDescent="0.25">
      <c r="A306"/>
      <c r="B306" s="89" t="s">
        <v>212</v>
      </c>
      <c r="C306" s="74">
        <v>43599.25</v>
      </c>
      <c r="D306" s="58" t="s">
        <v>0</v>
      </c>
      <c r="E306" s="75" t="s">
        <v>26</v>
      </c>
      <c r="F306" s="75" t="s">
        <v>26</v>
      </c>
      <c r="G306" s="59">
        <v>79.188587999999996</v>
      </c>
      <c r="H306" s="59">
        <v>68.620767000000001</v>
      </c>
      <c r="I306" s="60" t="s">
        <v>26</v>
      </c>
      <c r="J306" s="66" t="s">
        <v>26</v>
      </c>
      <c r="K306" s="59" t="s">
        <v>26</v>
      </c>
      <c r="L306" s="75" t="s">
        <v>26</v>
      </c>
      <c r="M306" s="59">
        <v>11.122602000000001</v>
      </c>
      <c r="N306" s="59">
        <v>10.830863000000001</v>
      </c>
      <c r="O306" s="60" t="s">
        <v>26</v>
      </c>
      <c r="P306" s="66" t="s">
        <v>26</v>
      </c>
      <c r="Q306" s="59" t="s">
        <v>26</v>
      </c>
      <c r="R306" s="76">
        <v>0</v>
      </c>
      <c r="S306" s="59">
        <v>2.8839009999999998</v>
      </c>
      <c r="T306" s="59">
        <v>2.5481400000000001</v>
      </c>
      <c r="U306" s="60" t="s">
        <v>26</v>
      </c>
      <c r="V306" s="90" t="s">
        <v>26</v>
      </c>
      <c r="W306" s="61"/>
      <c r="X306" s="61"/>
      <c r="Y306" s="61"/>
      <c r="Z306" s="61"/>
      <c r="AA306" s="62">
        <v>97.92</v>
      </c>
      <c r="AB306" s="62">
        <v>0</v>
      </c>
      <c r="AC306" s="62">
        <v>68.620767000000001</v>
      </c>
      <c r="AD306" s="62">
        <v>68.292862999999997</v>
      </c>
      <c r="AE306" s="62">
        <v>69.714135999999996</v>
      </c>
      <c r="AF306" s="63">
        <v>0</v>
      </c>
      <c r="AG306" s="63">
        <v>11.32906</v>
      </c>
      <c r="AH306" s="62">
        <v>11.32906</v>
      </c>
      <c r="AI306" s="62">
        <v>8.1341359999999998</v>
      </c>
      <c r="AJ306" s="62">
        <v>7.6334419999999996</v>
      </c>
      <c r="AK306" s="62">
        <v>11.205260000000001</v>
      </c>
      <c r="AL306" s="62">
        <v>0</v>
      </c>
      <c r="AM306" s="63">
        <v>0</v>
      </c>
      <c r="AN306" s="63">
        <v>8.45444</v>
      </c>
      <c r="AO306" s="62">
        <v>8.45444</v>
      </c>
      <c r="AP306" s="62">
        <v>5.0512389999999998</v>
      </c>
      <c r="AQ306" s="62">
        <v>4.5800400000000003</v>
      </c>
      <c r="AR306" s="62">
        <v>8.7679030000000004</v>
      </c>
      <c r="AS306" s="62">
        <v>0</v>
      </c>
      <c r="AT306" s="63">
        <v>0</v>
      </c>
      <c r="AU306" s="63">
        <v>10.830863000000001</v>
      </c>
      <c r="AV306" s="62">
        <v>10.830863000000001</v>
      </c>
      <c r="AW306" s="62">
        <v>7.263579</v>
      </c>
      <c r="AX306" s="62">
        <v>6.9137529999999998</v>
      </c>
      <c r="AY306" s="62">
        <v>7.263579</v>
      </c>
      <c r="AZ306" s="62">
        <v>6.9137529999999998</v>
      </c>
      <c r="BA306" s="63">
        <v>0</v>
      </c>
      <c r="BB306" s="63">
        <v>2.5481400000000001</v>
      </c>
      <c r="BC306" s="62">
        <v>2.5481400000000001</v>
      </c>
      <c r="BD306" s="62">
        <v>1.8861330000000001</v>
      </c>
      <c r="BE306" s="62">
        <v>1.8861330000000001</v>
      </c>
      <c r="BF306" s="62">
        <v>1.8861330000000001</v>
      </c>
      <c r="BG306" s="62">
        <v>1.022087</v>
      </c>
      <c r="BH306" s="62">
        <v>75.873784000000001</v>
      </c>
      <c r="BI306" s="62">
        <v>75.873784000000001</v>
      </c>
      <c r="BJ306" s="62">
        <v>92.966005999999993</v>
      </c>
      <c r="BK306" s="62">
        <v>108.28797400000001</v>
      </c>
      <c r="BL306" s="62">
        <v>119.254605</v>
      </c>
      <c r="BM306" s="62">
        <v>0</v>
      </c>
      <c r="BN306" s="62">
        <v>61.618735999999998</v>
      </c>
      <c r="BO306" s="62">
        <v>61.618735999999998</v>
      </c>
      <c r="BP306" s="62">
        <v>61.882457000000002</v>
      </c>
      <c r="BQ306" s="62">
        <v>60.383437000000001</v>
      </c>
      <c r="BR306" s="62">
        <v>63.723593999999999</v>
      </c>
      <c r="BS306" s="62">
        <v>0</v>
      </c>
    </row>
    <row r="307" spans="1:77" s="1" customFormat="1" ht="15" x14ac:dyDescent="0.25">
      <c r="A307"/>
      <c r="B307" s="89" t="s">
        <v>30</v>
      </c>
      <c r="C307" s="74">
        <v>43606.25</v>
      </c>
      <c r="D307" s="58" t="s">
        <v>0</v>
      </c>
      <c r="E307" s="75" t="s">
        <v>26</v>
      </c>
      <c r="F307" s="75" t="s">
        <v>26</v>
      </c>
      <c r="G307" s="59">
        <v>75.733919</v>
      </c>
      <c r="H307" s="59">
        <v>152.56826799999999</v>
      </c>
      <c r="I307" s="60" t="s">
        <v>26</v>
      </c>
      <c r="J307" s="66" t="s">
        <v>26</v>
      </c>
      <c r="K307" s="59" t="s">
        <v>26</v>
      </c>
      <c r="L307" s="75" t="s">
        <v>26</v>
      </c>
      <c r="M307" s="59">
        <v>-29.060891000000002</v>
      </c>
      <c r="N307" s="59">
        <v>5.0933229999999998</v>
      </c>
      <c r="O307" s="60" t="s">
        <v>26</v>
      </c>
      <c r="P307" s="66" t="s">
        <v>26</v>
      </c>
      <c r="Q307" s="59" t="s">
        <v>26</v>
      </c>
      <c r="R307" s="76">
        <v>0</v>
      </c>
      <c r="S307" s="59">
        <v>17.481455</v>
      </c>
      <c r="T307" s="59">
        <v>-4.6390180000000001</v>
      </c>
      <c r="U307" s="60" t="s">
        <v>26</v>
      </c>
      <c r="V307" s="90" t="s">
        <v>26</v>
      </c>
      <c r="W307" s="61"/>
      <c r="X307" s="61"/>
      <c r="Y307" s="61"/>
      <c r="Z307" s="61"/>
      <c r="AA307" s="62">
        <v>192.78</v>
      </c>
      <c r="AB307" s="62">
        <v>0</v>
      </c>
      <c r="AC307" s="62">
        <v>152.56826799999999</v>
      </c>
      <c r="AD307" s="62">
        <v>183.727239</v>
      </c>
      <c r="AE307" s="62">
        <v>138.011752</v>
      </c>
      <c r="AF307" s="63">
        <v>0</v>
      </c>
      <c r="AG307" s="63">
        <v>38.224871</v>
      </c>
      <c r="AH307" s="62">
        <v>38.224871</v>
      </c>
      <c r="AI307" s="62">
        <v>38.294313000000002</v>
      </c>
      <c r="AJ307" s="62">
        <v>22.013151000000001</v>
      </c>
      <c r="AK307" s="62">
        <v>16.886444999999998</v>
      </c>
      <c r="AL307" s="62">
        <v>0</v>
      </c>
      <c r="AM307" s="63">
        <v>0</v>
      </c>
      <c r="AN307" s="63">
        <v>1.6318969999999999</v>
      </c>
      <c r="AO307" s="62">
        <v>1.6318969999999999</v>
      </c>
      <c r="AP307" s="62">
        <v>1.6266970000000001</v>
      </c>
      <c r="AQ307" s="62">
        <v>-12.708444</v>
      </c>
      <c r="AR307" s="62">
        <v>-33.797882000000001</v>
      </c>
      <c r="AS307" s="62">
        <v>0</v>
      </c>
      <c r="AT307" s="63">
        <v>0</v>
      </c>
      <c r="AU307" s="63">
        <v>5.0933229999999998</v>
      </c>
      <c r="AV307" s="62">
        <v>5.0933229999999998</v>
      </c>
      <c r="AW307" s="62">
        <v>5.1351110000000002</v>
      </c>
      <c r="AX307" s="62">
        <v>-9.1950409999999998</v>
      </c>
      <c r="AY307" s="62">
        <v>5.1351110000000002</v>
      </c>
      <c r="AZ307" s="62">
        <v>-9.1950409999999998</v>
      </c>
      <c r="BA307" s="63">
        <v>0</v>
      </c>
      <c r="BB307" s="63">
        <v>-4.6390180000000001</v>
      </c>
      <c r="BC307" s="62">
        <v>-4.6390180000000001</v>
      </c>
      <c r="BD307" s="62">
        <v>-3.489633</v>
      </c>
      <c r="BE307" s="62">
        <v>-3.489633</v>
      </c>
      <c r="BF307" s="62">
        <v>-3.489633</v>
      </c>
      <c r="BG307" s="62">
        <v>-25.136989</v>
      </c>
      <c r="BH307" s="62">
        <v>153.15195499999999</v>
      </c>
      <c r="BI307" s="62">
        <v>153.15195499999999</v>
      </c>
      <c r="BJ307" s="62">
        <v>172.38076899999999</v>
      </c>
      <c r="BK307" s="62">
        <v>169.35911999999999</v>
      </c>
      <c r="BL307" s="62">
        <v>157.24838800000001</v>
      </c>
      <c r="BM307" s="62">
        <v>0</v>
      </c>
      <c r="BN307" s="62">
        <v>559.235547</v>
      </c>
      <c r="BO307" s="62">
        <v>559.235547</v>
      </c>
      <c r="BP307" s="62">
        <v>556.96910100000002</v>
      </c>
      <c r="BQ307" s="62">
        <v>531.04706799999997</v>
      </c>
      <c r="BR307" s="62">
        <v>555.65239899999995</v>
      </c>
      <c r="BS307" s="62">
        <v>0</v>
      </c>
    </row>
    <row r="308" spans="1:77" s="1" customFormat="1" ht="15" x14ac:dyDescent="0.25">
      <c r="A308"/>
      <c r="B308" s="89" t="s">
        <v>184</v>
      </c>
      <c r="C308" s="74">
        <v>43606.25</v>
      </c>
      <c r="D308" s="58" t="s">
        <v>0</v>
      </c>
      <c r="E308" s="75" t="s">
        <v>26</v>
      </c>
      <c r="F308" s="75" t="s">
        <v>26</v>
      </c>
      <c r="G308" s="59">
        <v>196.41719900000001</v>
      </c>
      <c r="H308" s="59">
        <v>271.97265199999998</v>
      </c>
      <c r="I308" s="60" t="s">
        <v>26</v>
      </c>
      <c r="J308" s="66" t="s">
        <v>26</v>
      </c>
      <c r="K308" s="59" t="s">
        <v>26</v>
      </c>
      <c r="L308" s="75" t="s">
        <v>26</v>
      </c>
      <c r="M308" s="59">
        <v>4.9079549999999994</v>
      </c>
      <c r="N308" s="59">
        <v>18.703267</v>
      </c>
      <c r="O308" s="60" t="s">
        <v>26</v>
      </c>
      <c r="P308" s="66" t="s">
        <v>26</v>
      </c>
      <c r="Q308" s="59" t="s">
        <v>26</v>
      </c>
      <c r="R308" s="76">
        <v>0</v>
      </c>
      <c r="S308" s="59">
        <v>-14.524948999999999</v>
      </c>
      <c r="T308" s="59">
        <v>-5.9956000000000002E-2</v>
      </c>
      <c r="U308" s="60" t="s">
        <v>26</v>
      </c>
      <c r="V308" s="90" t="s">
        <v>26</v>
      </c>
      <c r="W308" s="61"/>
      <c r="X308" s="61"/>
      <c r="Y308" s="61"/>
      <c r="Z308" s="61"/>
      <c r="AA308" s="62">
        <v>413.4</v>
      </c>
      <c r="AB308" s="62">
        <v>0</v>
      </c>
      <c r="AC308" s="62">
        <v>271.97265199999998</v>
      </c>
      <c r="AD308" s="62">
        <v>310.022583</v>
      </c>
      <c r="AE308" s="62">
        <v>247.43088800000001</v>
      </c>
      <c r="AF308" s="63">
        <v>0</v>
      </c>
      <c r="AG308" s="63">
        <v>67.997861999999998</v>
      </c>
      <c r="AH308" s="62">
        <v>67.997861999999998</v>
      </c>
      <c r="AI308" s="62">
        <v>67.665711000000002</v>
      </c>
      <c r="AJ308" s="62">
        <v>48.625256999999998</v>
      </c>
      <c r="AK308" s="62">
        <v>49.593524000000002</v>
      </c>
      <c r="AL308" s="62">
        <v>0</v>
      </c>
      <c r="AM308" s="63">
        <v>0</v>
      </c>
      <c r="AN308" s="63">
        <v>11.25966</v>
      </c>
      <c r="AO308" s="62">
        <v>11.25966</v>
      </c>
      <c r="AP308" s="62">
        <v>4.1534630000000003</v>
      </c>
      <c r="AQ308" s="62">
        <v>-5.0004179999999998</v>
      </c>
      <c r="AR308" s="62">
        <v>-4.9665090000000003</v>
      </c>
      <c r="AS308" s="62">
        <v>0</v>
      </c>
      <c r="AT308" s="63">
        <v>0</v>
      </c>
      <c r="AU308" s="63">
        <v>18.703267</v>
      </c>
      <c r="AV308" s="62">
        <v>18.703267</v>
      </c>
      <c r="AW308" s="62">
        <v>13.001015000000001</v>
      </c>
      <c r="AX308" s="62">
        <v>2.6517539999999999</v>
      </c>
      <c r="AY308" s="62">
        <v>13.001015000000001</v>
      </c>
      <c r="AZ308" s="62">
        <v>2.6517539999999999</v>
      </c>
      <c r="BA308" s="63">
        <v>0</v>
      </c>
      <c r="BB308" s="63">
        <v>-5.9956000000000002E-2</v>
      </c>
      <c r="BC308" s="62">
        <v>-5.9956000000000002E-2</v>
      </c>
      <c r="BD308" s="62">
        <v>-14.665820999999999</v>
      </c>
      <c r="BE308" s="62">
        <v>-14.665820999999999</v>
      </c>
      <c r="BF308" s="62">
        <v>-14.665820999999999</v>
      </c>
      <c r="BG308" s="62">
        <v>-7.4067749999999997</v>
      </c>
      <c r="BH308" s="62">
        <v>674.32724900000005</v>
      </c>
      <c r="BI308" s="62">
        <v>674.32724900000005</v>
      </c>
      <c r="BJ308" s="62">
        <v>694.76515099999995</v>
      </c>
      <c r="BK308" s="62">
        <v>741.21242600000005</v>
      </c>
      <c r="BL308" s="62">
        <v>726.69367299999999</v>
      </c>
      <c r="BM308" s="62">
        <v>0</v>
      </c>
      <c r="BN308" s="62">
        <v>440.053316</v>
      </c>
      <c r="BO308" s="62">
        <v>440.053316</v>
      </c>
      <c r="BP308" s="62">
        <v>419.051332</v>
      </c>
      <c r="BQ308" s="62">
        <v>408.28005899999999</v>
      </c>
      <c r="BR308" s="62">
        <v>466.41269299999999</v>
      </c>
      <c r="BS308" s="62">
        <v>0</v>
      </c>
    </row>
    <row r="309" spans="1:77" s="1" customFormat="1" ht="15" x14ac:dyDescent="0.25">
      <c r="A309"/>
      <c r="B309" s="89" t="s">
        <v>51</v>
      </c>
      <c r="C309" s="74" t="s">
        <v>26</v>
      </c>
      <c r="D309" s="58" t="s">
        <v>0</v>
      </c>
      <c r="E309" s="75" t="s">
        <v>26</v>
      </c>
      <c r="F309" s="75" t="s">
        <v>26</v>
      </c>
      <c r="G309" s="59">
        <v>66.212584000000007</v>
      </c>
      <c r="H309" s="59">
        <v>51.123569000000003</v>
      </c>
      <c r="I309" s="60" t="s">
        <v>26</v>
      </c>
      <c r="J309" s="66" t="s">
        <v>26</v>
      </c>
      <c r="K309" s="59" t="s">
        <v>26</v>
      </c>
      <c r="L309" s="75" t="s">
        <v>26</v>
      </c>
      <c r="M309" s="59">
        <v>-45.950560999999993</v>
      </c>
      <c r="N309" s="59">
        <v>-4.3238539999999999</v>
      </c>
      <c r="O309" s="60" t="s">
        <v>26</v>
      </c>
      <c r="P309" s="66" t="s">
        <v>26</v>
      </c>
      <c r="Q309" s="59" t="s">
        <v>26</v>
      </c>
      <c r="R309" s="76">
        <v>0</v>
      </c>
      <c r="S309" s="59">
        <v>-2.2263139999999999</v>
      </c>
      <c r="T309" s="59">
        <v>-5.994866</v>
      </c>
      <c r="U309" s="60" t="s">
        <v>26</v>
      </c>
      <c r="V309" s="90" t="s">
        <v>26</v>
      </c>
      <c r="W309" s="61"/>
      <c r="X309" s="61"/>
      <c r="Y309" s="61"/>
      <c r="Z309" s="61"/>
      <c r="AA309" s="62">
        <v>39.9</v>
      </c>
      <c r="AB309" s="62">
        <v>0</v>
      </c>
      <c r="AC309" s="62">
        <v>51.123569000000003</v>
      </c>
      <c r="AD309" s="62">
        <v>70.671999</v>
      </c>
      <c r="AE309" s="62">
        <v>68.158439000000001</v>
      </c>
      <c r="AF309" s="63">
        <v>0</v>
      </c>
      <c r="AG309" s="63">
        <v>-1.5705439999999999</v>
      </c>
      <c r="AH309" s="62">
        <v>-1.5705439999999999</v>
      </c>
      <c r="AI309" s="62">
        <v>0.92978899999999998</v>
      </c>
      <c r="AJ309" s="62">
        <v>-1.4824600000000001</v>
      </c>
      <c r="AK309" s="62">
        <v>-1.580074</v>
      </c>
      <c r="AL309" s="62">
        <v>0</v>
      </c>
      <c r="AM309" s="63">
        <v>0</v>
      </c>
      <c r="AN309" s="63">
        <v>-4.3977279999999999</v>
      </c>
      <c r="AO309" s="62">
        <v>-4.3977279999999999</v>
      </c>
      <c r="AP309" s="62">
        <v>-1.3088580000000001</v>
      </c>
      <c r="AQ309" s="62">
        <v>-3.9673669999999999</v>
      </c>
      <c r="AR309" s="62">
        <v>-46.061459999999997</v>
      </c>
      <c r="AS309" s="62">
        <v>0</v>
      </c>
      <c r="AT309" s="63">
        <v>0</v>
      </c>
      <c r="AU309" s="63">
        <v>-4.3238539999999999</v>
      </c>
      <c r="AV309" s="62">
        <v>-4.3238539999999999</v>
      </c>
      <c r="AW309" s="62">
        <v>-1.230132</v>
      </c>
      <c r="AX309" s="62">
        <v>-3.871991</v>
      </c>
      <c r="AY309" s="62">
        <v>-1.230132</v>
      </c>
      <c r="AZ309" s="62">
        <v>-3.871991</v>
      </c>
      <c r="BA309" s="63">
        <v>0</v>
      </c>
      <c r="BB309" s="63">
        <v>-5.994866</v>
      </c>
      <c r="BC309" s="62">
        <v>-5.994866</v>
      </c>
      <c r="BD309" s="62">
        <v>-5.9056430000000004</v>
      </c>
      <c r="BE309" s="62">
        <v>-5.9056430000000004</v>
      </c>
      <c r="BF309" s="62">
        <v>-5.9056430000000004</v>
      </c>
      <c r="BG309" s="62">
        <v>-19.601306999999998</v>
      </c>
      <c r="BH309" s="62">
        <v>37.544730999999999</v>
      </c>
      <c r="BI309" s="62">
        <v>37.544730999999999</v>
      </c>
      <c r="BJ309" s="62">
        <v>41.177118</v>
      </c>
      <c r="BK309" s="62">
        <v>48.250343000000001</v>
      </c>
      <c r="BL309" s="62">
        <v>2.129515</v>
      </c>
      <c r="BM309" s="62">
        <v>0</v>
      </c>
      <c r="BN309" s="62">
        <v>43.427916000000003</v>
      </c>
      <c r="BO309" s="62">
        <v>43.427916000000003</v>
      </c>
      <c r="BP309" s="62">
        <v>37.501555000000003</v>
      </c>
      <c r="BQ309" s="62">
        <v>17.840820000000001</v>
      </c>
      <c r="BR309" s="62">
        <v>20.208583999999998</v>
      </c>
      <c r="BS309" s="62">
        <v>0</v>
      </c>
    </row>
    <row r="310" spans="1:77" s="1" customFormat="1" ht="15" x14ac:dyDescent="0.25">
      <c r="A310"/>
      <c r="B310" s="89" t="s">
        <v>80</v>
      </c>
      <c r="C310" s="74" t="s">
        <v>26</v>
      </c>
      <c r="D310" s="58" t="s">
        <v>0</v>
      </c>
      <c r="E310" s="75" t="s">
        <v>26</v>
      </c>
      <c r="F310" s="75" t="s">
        <v>26</v>
      </c>
      <c r="G310" s="59" t="s">
        <v>26</v>
      </c>
      <c r="H310" s="59">
        <v>190.723173</v>
      </c>
      <c r="I310" s="60" t="s">
        <v>26</v>
      </c>
      <c r="J310" s="66" t="s">
        <v>26</v>
      </c>
      <c r="K310" s="59" t="s">
        <v>26</v>
      </c>
      <c r="L310" s="75" t="s">
        <v>26</v>
      </c>
      <c r="M310" s="59">
        <v>0</v>
      </c>
      <c r="N310" s="59">
        <v>29.927782999999998</v>
      </c>
      <c r="O310" s="60" t="s">
        <v>26</v>
      </c>
      <c r="P310" s="66" t="s">
        <v>26</v>
      </c>
      <c r="Q310" s="59" t="s">
        <v>26</v>
      </c>
      <c r="R310" s="76">
        <v>0</v>
      </c>
      <c r="S310" s="59">
        <v>0</v>
      </c>
      <c r="T310" s="59">
        <v>-177.83744799999999</v>
      </c>
      <c r="U310" s="60" t="s">
        <v>26</v>
      </c>
      <c r="V310" s="90" t="s">
        <v>26</v>
      </c>
      <c r="W310" s="61"/>
      <c r="X310" s="61"/>
      <c r="Y310" s="61"/>
      <c r="Z310" s="61"/>
      <c r="AA310" s="62">
        <v>396</v>
      </c>
      <c r="AB310" s="62">
        <v>0</v>
      </c>
      <c r="AC310" s="62">
        <v>190.723173</v>
      </c>
      <c r="AD310" s="62">
        <v>184.45387099999999</v>
      </c>
      <c r="AE310" s="62">
        <v>151.34911099999999</v>
      </c>
      <c r="AF310" s="63">
        <v>0</v>
      </c>
      <c r="AG310" s="63">
        <v>31.565149999999999</v>
      </c>
      <c r="AH310" s="62">
        <v>31.565149999999999</v>
      </c>
      <c r="AI310" s="62">
        <v>-7.5520360000000002</v>
      </c>
      <c r="AJ310" s="62">
        <v>13.56832</v>
      </c>
      <c r="AK310" s="62">
        <v>0</v>
      </c>
      <c r="AL310" s="62">
        <v>0</v>
      </c>
      <c r="AM310" s="63">
        <v>0</v>
      </c>
      <c r="AN310" s="63">
        <v>15.679088</v>
      </c>
      <c r="AO310" s="62">
        <v>15.679088</v>
      </c>
      <c r="AP310" s="62">
        <v>-21.660242</v>
      </c>
      <c r="AQ310" s="62">
        <v>2.2930459999999999</v>
      </c>
      <c r="AR310" s="62">
        <v>0</v>
      </c>
      <c r="AS310" s="62">
        <v>0</v>
      </c>
      <c r="AT310" s="63">
        <v>0</v>
      </c>
      <c r="AU310" s="63">
        <v>29.927783000000002</v>
      </c>
      <c r="AV310" s="62">
        <v>29.927783000000002</v>
      </c>
      <c r="AW310" s="62">
        <v>-9.2371309999999998</v>
      </c>
      <c r="AX310" s="62">
        <v>15.118728000000001</v>
      </c>
      <c r="AY310" s="62">
        <v>-9.2371309999999998</v>
      </c>
      <c r="AZ310" s="62">
        <v>15.118728000000001</v>
      </c>
      <c r="BA310" s="63">
        <v>0</v>
      </c>
      <c r="BB310" s="63">
        <v>-177.83744799999999</v>
      </c>
      <c r="BC310" s="62">
        <v>-177.83744799999999</v>
      </c>
      <c r="BD310" s="62">
        <v>21.446743999999999</v>
      </c>
      <c r="BE310" s="62">
        <v>21.446743999999999</v>
      </c>
      <c r="BF310" s="62">
        <v>21.446743999999999</v>
      </c>
      <c r="BG310" s="62">
        <v>-49.969124999999998</v>
      </c>
      <c r="BH310" s="62">
        <v>1029.5269639999999</v>
      </c>
      <c r="BI310" s="62">
        <v>1029.5269639999999</v>
      </c>
      <c r="BJ310" s="62">
        <v>1050.2123779999999</v>
      </c>
      <c r="BK310" s="62">
        <v>1098.041806</v>
      </c>
      <c r="BL310" s="62">
        <v>0</v>
      </c>
      <c r="BM310" s="62">
        <v>0</v>
      </c>
      <c r="BN310" s="62">
        <v>-686.94304099999999</v>
      </c>
      <c r="BO310" s="62">
        <v>-686.94304099999999</v>
      </c>
      <c r="BP310" s="62">
        <v>-665.70709099999999</v>
      </c>
      <c r="BQ310" s="62">
        <v>-715.669532</v>
      </c>
      <c r="BR310" s="62">
        <v>0</v>
      </c>
      <c r="BS310" s="62">
        <v>0</v>
      </c>
    </row>
    <row r="311" spans="1:77" s="1" customFormat="1" ht="15" x14ac:dyDescent="0.25">
      <c r="A311"/>
      <c r="B311" s="89" t="s">
        <v>81</v>
      </c>
      <c r="C311" s="74" t="s">
        <v>26</v>
      </c>
      <c r="D311" s="58" t="s">
        <v>0</v>
      </c>
      <c r="E311" s="75" t="s">
        <v>26</v>
      </c>
      <c r="F311" s="75" t="s">
        <v>26</v>
      </c>
      <c r="G311" s="59" t="s">
        <v>26</v>
      </c>
      <c r="H311" s="59" t="s">
        <v>26</v>
      </c>
      <c r="I311" s="60" t="s">
        <v>26</v>
      </c>
      <c r="J311" s="66" t="s">
        <v>26</v>
      </c>
      <c r="K311" s="59" t="s">
        <v>26</v>
      </c>
      <c r="L311" s="75" t="s">
        <v>26</v>
      </c>
      <c r="M311" s="59">
        <v>0</v>
      </c>
      <c r="N311" s="59">
        <v>0</v>
      </c>
      <c r="O311" s="60" t="s">
        <v>26</v>
      </c>
      <c r="P311" s="66" t="s">
        <v>26</v>
      </c>
      <c r="Q311" s="59" t="s">
        <v>26</v>
      </c>
      <c r="R311" s="76">
        <v>0</v>
      </c>
      <c r="S311" s="59">
        <v>0</v>
      </c>
      <c r="T311" s="59">
        <v>0</v>
      </c>
      <c r="U311" s="60" t="s">
        <v>26</v>
      </c>
      <c r="V311" s="90" t="s">
        <v>26</v>
      </c>
      <c r="W311" s="61"/>
      <c r="X311" s="61"/>
      <c r="Y311" s="61"/>
      <c r="Z311" s="61"/>
      <c r="AA311" s="62">
        <v>309.03125</v>
      </c>
      <c r="AB311" s="62">
        <v>0</v>
      </c>
      <c r="AC311" s="62">
        <v>0</v>
      </c>
      <c r="AD311" s="62">
        <v>0</v>
      </c>
      <c r="AE311" s="62">
        <v>0</v>
      </c>
      <c r="AF311" s="63">
        <v>0</v>
      </c>
      <c r="AG311" s="63">
        <v>0</v>
      </c>
      <c r="AH311" s="62">
        <v>0</v>
      </c>
      <c r="AI311" s="62">
        <v>0</v>
      </c>
      <c r="AJ311" s="62">
        <v>0</v>
      </c>
      <c r="AK311" s="62">
        <v>0</v>
      </c>
      <c r="AL311" s="62">
        <v>0</v>
      </c>
      <c r="AM311" s="63">
        <v>0</v>
      </c>
      <c r="AN311" s="63">
        <v>0</v>
      </c>
      <c r="AO311" s="62">
        <v>0</v>
      </c>
      <c r="AP311" s="62">
        <v>0</v>
      </c>
      <c r="AQ311" s="62">
        <v>0</v>
      </c>
      <c r="AR311" s="62">
        <v>0</v>
      </c>
      <c r="AS311" s="62">
        <v>0</v>
      </c>
      <c r="AT311" s="63">
        <v>0</v>
      </c>
      <c r="AU311" s="63">
        <v>0</v>
      </c>
      <c r="AV311" s="62">
        <v>0</v>
      </c>
      <c r="AW311" s="62">
        <v>0</v>
      </c>
      <c r="AX311" s="62">
        <v>0</v>
      </c>
      <c r="AY311" s="62">
        <v>0</v>
      </c>
      <c r="AZ311" s="62">
        <v>0</v>
      </c>
      <c r="BA311" s="63">
        <v>0</v>
      </c>
      <c r="BB311" s="63">
        <v>0</v>
      </c>
      <c r="BC311" s="62">
        <v>0</v>
      </c>
      <c r="BD311" s="62">
        <v>0</v>
      </c>
      <c r="BE311" s="62">
        <v>0</v>
      </c>
      <c r="BF311" s="62">
        <v>0</v>
      </c>
      <c r="BG311" s="62">
        <v>0</v>
      </c>
      <c r="BH311" s="62">
        <v>0</v>
      </c>
      <c r="BI311" s="62">
        <v>0</v>
      </c>
      <c r="BJ311" s="62">
        <v>22.858173000000001</v>
      </c>
      <c r="BK311" s="62">
        <v>0</v>
      </c>
      <c r="BL311" s="62">
        <v>4.205819</v>
      </c>
      <c r="BM311" s="62">
        <v>0</v>
      </c>
      <c r="BN311" s="62">
        <v>0</v>
      </c>
      <c r="BO311" s="62">
        <v>0</v>
      </c>
      <c r="BP311" s="62">
        <v>106.740489</v>
      </c>
      <c r="BQ311" s="62">
        <v>0</v>
      </c>
      <c r="BR311" s="62">
        <v>107.308239</v>
      </c>
      <c r="BS311" s="62">
        <v>0</v>
      </c>
    </row>
    <row r="312" spans="1:77" s="1" customFormat="1" ht="15" x14ac:dyDescent="0.25">
      <c r="A312"/>
      <c r="B312" s="89" t="s">
        <v>84</v>
      </c>
      <c r="C312" s="74" t="s">
        <v>26</v>
      </c>
      <c r="D312" s="58" t="s">
        <v>0</v>
      </c>
      <c r="E312" s="75" t="s">
        <v>26</v>
      </c>
      <c r="F312" s="75" t="s">
        <v>26</v>
      </c>
      <c r="G312" s="59">
        <v>0.88746999999999998</v>
      </c>
      <c r="H312" s="59">
        <v>1.0924750000000001</v>
      </c>
      <c r="I312" s="60" t="s">
        <v>26</v>
      </c>
      <c r="J312" s="66" t="s">
        <v>26</v>
      </c>
      <c r="K312" s="59" t="s">
        <v>26</v>
      </c>
      <c r="L312" s="75" t="s">
        <v>26</v>
      </c>
      <c r="M312" s="59">
        <v>-0.23556099999999999</v>
      </c>
      <c r="N312" s="59">
        <v>0.387185</v>
      </c>
      <c r="O312" s="60" t="s">
        <v>26</v>
      </c>
      <c r="P312" s="66" t="s">
        <v>26</v>
      </c>
      <c r="Q312" s="59" t="s">
        <v>26</v>
      </c>
      <c r="R312" s="76">
        <v>0</v>
      </c>
      <c r="S312" s="59">
        <v>5.3698139999999999</v>
      </c>
      <c r="T312" s="59">
        <v>-0.37895000000000001</v>
      </c>
      <c r="U312" s="60" t="s">
        <v>26</v>
      </c>
      <c r="V312" s="90" t="s">
        <v>26</v>
      </c>
      <c r="W312" s="61"/>
      <c r="X312" s="61"/>
      <c r="Y312" s="61"/>
      <c r="Z312" s="61"/>
      <c r="AA312" s="62">
        <v>11.177310960000002</v>
      </c>
      <c r="AB312" s="62">
        <v>0</v>
      </c>
      <c r="AC312" s="62">
        <v>1.0924750000000001</v>
      </c>
      <c r="AD312" s="62">
        <v>0.96414900000000003</v>
      </c>
      <c r="AE312" s="62">
        <v>0.47310400000000002</v>
      </c>
      <c r="AF312" s="63">
        <v>0</v>
      </c>
      <c r="AG312" s="63">
        <v>0.69430899999999995</v>
      </c>
      <c r="AH312" s="62">
        <v>0.69430899999999995</v>
      </c>
      <c r="AI312" s="62">
        <v>0.63652699999999995</v>
      </c>
      <c r="AJ312" s="62">
        <v>0.24384800000000001</v>
      </c>
      <c r="AK312" s="62">
        <v>0.30811300000000003</v>
      </c>
      <c r="AL312" s="62">
        <v>0</v>
      </c>
      <c r="AM312" s="63">
        <v>0</v>
      </c>
      <c r="AN312" s="63">
        <v>0.36448999999999998</v>
      </c>
      <c r="AO312" s="62">
        <v>0.36448999999999998</v>
      </c>
      <c r="AP312" s="62">
        <v>0.173092</v>
      </c>
      <c r="AQ312" s="62">
        <v>-0.36590200000000001</v>
      </c>
      <c r="AR312" s="62">
        <v>-0.252724</v>
      </c>
      <c r="AS312" s="62">
        <v>0</v>
      </c>
      <c r="AT312" s="63">
        <v>0</v>
      </c>
      <c r="AU312" s="63">
        <v>0.387185</v>
      </c>
      <c r="AV312" s="62">
        <v>0.387185</v>
      </c>
      <c r="AW312" s="62">
        <v>0.18659999999999999</v>
      </c>
      <c r="AX312" s="62">
        <v>-0.34778999999999999</v>
      </c>
      <c r="AY312" s="62">
        <v>0.18659999999999999</v>
      </c>
      <c r="AZ312" s="62">
        <v>-0.34778999999999999</v>
      </c>
      <c r="BA312" s="63">
        <v>0</v>
      </c>
      <c r="BB312" s="63">
        <v>-0.37895000000000001</v>
      </c>
      <c r="BC312" s="62">
        <v>-0.37895000000000001</v>
      </c>
      <c r="BD312" s="62">
        <v>-3.840042</v>
      </c>
      <c r="BE312" s="62">
        <v>-3.840042</v>
      </c>
      <c r="BF312" s="62">
        <v>-3.840042</v>
      </c>
      <c r="BG312" s="62">
        <v>-9.8603319999999997</v>
      </c>
      <c r="BH312" s="62">
        <v>34.617429999999999</v>
      </c>
      <c r="BI312" s="62">
        <v>34.617429999999999</v>
      </c>
      <c r="BJ312" s="62">
        <v>34.961029000000003</v>
      </c>
      <c r="BK312" s="62">
        <v>41.618163000000003</v>
      </c>
      <c r="BL312" s="62">
        <v>11.234847</v>
      </c>
      <c r="BM312" s="62">
        <v>0</v>
      </c>
      <c r="BN312" s="62">
        <v>33.764682000000001</v>
      </c>
      <c r="BO312" s="62">
        <v>33.764682000000001</v>
      </c>
      <c r="BP312" s="62">
        <v>38.339849999999998</v>
      </c>
      <c r="BQ312" s="62">
        <v>28.457633000000001</v>
      </c>
      <c r="BR312" s="62">
        <v>34.601667999999997</v>
      </c>
      <c r="BS312" s="62">
        <v>0</v>
      </c>
    </row>
    <row r="313" spans="1:77" s="1" customFormat="1" ht="15" x14ac:dyDescent="0.25">
      <c r="A313"/>
      <c r="B313" s="89" t="s">
        <v>109</v>
      </c>
      <c r="C313" s="74" t="s">
        <v>26</v>
      </c>
      <c r="D313" s="58" t="s">
        <v>0</v>
      </c>
      <c r="E313" s="75" t="s">
        <v>26</v>
      </c>
      <c r="F313" s="75" t="s">
        <v>26</v>
      </c>
      <c r="G313" s="59" t="s">
        <v>26</v>
      </c>
      <c r="H313" s="59">
        <v>50.584308</v>
      </c>
      <c r="I313" s="60" t="s">
        <v>26</v>
      </c>
      <c r="J313" s="66" t="s">
        <v>26</v>
      </c>
      <c r="K313" s="59" t="s">
        <v>26</v>
      </c>
      <c r="L313" s="75" t="s">
        <v>26</v>
      </c>
      <c r="M313" s="59">
        <v>0</v>
      </c>
      <c r="N313" s="59">
        <v>1.9793560000000001</v>
      </c>
      <c r="O313" s="60" t="s">
        <v>26</v>
      </c>
      <c r="P313" s="66" t="s">
        <v>26</v>
      </c>
      <c r="Q313" s="59" t="s">
        <v>26</v>
      </c>
      <c r="R313" s="76">
        <v>0</v>
      </c>
      <c r="S313" s="59">
        <v>0</v>
      </c>
      <c r="T313" s="59">
        <v>8.8327729999999995</v>
      </c>
      <c r="U313" s="60" t="s">
        <v>26</v>
      </c>
      <c r="V313" s="90" t="s">
        <v>26</v>
      </c>
      <c r="W313" s="61"/>
      <c r="X313" s="61"/>
      <c r="Y313" s="61"/>
      <c r="Z313" s="61"/>
      <c r="AA313" s="62">
        <v>1522.5</v>
      </c>
      <c r="AB313" s="62">
        <v>0</v>
      </c>
      <c r="AC313" s="62">
        <v>50.584308</v>
      </c>
      <c r="AD313" s="62">
        <v>52.021932</v>
      </c>
      <c r="AE313" s="62">
        <v>45.632441999999998</v>
      </c>
      <c r="AF313" s="63">
        <v>0</v>
      </c>
      <c r="AG313" s="63">
        <v>22.440570000000001</v>
      </c>
      <c r="AH313" s="62">
        <v>22.440570000000001</v>
      </c>
      <c r="AI313" s="62">
        <v>22.183409000000001</v>
      </c>
      <c r="AJ313" s="62">
        <v>13.952201000000001</v>
      </c>
      <c r="AK313" s="62">
        <v>0</v>
      </c>
      <c r="AL313" s="62">
        <v>0</v>
      </c>
      <c r="AM313" s="63">
        <v>0</v>
      </c>
      <c r="AN313" s="63">
        <v>1.56671</v>
      </c>
      <c r="AO313" s="62">
        <v>1.56671</v>
      </c>
      <c r="AP313" s="62">
        <v>2.7573259999999999</v>
      </c>
      <c r="AQ313" s="62">
        <v>-3.6164179999999999</v>
      </c>
      <c r="AR313" s="62">
        <v>0</v>
      </c>
      <c r="AS313" s="62">
        <v>0</v>
      </c>
      <c r="AT313" s="63">
        <v>0</v>
      </c>
      <c r="AU313" s="63">
        <v>1.9793559999999999</v>
      </c>
      <c r="AV313" s="62">
        <v>1.9793559999999999</v>
      </c>
      <c r="AW313" s="62">
        <v>3.2185160000000002</v>
      </c>
      <c r="AX313" s="62">
        <v>-3.146296</v>
      </c>
      <c r="AY313" s="62">
        <v>3.2185160000000002</v>
      </c>
      <c r="AZ313" s="62">
        <v>-3.146296</v>
      </c>
      <c r="BA313" s="63">
        <v>0</v>
      </c>
      <c r="BB313" s="63">
        <v>8.8327729999999995</v>
      </c>
      <c r="BC313" s="62">
        <v>8.8327729999999995</v>
      </c>
      <c r="BD313" s="62">
        <v>16.375761000000001</v>
      </c>
      <c r="BE313" s="62">
        <v>16.375761000000001</v>
      </c>
      <c r="BF313" s="62">
        <v>16.375761000000001</v>
      </c>
      <c r="BG313" s="62">
        <v>32.249657999999997</v>
      </c>
      <c r="BH313" s="62">
        <v>-122.944756</v>
      </c>
      <c r="BI313" s="62">
        <v>-122.944756</v>
      </c>
      <c r="BJ313" s="62">
        <v>-141.90189799999999</v>
      </c>
      <c r="BK313" s="62">
        <v>-178.065562</v>
      </c>
      <c r="BL313" s="62">
        <v>0</v>
      </c>
      <c r="BM313" s="62">
        <v>0</v>
      </c>
      <c r="BN313" s="62">
        <v>467.90006</v>
      </c>
      <c r="BO313" s="62">
        <v>467.90006</v>
      </c>
      <c r="BP313" s="62">
        <v>453.62369799999999</v>
      </c>
      <c r="BQ313" s="62">
        <v>485.873356</v>
      </c>
      <c r="BR313" s="62">
        <v>0</v>
      </c>
      <c r="BS313" s="62">
        <v>0</v>
      </c>
    </row>
    <row r="314" spans="1:77" s="1" customFormat="1" ht="15" x14ac:dyDescent="0.25">
      <c r="A314"/>
      <c r="B314" s="89" t="s">
        <v>110</v>
      </c>
      <c r="C314" s="74" t="s">
        <v>26</v>
      </c>
      <c r="D314" s="58" t="s">
        <v>0</v>
      </c>
      <c r="E314" s="75" t="s">
        <v>26</v>
      </c>
      <c r="F314" s="75" t="s">
        <v>26</v>
      </c>
      <c r="G314" s="59" t="s">
        <v>26</v>
      </c>
      <c r="H314" s="59" t="s">
        <v>26</v>
      </c>
      <c r="I314" s="60" t="s">
        <v>26</v>
      </c>
      <c r="J314" s="66" t="s">
        <v>26</v>
      </c>
      <c r="K314" s="59" t="s">
        <v>26</v>
      </c>
      <c r="L314" s="75" t="s">
        <v>26</v>
      </c>
      <c r="M314" s="59">
        <v>0</v>
      </c>
      <c r="N314" s="59">
        <v>0</v>
      </c>
      <c r="O314" s="60" t="s">
        <v>26</v>
      </c>
      <c r="P314" s="66" t="s">
        <v>26</v>
      </c>
      <c r="Q314" s="59" t="s">
        <v>26</v>
      </c>
      <c r="R314" s="76">
        <v>0</v>
      </c>
      <c r="S314" s="59">
        <v>0</v>
      </c>
      <c r="T314" s="59">
        <v>0</v>
      </c>
      <c r="U314" s="60" t="s">
        <v>26</v>
      </c>
      <c r="V314" s="90" t="s">
        <v>26</v>
      </c>
      <c r="W314" s="61"/>
      <c r="X314" s="61"/>
      <c r="Y314" s="61"/>
      <c r="Z314" s="61"/>
      <c r="AA314" s="62">
        <v>71</v>
      </c>
      <c r="AB314" s="62">
        <v>0</v>
      </c>
      <c r="AC314" s="62">
        <v>0</v>
      </c>
      <c r="AD314" s="62">
        <v>0</v>
      </c>
      <c r="AE314" s="62">
        <v>0</v>
      </c>
      <c r="AF314" s="63">
        <v>0</v>
      </c>
      <c r="AG314" s="63">
        <v>0</v>
      </c>
      <c r="AH314" s="62">
        <v>0</v>
      </c>
      <c r="AI314" s="62">
        <v>0</v>
      </c>
      <c r="AJ314" s="62">
        <v>0</v>
      </c>
      <c r="AK314" s="62">
        <v>0</v>
      </c>
      <c r="AL314" s="62">
        <v>0</v>
      </c>
      <c r="AM314" s="63">
        <v>0</v>
      </c>
      <c r="AN314" s="63">
        <v>0</v>
      </c>
      <c r="AO314" s="62">
        <v>0</v>
      </c>
      <c r="AP314" s="62">
        <v>0</v>
      </c>
      <c r="AQ314" s="62">
        <v>0</v>
      </c>
      <c r="AR314" s="62">
        <v>0</v>
      </c>
      <c r="AS314" s="62">
        <v>0</v>
      </c>
      <c r="AT314" s="63">
        <v>0</v>
      </c>
      <c r="AU314" s="63">
        <v>0</v>
      </c>
      <c r="AV314" s="62">
        <v>0</v>
      </c>
      <c r="AW314" s="62">
        <v>0</v>
      </c>
      <c r="AX314" s="62">
        <v>0</v>
      </c>
      <c r="AY314" s="62">
        <v>0</v>
      </c>
      <c r="AZ314" s="62">
        <v>0</v>
      </c>
      <c r="BA314" s="63">
        <v>0</v>
      </c>
      <c r="BB314" s="63">
        <v>0</v>
      </c>
      <c r="BC314" s="62">
        <v>0</v>
      </c>
      <c r="BD314" s="62">
        <v>0</v>
      </c>
      <c r="BE314" s="62">
        <v>0</v>
      </c>
      <c r="BF314" s="62">
        <v>0</v>
      </c>
      <c r="BG314" s="62">
        <v>0</v>
      </c>
      <c r="BH314" s="62">
        <v>0</v>
      </c>
      <c r="BI314" s="62">
        <v>0</v>
      </c>
      <c r="BJ314" s="62">
        <v>-4.3524940000000001</v>
      </c>
      <c r="BK314" s="62">
        <v>0</v>
      </c>
      <c r="BL314" s="62">
        <v>-6.4603349999999997</v>
      </c>
      <c r="BM314" s="62">
        <v>0</v>
      </c>
      <c r="BN314" s="62">
        <v>0</v>
      </c>
      <c r="BO314" s="62">
        <v>0</v>
      </c>
      <c r="BP314" s="62">
        <v>67.029792</v>
      </c>
      <c r="BQ314" s="62">
        <v>0</v>
      </c>
      <c r="BR314" s="62">
        <v>83.869757000000007</v>
      </c>
      <c r="BS314" s="62">
        <v>0</v>
      </c>
    </row>
    <row r="315" spans="1:77" s="1" customFormat="1" ht="15" x14ac:dyDescent="0.25">
      <c r="A315"/>
      <c r="B315" s="89" t="s">
        <v>118</v>
      </c>
      <c r="C315" s="74" t="s">
        <v>26</v>
      </c>
      <c r="D315" s="58" t="s">
        <v>0</v>
      </c>
      <c r="E315" s="75" t="s">
        <v>26</v>
      </c>
      <c r="F315" s="75" t="s">
        <v>26</v>
      </c>
      <c r="G315" s="59" t="s">
        <v>26</v>
      </c>
      <c r="H315" s="59">
        <v>1142.8800000000001</v>
      </c>
      <c r="I315" s="60" t="s">
        <v>26</v>
      </c>
      <c r="J315" s="66" t="s">
        <v>26</v>
      </c>
      <c r="K315" s="59" t="s">
        <v>26</v>
      </c>
      <c r="L315" s="75" t="s">
        <v>26</v>
      </c>
      <c r="M315" s="59">
        <v>0</v>
      </c>
      <c r="N315" s="59">
        <v>305.12</v>
      </c>
      <c r="O315" s="60" t="s">
        <v>26</v>
      </c>
      <c r="P315" s="66" t="s">
        <v>26</v>
      </c>
      <c r="Q315" s="59" t="s">
        <v>26</v>
      </c>
      <c r="R315" s="76">
        <v>0</v>
      </c>
      <c r="S315" s="59">
        <v>0</v>
      </c>
      <c r="T315" s="59">
        <v>28.81</v>
      </c>
      <c r="U315" s="60" t="s">
        <v>26</v>
      </c>
      <c r="V315" s="90" t="s">
        <v>26</v>
      </c>
      <c r="W315" s="61"/>
      <c r="X315" s="61"/>
      <c r="Y315" s="61"/>
      <c r="Z315" s="61"/>
      <c r="AA315" s="62">
        <v>4793.0735999999997</v>
      </c>
      <c r="AB315" s="62">
        <v>0</v>
      </c>
      <c r="AC315" s="62">
        <v>1142.8800000000001</v>
      </c>
      <c r="AD315" s="62">
        <v>1879.33</v>
      </c>
      <c r="AE315" s="62">
        <v>923.85</v>
      </c>
      <c r="AF315" s="63">
        <v>0</v>
      </c>
      <c r="AG315" s="63">
        <v>658.09</v>
      </c>
      <c r="AH315" s="62">
        <v>658.09</v>
      </c>
      <c r="AI315" s="62">
        <v>859.86</v>
      </c>
      <c r="AJ315" s="62">
        <v>745.85</v>
      </c>
      <c r="AK315" s="62">
        <v>0</v>
      </c>
      <c r="AL315" s="62">
        <v>0</v>
      </c>
      <c r="AM315" s="63">
        <v>0</v>
      </c>
      <c r="AN315" s="63">
        <v>264.72000000000003</v>
      </c>
      <c r="AO315" s="62">
        <v>264.72000000000003</v>
      </c>
      <c r="AP315" s="62">
        <v>391.14</v>
      </c>
      <c r="AQ315" s="62">
        <v>316.14</v>
      </c>
      <c r="AR315" s="62">
        <v>0</v>
      </c>
      <c r="AS315" s="62">
        <v>0</v>
      </c>
      <c r="AT315" s="63">
        <v>0</v>
      </c>
      <c r="AU315" s="63">
        <v>305.12</v>
      </c>
      <c r="AV315" s="62">
        <v>305.12</v>
      </c>
      <c r="AW315" s="62">
        <v>525.84</v>
      </c>
      <c r="AX315" s="62">
        <v>248.8</v>
      </c>
      <c r="AY315" s="62">
        <v>525.84</v>
      </c>
      <c r="AZ315" s="62">
        <v>248.8</v>
      </c>
      <c r="BA315" s="63">
        <v>0</v>
      </c>
      <c r="BB315" s="63">
        <v>28.81</v>
      </c>
      <c r="BC315" s="62">
        <v>28.81</v>
      </c>
      <c r="BD315" s="62">
        <v>73.52</v>
      </c>
      <c r="BE315" s="62">
        <v>73.52</v>
      </c>
      <c r="BF315" s="62">
        <v>73.52</v>
      </c>
      <c r="BG315" s="62">
        <v>36.590000000000003</v>
      </c>
      <c r="BH315" s="62">
        <v>406.6</v>
      </c>
      <c r="BI315" s="62">
        <v>406.6</v>
      </c>
      <c r="BJ315" s="62">
        <v>541.54999999999995</v>
      </c>
      <c r="BK315" s="62">
        <v>584.16999999999996</v>
      </c>
      <c r="BL315" s="62">
        <v>0</v>
      </c>
      <c r="BM315" s="62">
        <v>0</v>
      </c>
      <c r="BN315" s="62">
        <v>1081.72</v>
      </c>
      <c r="BO315" s="62">
        <v>1081.72</v>
      </c>
      <c r="BP315" s="62">
        <v>1342.08</v>
      </c>
      <c r="BQ315" s="62">
        <v>1245.1099999999999</v>
      </c>
      <c r="BR315" s="62">
        <v>0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89" t="s">
        <v>143</v>
      </c>
      <c r="C316" s="74" t="s">
        <v>26</v>
      </c>
      <c r="D316" s="58" t="s">
        <v>0</v>
      </c>
      <c r="E316" s="75" t="s">
        <v>26</v>
      </c>
      <c r="F316" s="75" t="s">
        <v>26</v>
      </c>
      <c r="G316" s="59" t="s">
        <v>26</v>
      </c>
      <c r="H316" s="59">
        <v>328.56918899999999</v>
      </c>
      <c r="I316" s="60" t="s">
        <v>26</v>
      </c>
      <c r="J316" s="66" t="s">
        <v>26</v>
      </c>
      <c r="K316" s="59" t="s">
        <v>26</v>
      </c>
      <c r="L316" s="75" t="s">
        <v>26</v>
      </c>
      <c r="M316" s="59">
        <v>0</v>
      </c>
      <c r="N316" s="59">
        <v>143.703058</v>
      </c>
      <c r="O316" s="60" t="s">
        <v>26</v>
      </c>
      <c r="P316" s="66" t="s">
        <v>26</v>
      </c>
      <c r="Q316" s="59" t="s">
        <v>26</v>
      </c>
      <c r="R316" s="76">
        <v>0</v>
      </c>
      <c r="S316" s="59">
        <v>0</v>
      </c>
      <c r="T316" s="59">
        <v>-344.53887300000002</v>
      </c>
      <c r="U316" s="60" t="s">
        <v>26</v>
      </c>
      <c r="V316" s="90" t="s">
        <v>26</v>
      </c>
      <c r="W316" s="61"/>
      <c r="X316" s="61"/>
      <c r="Y316" s="61"/>
      <c r="Z316" s="61"/>
      <c r="AA316" s="62">
        <v>847.26880000000006</v>
      </c>
      <c r="AB316" s="62">
        <v>0</v>
      </c>
      <c r="AC316" s="62">
        <v>328.56918899999999</v>
      </c>
      <c r="AD316" s="62">
        <v>175.45462699999999</v>
      </c>
      <c r="AE316" s="62">
        <v>180.45920799999999</v>
      </c>
      <c r="AF316" s="63">
        <v>0</v>
      </c>
      <c r="AG316" s="63">
        <v>178.650803</v>
      </c>
      <c r="AH316" s="62">
        <v>178.650803</v>
      </c>
      <c r="AI316" s="62">
        <v>-55.038424999999997</v>
      </c>
      <c r="AJ316" s="62">
        <v>-14.76366</v>
      </c>
      <c r="AK316" s="62">
        <v>0</v>
      </c>
      <c r="AL316" s="62">
        <v>0</v>
      </c>
      <c r="AM316" s="63">
        <v>0</v>
      </c>
      <c r="AN316" s="63">
        <v>138.0752</v>
      </c>
      <c r="AO316" s="62">
        <v>138.0752</v>
      </c>
      <c r="AP316" s="62">
        <v>-71.791319000000001</v>
      </c>
      <c r="AQ316" s="62">
        <v>-33.944842000000001</v>
      </c>
      <c r="AR316" s="62">
        <v>0</v>
      </c>
      <c r="AS316" s="62">
        <v>0</v>
      </c>
      <c r="AT316" s="63">
        <v>0</v>
      </c>
      <c r="AU316" s="63">
        <v>143.703058</v>
      </c>
      <c r="AV316" s="62">
        <v>143.703058</v>
      </c>
      <c r="AW316" s="62">
        <v>-57.488492999999998</v>
      </c>
      <c r="AX316" s="62">
        <v>-17.290512</v>
      </c>
      <c r="AY316" s="62">
        <v>-57.488492999999998</v>
      </c>
      <c r="AZ316" s="62">
        <v>-17.290512</v>
      </c>
      <c r="BA316" s="63">
        <v>0</v>
      </c>
      <c r="BB316" s="63">
        <v>-344.53887300000002</v>
      </c>
      <c r="BC316" s="62">
        <v>-344.53887300000002</v>
      </c>
      <c r="BD316" s="62">
        <v>287.59130699999997</v>
      </c>
      <c r="BE316" s="62">
        <v>287.59130699999997</v>
      </c>
      <c r="BF316" s="62">
        <v>287.59130699999997</v>
      </c>
      <c r="BG316" s="62">
        <v>-47.196522999999999</v>
      </c>
      <c r="BH316" s="62">
        <v>1994.072909</v>
      </c>
      <c r="BI316" s="62">
        <v>1994.072909</v>
      </c>
      <c r="BJ316" s="62">
        <v>1557.8884760000001</v>
      </c>
      <c r="BK316" s="62">
        <v>1692.1963519999999</v>
      </c>
      <c r="BL316" s="62">
        <v>0</v>
      </c>
      <c r="BM316" s="62">
        <v>0</v>
      </c>
      <c r="BN316" s="62">
        <v>-1086.7012970000001</v>
      </c>
      <c r="BO316" s="62">
        <v>-1086.7012970000001</v>
      </c>
      <c r="BP316" s="62">
        <v>-544.66261699999995</v>
      </c>
      <c r="BQ316" s="62">
        <v>-539.96042999999997</v>
      </c>
      <c r="BR316" s="62">
        <v>0</v>
      </c>
      <c r="BS316" s="62">
        <v>0</v>
      </c>
    </row>
    <row r="317" spans="1:77" s="1" customFormat="1" ht="15" x14ac:dyDescent="0.25">
      <c r="A317"/>
      <c r="B317" s="89" t="s">
        <v>149</v>
      </c>
      <c r="C317" s="74" t="s">
        <v>26</v>
      </c>
      <c r="D317" s="58" t="s">
        <v>0</v>
      </c>
      <c r="E317" s="75" t="s">
        <v>26</v>
      </c>
      <c r="F317" s="75" t="s">
        <v>26</v>
      </c>
      <c r="G317" s="59" t="s">
        <v>26</v>
      </c>
      <c r="H317" s="59">
        <v>260.540369</v>
      </c>
      <c r="I317" s="60" t="s">
        <v>26</v>
      </c>
      <c r="J317" s="66" t="s">
        <v>26</v>
      </c>
      <c r="K317" s="59" t="s">
        <v>26</v>
      </c>
      <c r="L317" s="75" t="s">
        <v>26</v>
      </c>
      <c r="M317" s="59">
        <v>0</v>
      </c>
      <c r="N317" s="59">
        <v>119.03493900000001</v>
      </c>
      <c r="O317" s="60" t="s">
        <v>26</v>
      </c>
      <c r="P317" s="66" t="s">
        <v>26</v>
      </c>
      <c r="Q317" s="59" t="s">
        <v>26</v>
      </c>
      <c r="R317" s="76">
        <v>0</v>
      </c>
      <c r="S317" s="59">
        <v>0</v>
      </c>
      <c r="T317" s="59">
        <v>-117.913203</v>
      </c>
      <c r="U317" s="60" t="s">
        <v>26</v>
      </c>
      <c r="V317" s="90" t="s">
        <v>26</v>
      </c>
      <c r="W317" s="61"/>
      <c r="X317" s="61"/>
      <c r="Y317" s="61"/>
      <c r="Z317" s="61"/>
      <c r="AA317" s="62">
        <v>1096.2</v>
      </c>
      <c r="AB317" s="62">
        <v>0</v>
      </c>
      <c r="AC317" s="62">
        <v>260.540369</v>
      </c>
      <c r="AD317" s="62">
        <v>235.13206400000001</v>
      </c>
      <c r="AE317" s="62">
        <v>315.19678499999998</v>
      </c>
      <c r="AF317" s="63">
        <v>0</v>
      </c>
      <c r="AG317" s="63">
        <v>111.83373</v>
      </c>
      <c r="AH317" s="62">
        <v>111.83373</v>
      </c>
      <c r="AI317" s="62">
        <v>45.866790000000002</v>
      </c>
      <c r="AJ317" s="62">
        <v>112.26636000000001</v>
      </c>
      <c r="AK317" s="62">
        <v>0</v>
      </c>
      <c r="AL317" s="62">
        <v>0</v>
      </c>
      <c r="AM317" s="63">
        <v>0</v>
      </c>
      <c r="AN317" s="63">
        <v>100.337107</v>
      </c>
      <c r="AO317" s="62">
        <v>100.337107</v>
      </c>
      <c r="AP317" s="62">
        <v>32.861702000000001</v>
      </c>
      <c r="AQ317" s="62">
        <v>99.420480999999995</v>
      </c>
      <c r="AR317" s="62">
        <v>0</v>
      </c>
      <c r="AS317" s="62">
        <v>0</v>
      </c>
      <c r="AT317" s="63">
        <v>0</v>
      </c>
      <c r="AU317" s="63">
        <v>119.03493899999999</v>
      </c>
      <c r="AV317" s="62">
        <v>119.03493899999999</v>
      </c>
      <c r="AW317" s="62">
        <v>52.146495000000002</v>
      </c>
      <c r="AX317" s="62">
        <v>119.510504</v>
      </c>
      <c r="AY317" s="62">
        <v>52.146495000000002</v>
      </c>
      <c r="AZ317" s="62">
        <v>119.510504</v>
      </c>
      <c r="BA317" s="63">
        <v>0</v>
      </c>
      <c r="BB317" s="63">
        <v>-117.913203</v>
      </c>
      <c r="BC317" s="62">
        <v>-117.913203</v>
      </c>
      <c r="BD317" s="62">
        <v>120.82769</v>
      </c>
      <c r="BE317" s="62">
        <v>120.82769</v>
      </c>
      <c r="BF317" s="62">
        <v>120.82769</v>
      </c>
      <c r="BG317" s="62">
        <v>78.088925000000003</v>
      </c>
      <c r="BH317" s="62">
        <v>731.38713700000005</v>
      </c>
      <c r="BI317" s="62">
        <v>731.38713700000005</v>
      </c>
      <c r="BJ317" s="62">
        <v>593.28375400000004</v>
      </c>
      <c r="BK317" s="62">
        <v>759.22684300000003</v>
      </c>
      <c r="BL317" s="62">
        <v>0</v>
      </c>
      <c r="BM317" s="62">
        <v>0</v>
      </c>
      <c r="BN317" s="62">
        <v>-433.54800599999999</v>
      </c>
      <c r="BO317" s="62">
        <v>-433.54800599999999</v>
      </c>
      <c r="BP317" s="62">
        <v>-313.12105700000001</v>
      </c>
      <c r="BQ317" s="62">
        <v>-235.71351200000001</v>
      </c>
      <c r="BR317" s="62">
        <v>0</v>
      </c>
      <c r="BS317" s="62">
        <v>0</v>
      </c>
    </row>
    <row r="318" spans="1:77" s="1" customFormat="1" ht="15" x14ac:dyDescent="0.25">
      <c r="A318"/>
      <c r="B318" s="89" t="s">
        <v>186</v>
      </c>
      <c r="C318" s="74" t="s">
        <v>26</v>
      </c>
      <c r="D318" s="58" t="s">
        <v>0</v>
      </c>
      <c r="E318" s="75" t="s">
        <v>26</v>
      </c>
      <c r="F318" s="75" t="s">
        <v>26</v>
      </c>
      <c r="G318" s="59" t="s">
        <v>26</v>
      </c>
      <c r="H318" s="59" t="s">
        <v>26</v>
      </c>
      <c r="I318" s="60" t="s">
        <v>26</v>
      </c>
      <c r="J318" s="66" t="s">
        <v>26</v>
      </c>
      <c r="K318" s="59" t="s">
        <v>26</v>
      </c>
      <c r="L318" s="75" t="s">
        <v>26</v>
      </c>
      <c r="M318" s="59">
        <v>0</v>
      </c>
      <c r="N318" s="59">
        <v>0</v>
      </c>
      <c r="O318" s="60" t="s">
        <v>26</v>
      </c>
      <c r="P318" s="66" t="s">
        <v>26</v>
      </c>
      <c r="Q318" s="59" t="s">
        <v>26</v>
      </c>
      <c r="R318" s="76">
        <v>0</v>
      </c>
      <c r="S318" s="59">
        <v>0</v>
      </c>
      <c r="T318" s="59">
        <v>0</v>
      </c>
      <c r="U318" s="60" t="s">
        <v>26</v>
      </c>
      <c r="V318" s="90" t="s">
        <v>26</v>
      </c>
      <c r="W318" s="61"/>
      <c r="X318" s="61"/>
      <c r="Y318" s="61"/>
      <c r="Z318" s="61"/>
      <c r="AA318" s="62">
        <v>27.675000000000001</v>
      </c>
      <c r="AB318" s="62">
        <v>0</v>
      </c>
      <c r="AC318" s="62">
        <v>0</v>
      </c>
      <c r="AD318" s="62">
        <v>0</v>
      </c>
      <c r="AE318" s="62">
        <v>0</v>
      </c>
      <c r="AF318" s="63">
        <v>0</v>
      </c>
      <c r="AG318" s="63">
        <v>0</v>
      </c>
      <c r="AH318" s="62">
        <v>0</v>
      </c>
      <c r="AI318" s="62">
        <v>0</v>
      </c>
      <c r="AJ318" s="62">
        <v>0</v>
      </c>
      <c r="AK318" s="62">
        <v>0</v>
      </c>
      <c r="AL318" s="62">
        <v>0</v>
      </c>
      <c r="AM318" s="63">
        <v>0</v>
      </c>
      <c r="AN318" s="63">
        <v>0</v>
      </c>
      <c r="AO318" s="62">
        <v>0</v>
      </c>
      <c r="AP318" s="62">
        <v>0</v>
      </c>
      <c r="AQ318" s="62">
        <v>0</v>
      </c>
      <c r="AR318" s="62">
        <v>0</v>
      </c>
      <c r="AS318" s="62">
        <v>0</v>
      </c>
      <c r="AT318" s="63">
        <v>0</v>
      </c>
      <c r="AU318" s="63">
        <v>0</v>
      </c>
      <c r="AV318" s="62">
        <v>0</v>
      </c>
      <c r="AW318" s="62">
        <v>0</v>
      </c>
      <c r="AX318" s="62">
        <v>0</v>
      </c>
      <c r="AY318" s="62">
        <v>0</v>
      </c>
      <c r="AZ318" s="62">
        <v>0</v>
      </c>
      <c r="BA318" s="63">
        <v>0</v>
      </c>
      <c r="BB318" s="63">
        <v>0</v>
      </c>
      <c r="BC318" s="62">
        <v>0</v>
      </c>
      <c r="BD318" s="62">
        <v>0</v>
      </c>
      <c r="BE318" s="62">
        <v>0</v>
      </c>
      <c r="BF318" s="62">
        <v>0</v>
      </c>
      <c r="BG318" s="62">
        <v>0</v>
      </c>
      <c r="BH318" s="62">
        <v>0</v>
      </c>
      <c r="BI318" s="62">
        <v>0</v>
      </c>
      <c r="BJ318" s="62">
        <v>17.86617</v>
      </c>
      <c r="BK318" s="62">
        <v>0</v>
      </c>
      <c r="BL318" s="62">
        <v>17.424126000000001</v>
      </c>
      <c r="BM318" s="62">
        <v>0</v>
      </c>
      <c r="BN318" s="62">
        <v>0</v>
      </c>
      <c r="BO318" s="62">
        <v>0</v>
      </c>
      <c r="BP318" s="62">
        <v>19.221826</v>
      </c>
      <c r="BQ318" s="62">
        <v>0</v>
      </c>
      <c r="BR318" s="62">
        <v>16.764426</v>
      </c>
      <c r="BS318" s="62">
        <v>0</v>
      </c>
    </row>
    <row r="319" spans="1:77" s="1" customFormat="1" ht="15" x14ac:dyDescent="0.25">
      <c r="A319"/>
      <c r="B319" s="89" t="s">
        <v>209</v>
      </c>
      <c r="C319" s="74" t="s">
        <v>26</v>
      </c>
      <c r="D319" s="58" t="s">
        <v>0</v>
      </c>
      <c r="E319" s="75" t="s">
        <v>26</v>
      </c>
      <c r="F319" s="75" t="s">
        <v>26</v>
      </c>
      <c r="G319" s="59">
        <v>78.584000000000003</v>
      </c>
      <c r="H319" s="59">
        <v>62.198</v>
      </c>
      <c r="I319" s="60" t="s">
        <v>26</v>
      </c>
      <c r="J319" s="66" t="s">
        <v>26</v>
      </c>
      <c r="K319" s="59" t="s">
        <v>26</v>
      </c>
      <c r="L319" s="75" t="s">
        <v>26</v>
      </c>
      <c r="M319" s="59">
        <v>64.703999999999994</v>
      </c>
      <c r="N319" s="59">
        <v>49.520999999999994</v>
      </c>
      <c r="O319" s="60" t="s">
        <v>26</v>
      </c>
      <c r="P319" s="66" t="s">
        <v>26</v>
      </c>
      <c r="Q319" s="59" t="s">
        <v>26</v>
      </c>
      <c r="R319" s="76">
        <v>0</v>
      </c>
      <c r="S319" s="59">
        <v>0.79900000000000004</v>
      </c>
      <c r="T319" s="59">
        <v>8.8680000000000003</v>
      </c>
      <c r="U319" s="60" t="s">
        <v>26</v>
      </c>
      <c r="V319" s="90" t="s">
        <v>26</v>
      </c>
      <c r="W319" s="61"/>
      <c r="X319" s="61"/>
      <c r="Y319" s="61"/>
      <c r="Z319" s="61"/>
      <c r="AA319" s="62">
        <v>93.6</v>
      </c>
      <c r="AB319" s="62">
        <v>0</v>
      </c>
      <c r="AC319" s="62">
        <v>62.198</v>
      </c>
      <c r="AD319" s="62">
        <v>73.953000000000003</v>
      </c>
      <c r="AE319" s="62">
        <v>83.947000000000003</v>
      </c>
      <c r="AF319" s="63">
        <v>0</v>
      </c>
      <c r="AG319" s="63">
        <v>62.198</v>
      </c>
      <c r="AH319" s="62">
        <v>62.198</v>
      </c>
      <c r="AI319" s="62">
        <v>73.953000000000003</v>
      </c>
      <c r="AJ319" s="62">
        <v>83.947000000000003</v>
      </c>
      <c r="AK319" s="62">
        <v>78.584000000000003</v>
      </c>
      <c r="AL319" s="62">
        <v>0</v>
      </c>
      <c r="AM319" s="63">
        <v>0</v>
      </c>
      <c r="AN319" s="63">
        <v>49.41</v>
      </c>
      <c r="AO319" s="62">
        <v>49.41</v>
      </c>
      <c r="AP319" s="62">
        <v>60.625999999999998</v>
      </c>
      <c r="AQ319" s="62">
        <v>69.888000000000005</v>
      </c>
      <c r="AR319" s="62">
        <v>64.703999999999994</v>
      </c>
      <c r="AS319" s="62">
        <v>0</v>
      </c>
      <c r="AT319" s="63">
        <v>0</v>
      </c>
      <c r="AU319" s="63">
        <v>49.521000000000001</v>
      </c>
      <c r="AV319" s="62">
        <v>49.521000000000001</v>
      </c>
      <c r="AW319" s="62">
        <v>60.642000000000003</v>
      </c>
      <c r="AX319" s="62">
        <v>70.281999999999996</v>
      </c>
      <c r="AY319" s="62">
        <v>60.642000000000003</v>
      </c>
      <c r="AZ319" s="62">
        <v>70.281999999999996</v>
      </c>
      <c r="BA319" s="63">
        <v>0</v>
      </c>
      <c r="BB319" s="63">
        <v>8.8680000000000003</v>
      </c>
      <c r="BC319" s="62">
        <v>8.8680000000000003</v>
      </c>
      <c r="BD319" s="62">
        <v>8.8940000000000001</v>
      </c>
      <c r="BE319" s="62">
        <v>8.8940000000000001</v>
      </c>
      <c r="BF319" s="62">
        <v>8.8940000000000001</v>
      </c>
      <c r="BG319" s="62">
        <v>1.331</v>
      </c>
      <c r="BH319" s="62">
        <v>391.10300000000001</v>
      </c>
      <c r="BI319" s="62">
        <v>391.10300000000001</v>
      </c>
      <c r="BJ319" s="62">
        <v>409.113</v>
      </c>
      <c r="BK319" s="62">
        <v>233.387</v>
      </c>
      <c r="BL319" s="62">
        <v>91.299000000000007</v>
      </c>
      <c r="BM319" s="62">
        <v>0</v>
      </c>
      <c r="BN319" s="62">
        <v>141.49199999999999</v>
      </c>
      <c r="BO319" s="62">
        <v>141.49199999999999</v>
      </c>
      <c r="BP319" s="62">
        <v>150.30699999999999</v>
      </c>
      <c r="BQ319" s="62">
        <v>141.92500000000001</v>
      </c>
      <c r="BR319" s="62">
        <v>156.072</v>
      </c>
      <c r="BS319" s="62">
        <v>0</v>
      </c>
    </row>
    <row r="320" spans="1:77" s="1" customFormat="1" ht="15" x14ac:dyDescent="0.25">
      <c r="A320"/>
      <c r="B320" s="89" t="s">
        <v>218</v>
      </c>
      <c r="C320" s="74" t="s">
        <v>26</v>
      </c>
      <c r="D320" s="58" t="s">
        <v>0</v>
      </c>
      <c r="E320" s="75" t="s">
        <v>26</v>
      </c>
      <c r="F320" s="75" t="s">
        <v>26</v>
      </c>
      <c r="G320" s="59" t="s">
        <v>26</v>
      </c>
      <c r="H320" s="59">
        <v>3.6855220000000002</v>
      </c>
      <c r="I320" s="60" t="s">
        <v>26</v>
      </c>
      <c r="J320" s="66" t="s">
        <v>26</v>
      </c>
      <c r="K320" s="59" t="s">
        <v>26</v>
      </c>
      <c r="L320" s="75" t="s">
        <v>26</v>
      </c>
      <c r="M320" s="59">
        <v>0</v>
      </c>
      <c r="N320" s="59">
        <v>1.6105379999999998</v>
      </c>
      <c r="O320" s="60" t="s">
        <v>26</v>
      </c>
      <c r="P320" s="66" t="s">
        <v>26</v>
      </c>
      <c r="Q320" s="59" t="s">
        <v>26</v>
      </c>
      <c r="R320" s="76">
        <v>0</v>
      </c>
      <c r="S320" s="59">
        <v>0</v>
      </c>
      <c r="T320" s="59">
        <v>-11.803868</v>
      </c>
      <c r="U320" s="60" t="s">
        <v>26</v>
      </c>
      <c r="V320" s="90" t="s">
        <v>26</v>
      </c>
      <c r="W320" s="61"/>
      <c r="X320" s="61"/>
      <c r="Y320" s="61"/>
      <c r="Z320" s="61"/>
      <c r="AA320" s="62">
        <v>69.3</v>
      </c>
      <c r="AB320" s="62">
        <v>0</v>
      </c>
      <c r="AC320" s="62">
        <v>3.6855220000000002</v>
      </c>
      <c r="AD320" s="62">
        <v>11.075424</v>
      </c>
      <c r="AE320" s="62">
        <v>1.8667320000000001</v>
      </c>
      <c r="AF320" s="63">
        <v>0</v>
      </c>
      <c r="AG320" s="63">
        <v>2.8167819999999999</v>
      </c>
      <c r="AH320" s="62">
        <v>2.8167819999999999</v>
      </c>
      <c r="AI320" s="62">
        <v>10.791062</v>
      </c>
      <c r="AJ320" s="62">
        <v>1.483139</v>
      </c>
      <c r="AK320" s="62">
        <v>0</v>
      </c>
      <c r="AL320" s="62">
        <v>0</v>
      </c>
      <c r="AM320" s="63">
        <v>0</v>
      </c>
      <c r="AN320" s="63">
        <v>1.5967769999999999</v>
      </c>
      <c r="AO320" s="62">
        <v>1.5967769999999999</v>
      </c>
      <c r="AP320" s="62">
        <v>9.5706640000000007</v>
      </c>
      <c r="AQ320" s="62">
        <v>0.26968700000000001</v>
      </c>
      <c r="AR320" s="62">
        <v>0</v>
      </c>
      <c r="AS320" s="62">
        <v>0</v>
      </c>
      <c r="AT320" s="63">
        <v>0</v>
      </c>
      <c r="AU320" s="63">
        <v>1.610538</v>
      </c>
      <c r="AV320" s="62">
        <v>1.610538</v>
      </c>
      <c r="AW320" s="62">
        <v>9.5868339999999996</v>
      </c>
      <c r="AX320" s="62">
        <v>0.28569899999999998</v>
      </c>
      <c r="AY320" s="62">
        <v>9.5868339999999996</v>
      </c>
      <c r="AZ320" s="62">
        <v>0.28569899999999998</v>
      </c>
      <c r="BA320" s="63">
        <v>0</v>
      </c>
      <c r="BB320" s="63">
        <v>-11.803868</v>
      </c>
      <c r="BC320" s="62">
        <v>-11.803868</v>
      </c>
      <c r="BD320" s="62">
        <v>-15.156361</v>
      </c>
      <c r="BE320" s="62">
        <v>-15.156361</v>
      </c>
      <c r="BF320" s="62">
        <v>-15.156361</v>
      </c>
      <c r="BG320" s="62">
        <v>1.011935</v>
      </c>
      <c r="BH320" s="62">
        <v>233.45795799999999</v>
      </c>
      <c r="BI320" s="62">
        <v>233.45795799999999</v>
      </c>
      <c r="BJ320" s="62">
        <v>299.54767900000002</v>
      </c>
      <c r="BK320" s="62">
        <v>262.84371299999998</v>
      </c>
      <c r="BL320" s="62">
        <v>0</v>
      </c>
      <c r="BM320" s="62">
        <v>0</v>
      </c>
      <c r="BN320" s="62">
        <v>300.19304199999999</v>
      </c>
      <c r="BO320" s="62">
        <v>300.19304199999999</v>
      </c>
      <c r="BP320" s="62">
        <v>378.46828399999998</v>
      </c>
      <c r="BQ320" s="62">
        <v>329.79212999999999</v>
      </c>
      <c r="BR320" s="62">
        <v>0</v>
      </c>
      <c r="BS320" s="62">
        <v>0</v>
      </c>
    </row>
    <row r="321" spans="1:77" s="1" customFormat="1" ht="15" x14ac:dyDescent="0.25">
      <c r="A321"/>
      <c r="B321" s="89" t="s">
        <v>219</v>
      </c>
      <c r="C321" s="74" t="s">
        <v>26</v>
      </c>
      <c r="D321" s="58" t="s">
        <v>0</v>
      </c>
      <c r="E321" s="75" t="s">
        <v>26</v>
      </c>
      <c r="F321" s="75" t="s">
        <v>26</v>
      </c>
      <c r="G321" s="59" t="s">
        <v>26</v>
      </c>
      <c r="H321" s="59">
        <v>26.697917</v>
      </c>
      <c r="I321" s="60" t="s">
        <v>26</v>
      </c>
      <c r="J321" s="66" t="s">
        <v>26</v>
      </c>
      <c r="K321" s="59" t="s">
        <v>26</v>
      </c>
      <c r="L321" s="75" t="s">
        <v>26</v>
      </c>
      <c r="M321" s="59">
        <v>0</v>
      </c>
      <c r="N321" s="59">
        <v>0.98856799999999945</v>
      </c>
      <c r="O321" s="60" t="s">
        <v>26</v>
      </c>
      <c r="P321" s="66" t="s">
        <v>26</v>
      </c>
      <c r="Q321" s="59" t="s">
        <v>26</v>
      </c>
      <c r="R321" s="76">
        <v>0</v>
      </c>
      <c r="S321" s="59">
        <v>0</v>
      </c>
      <c r="T321" s="59">
        <v>-27.918087</v>
      </c>
      <c r="U321" s="60" t="s">
        <v>26</v>
      </c>
      <c r="V321" s="90" t="s">
        <v>26</v>
      </c>
      <c r="W321" s="61"/>
      <c r="X321" s="61"/>
      <c r="Y321" s="61"/>
      <c r="Z321" s="61"/>
      <c r="AA321" s="62">
        <v>79.2</v>
      </c>
      <c r="AB321" s="62">
        <v>0</v>
      </c>
      <c r="AC321" s="62">
        <v>26.697917</v>
      </c>
      <c r="AD321" s="62">
        <v>76.988821999999999</v>
      </c>
      <c r="AE321" s="62">
        <v>13.274031000000001</v>
      </c>
      <c r="AF321" s="63">
        <v>0</v>
      </c>
      <c r="AG321" s="63">
        <v>4.5130800000000004</v>
      </c>
      <c r="AH321" s="62">
        <v>4.5130800000000004</v>
      </c>
      <c r="AI321" s="62">
        <v>49.661704</v>
      </c>
      <c r="AJ321" s="62">
        <v>0.72054499999999999</v>
      </c>
      <c r="AK321" s="62">
        <v>0</v>
      </c>
      <c r="AL321" s="62">
        <v>0</v>
      </c>
      <c r="AM321" s="63">
        <v>0</v>
      </c>
      <c r="AN321" s="63">
        <v>-3.6213440000000001</v>
      </c>
      <c r="AO321" s="62">
        <v>-3.6213440000000001</v>
      </c>
      <c r="AP321" s="62">
        <v>32.403184000000003</v>
      </c>
      <c r="AQ321" s="62">
        <v>-8.9291269999999994</v>
      </c>
      <c r="AR321" s="62">
        <v>0</v>
      </c>
      <c r="AS321" s="62">
        <v>0</v>
      </c>
      <c r="AT321" s="63">
        <v>0</v>
      </c>
      <c r="AU321" s="63">
        <v>0.988568</v>
      </c>
      <c r="AV321" s="62">
        <v>0.988568</v>
      </c>
      <c r="AW321" s="62">
        <v>38.220376000000002</v>
      </c>
      <c r="AX321" s="62">
        <v>-3.1477499999999998</v>
      </c>
      <c r="AY321" s="62">
        <v>38.220376000000002</v>
      </c>
      <c r="AZ321" s="62">
        <v>-3.1477499999999998</v>
      </c>
      <c r="BA321" s="63">
        <v>0</v>
      </c>
      <c r="BB321" s="63">
        <v>-27.918087</v>
      </c>
      <c r="BC321" s="62">
        <v>-27.918087</v>
      </c>
      <c r="BD321" s="62">
        <v>-12.382841000000001</v>
      </c>
      <c r="BE321" s="62">
        <v>-12.382841000000001</v>
      </c>
      <c r="BF321" s="62">
        <v>-12.382841000000001</v>
      </c>
      <c r="BG321" s="62">
        <v>-27.382638</v>
      </c>
      <c r="BH321" s="62">
        <v>639.68517299999996</v>
      </c>
      <c r="BI321" s="62">
        <v>639.68517299999996</v>
      </c>
      <c r="BJ321" s="62">
        <v>835.44918700000005</v>
      </c>
      <c r="BK321" s="62">
        <v>743.60889199999997</v>
      </c>
      <c r="BL321" s="62">
        <v>0</v>
      </c>
      <c r="BM321" s="62">
        <v>0</v>
      </c>
      <c r="BN321" s="62">
        <v>-29.887568999999999</v>
      </c>
      <c r="BO321" s="62">
        <v>-29.887568999999999</v>
      </c>
      <c r="BP321" s="62">
        <v>-18.038686999999999</v>
      </c>
      <c r="BQ321" s="62">
        <v>-54.343349000000003</v>
      </c>
      <c r="BR321" s="62">
        <v>0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89" t="s">
        <v>239</v>
      </c>
      <c r="C322" s="74" t="s">
        <v>26</v>
      </c>
      <c r="D322" s="58" t="s">
        <v>0</v>
      </c>
      <c r="E322" s="75" t="s">
        <v>26</v>
      </c>
      <c r="F322" s="75" t="s">
        <v>26</v>
      </c>
      <c r="G322" s="59">
        <v>20.220106000000001</v>
      </c>
      <c r="H322" s="59">
        <v>42.116087</v>
      </c>
      <c r="I322" s="60" t="s">
        <v>26</v>
      </c>
      <c r="J322" s="66" t="s">
        <v>26</v>
      </c>
      <c r="K322" s="59" t="s">
        <v>26</v>
      </c>
      <c r="L322" s="75" t="s">
        <v>26</v>
      </c>
      <c r="M322" s="59">
        <v>-2.1218110000000001</v>
      </c>
      <c r="N322" s="59">
        <v>10.834192999999999</v>
      </c>
      <c r="O322" s="60" t="s">
        <v>26</v>
      </c>
      <c r="P322" s="66" t="s">
        <v>26</v>
      </c>
      <c r="Q322" s="59" t="s">
        <v>26</v>
      </c>
      <c r="R322" s="76">
        <v>0</v>
      </c>
      <c r="S322" s="59">
        <v>-8.4494389999999999</v>
      </c>
      <c r="T322" s="59">
        <v>9.1490069999999992</v>
      </c>
      <c r="U322" s="60" t="s">
        <v>26</v>
      </c>
      <c r="V322" s="90" t="s">
        <v>26</v>
      </c>
      <c r="W322" s="61"/>
      <c r="X322" s="61"/>
      <c r="Y322" s="61"/>
      <c r="Z322" s="61"/>
      <c r="AA322" s="62">
        <v>72.419449999999998</v>
      </c>
      <c r="AB322" s="62">
        <v>0</v>
      </c>
      <c r="AC322" s="62">
        <v>42.116087</v>
      </c>
      <c r="AD322" s="62">
        <v>42.183442999999997</v>
      </c>
      <c r="AE322" s="62">
        <v>10.601000000000001</v>
      </c>
      <c r="AF322" s="63">
        <v>0</v>
      </c>
      <c r="AG322" s="63">
        <v>11.849441000000001</v>
      </c>
      <c r="AH322" s="62">
        <v>11.849441000000001</v>
      </c>
      <c r="AI322" s="62">
        <v>11.018276</v>
      </c>
      <c r="AJ322" s="62">
        <v>1.877054</v>
      </c>
      <c r="AK322" s="62">
        <v>-1.1800170000000001</v>
      </c>
      <c r="AL322" s="62">
        <v>0</v>
      </c>
      <c r="AM322" s="63">
        <v>0</v>
      </c>
      <c r="AN322" s="63">
        <v>10.668778</v>
      </c>
      <c r="AO322" s="62">
        <v>10.668778</v>
      </c>
      <c r="AP322" s="62">
        <v>9.4752930000000006</v>
      </c>
      <c r="AQ322" s="62">
        <v>0.774343</v>
      </c>
      <c r="AR322" s="62">
        <v>-2.4365160000000001</v>
      </c>
      <c r="AS322" s="62">
        <v>0</v>
      </c>
      <c r="AT322" s="63">
        <v>0</v>
      </c>
      <c r="AU322" s="63">
        <v>10.834193000000001</v>
      </c>
      <c r="AV322" s="62">
        <v>10.834193000000001</v>
      </c>
      <c r="AW322" s="62">
        <v>9.6342929999999996</v>
      </c>
      <c r="AX322" s="62">
        <v>0.59244699999999995</v>
      </c>
      <c r="AY322" s="62">
        <v>9.6342929999999996</v>
      </c>
      <c r="AZ322" s="62">
        <v>0.59244699999999995</v>
      </c>
      <c r="BA322" s="63">
        <v>0</v>
      </c>
      <c r="BB322" s="63">
        <v>9.1490069999999992</v>
      </c>
      <c r="BC322" s="62">
        <v>9.1490069999999992</v>
      </c>
      <c r="BD322" s="62">
        <v>15.390034999999999</v>
      </c>
      <c r="BE322" s="62">
        <v>15.390034999999999</v>
      </c>
      <c r="BF322" s="62">
        <v>15.390034999999999</v>
      </c>
      <c r="BG322" s="62">
        <v>-12.559017000000001</v>
      </c>
      <c r="BH322" s="62">
        <v>101.930097</v>
      </c>
      <c r="BI322" s="62">
        <v>101.930097</v>
      </c>
      <c r="BJ322" s="62">
        <v>108.984459</v>
      </c>
      <c r="BK322" s="62">
        <v>119.157792</v>
      </c>
      <c r="BL322" s="62">
        <v>97.216025999999999</v>
      </c>
      <c r="BM322" s="62">
        <v>0</v>
      </c>
      <c r="BN322" s="62">
        <v>112.453013</v>
      </c>
      <c r="BO322" s="62">
        <v>112.453013</v>
      </c>
      <c r="BP322" s="62">
        <v>127.98163099999999</v>
      </c>
      <c r="BQ322" s="62">
        <v>115.42187199999999</v>
      </c>
      <c r="BR322" s="62">
        <v>128.933629</v>
      </c>
      <c r="BS322" s="62">
        <v>0</v>
      </c>
    </row>
    <row r="323" spans="1:77" s="1" customFormat="1" ht="15" x14ac:dyDescent="0.25">
      <c r="A323"/>
      <c r="B323" s="89" t="s">
        <v>259</v>
      </c>
      <c r="C323" s="74" t="s">
        <v>26</v>
      </c>
      <c r="D323" s="58" t="s">
        <v>0</v>
      </c>
      <c r="E323" s="75" t="s">
        <v>26</v>
      </c>
      <c r="F323" s="75" t="s">
        <v>26</v>
      </c>
      <c r="G323" s="59" t="s">
        <v>26</v>
      </c>
      <c r="H323" s="59" t="s">
        <v>26</v>
      </c>
      <c r="I323" s="60" t="s">
        <v>26</v>
      </c>
      <c r="J323" s="66" t="s">
        <v>26</v>
      </c>
      <c r="K323" s="59" t="s">
        <v>26</v>
      </c>
      <c r="L323" s="75" t="s">
        <v>26</v>
      </c>
      <c r="M323" s="59">
        <v>0</v>
      </c>
      <c r="N323" s="59">
        <v>0</v>
      </c>
      <c r="O323" s="60" t="s">
        <v>26</v>
      </c>
      <c r="P323" s="66" t="s">
        <v>26</v>
      </c>
      <c r="Q323" s="59" t="s">
        <v>26</v>
      </c>
      <c r="R323" s="76">
        <v>0</v>
      </c>
      <c r="S323" s="59">
        <v>0</v>
      </c>
      <c r="T323" s="59">
        <v>0</v>
      </c>
      <c r="U323" s="60" t="s">
        <v>26</v>
      </c>
      <c r="V323" s="90" t="s">
        <v>26</v>
      </c>
      <c r="W323" s="61"/>
      <c r="X323" s="61"/>
      <c r="Y323" s="61"/>
      <c r="Z323" s="61"/>
      <c r="AA323" s="62">
        <v>164.55</v>
      </c>
      <c r="AB323" s="62">
        <v>0</v>
      </c>
      <c r="AC323" s="62">
        <v>0</v>
      </c>
      <c r="AD323" s="62">
        <v>0</v>
      </c>
      <c r="AE323" s="62">
        <v>15.780619</v>
      </c>
      <c r="AF323" s="63">
        <v>0</v>
      </c>
      <c r="AG323" s="63">
        <v>0</v>
      </c>
      <c r="AH323" s="62">
        <v>0</v>
      </c>
      <c r="AI323" s="62">
        <v>0</v>
      </c>
      <c r="AJ323" s="62">
        <v>6.1945629999999996</v>
      </c>
      <c r="AK323" s="62">
        <v>0</v>
      </c>
      <c r="AL323" s="62">
        <v>0</v>
      </c>
      <c r="AM323" s="63">
        <v>0</v>
      </c>
      <c r="AN323" s="63">
        <v>0</v>
      </c>
      <c r="AO323" s="62">
        <v>0</v>
      </c>
      <c r="AP323" s="62">
        <v>0</v>
      </c>
      <c r="AQ323" s="62">
        <v>3.1833849999999999</v>
      </c>
      <c r="AR323" s="62">
        <v>0</v>
      </c>
      <c r="AS323" s="62">
        <v>0</v>
      </c>
      <c r="AT323" s="63">
        <v>0</v>
      </c>
      <c r="AU323" s="63">
        <v>0</v>
      </c>
      <c r="AV323" s="62">
        <v>0</v>
      </c>
      <c r="AW323" s="62">
        <v>0</v>
      </c>
      <c r="AX323" s="62">
        <v>3.5535999999999999</v>
      </c>
      <c r="AY323" s="62">
        <v>0</v>
      </c>
      <c r="AZ323" s="62">
        <v>3.5535999999999999</v>
      </c>
      <c r="BA323" s="63">
        <v>0</v>
      </c>
      <c r="BB323" s="63">
        <v>0</v>
      </c>
      <c r="BC323" s="62">
        <v>0</v>
      </c>
      <c r="BD323" s="62">
        <v>0</v>
      </c>
      <c r="BE323" s="62">
        <v>0</v>
      </c>
      <c r="BF323" s="62">
        <v>0</v>
      </c>
      <c r="BG323" s="62">
        <v>2.855286</v>
      </c>
      <c r="BH323" s="62">
        <v>0</v>
      </c>
      <c r="BI323" s="62">
        <v>0</v>
      </c>
      <c r="BJ323" s="62">
        <v>-3.6464460000000001</v>
      </c>
      <c r="BK323" s="62">
        <v>-4.8474550000000001</v>
      </c>
      <c r="BL323" s="62">
        <v>0</v>
      </c>
      <c r="BM323" s="62">
        <v>0</v>
      </c>
      <c r="BN323" s="62">
        <v>0</v>
      </c>
      <c r="BO323" s="62">
        <v>0</v>
      </c>
      <c r="BP323" s="62">
        <v>27.373061</v>
      </c>
      <c r="BQ323" s="62">
        <v>30.579376</v>
      </c>
      <c r="BR323" s="62">
        <v>0</v>
      </c>
      <c r="BS323" s="62">
        <v>0</v>
      </c>
    </row>
    <row r="324" spans="1:77" s="1" customFormat="1" ht="15" x14ac:dyDescent="0.25">
      <c r="A324"/>
      <c r="B324" s="89" t="s">
        <v>268</v>
      </c>
      <c r="C324" s="74" t="s">
        <v>26</v>
      </c>
      <c r="D324" s="58" t="s">
        <v>0</v>
      </c>
      <c r="E324" s="75" t="s">
        <v>26</v>
      </c>
      <c r="F324" s="75" t="s">
        <v>26</v>
      </c>
      <c r="G324" s="59" t="s">
        <v>26</v>
      </c>
      <c r="H324" s="59" t="s">
        <v>26</v>
      </c>
      <c r="I324" s="60" t="s">
        <v>26</v>
      </c>
      <c r="J324" s="66" t="s">
        <v>26</v>
      </c>
      <c r="K324" s="59" t="s">
        <v>26</v>
      </c>
      <c r="L324" s="75" t="s">
        <v>26</v>
      </c>
      <c r="M324" s="59">
        <v>0</v>
      </c>
      <c r="N324" s="59">
        <v>0</v>
      </c>
      <c r="O324" s="60" t="s">
        <v>26</v>
      </c>
      <c r="P324" s="66" t="s">
        <v>26</v>
      </c>
      <c r="Q324" s="59" t="s">
        <v>26</v>
      </c>
      <c r="R324" s="76">
        <v>0</v>
      </c>
      <c r="S324" s="59">
        <v>0</v>
      </c>
      <c r="T324" s="59">
        <v>0</v>
      </c>
      <c r="U324" s="60" t="s">
        <v>26</v>
      </c>
      <c r="V324" s="90" t="s">
        <v>26</v>
      </c>
      <c r="W324" s="61"/>
      <c r="X324" s="61"/>
      <c r="Y324" s="61"/>
      <c r="Z324" s="61"/>
      <c r="AA324" s="62">
        <v>55.342500000000001</v>
      </c>
      <c r="AB324" s="62">
        <v>0</v>
      </c>
      <c r="AC324" s="62">
        <v>0</v>
      </c>
      <c r="AD324" s="62">
        <v>0</v>
      </c>
      <c r="AE324" s="62">
        <v>0</v>
      </c>
      <c r="AF324" s="63">
        <v>0</v>
      </c>
      <c r="AG324" s="63">
        <v>0</v>
      </c>
      <c r="AH324" s="62">
        <v>0</v>
      </c>
      <c r="AI324" s="62">
        <v>0</v>
      </c>
      <c r="AJ324" s="62">
        <v>0</v>
      </c>
      <c r="AK324" s="62">
        <v>0</v>
      </c>
      <c r="AL324" s="62">
        <v>0</v>
      </c>
      <c r="AM324" s="63">
        <v>0</v>
      </c>
      <c r="AN324" s="63">
        <v>0</v>
      </c>
      <c r="AO324" s="62">
        <v>0</v>
      </c>
      <c r="AP324" s="62">
        <v>0</v>
      </c>
      <c r="AQ324" s="62">
        <v>0</v>
      </c>
      <c r="AR324" s="62">
        <v>0</v>
      </c>
      <c r="AS324" s="62">
        <v>0</v>
      </c>
      <c r="AT324" s="63">
        <v>0</v>
      </c>
      <c r="AU324" s="63">
        <v>0</v>
      </c>
      <c r="AV324" s="62">
        <v>0</v>
      </c>
      <c r="AW324" s="62">
        <v>0</v>
      </c>
      <c r="AX324" s="62">
        <v>0</v>
      </c>
      <c r="AY324" s="62">
        <v>0</v>
      </c>
      <c r="AZ324" s="62">
        <v>0</v>
      </c>
      <c r="BA324" s="63">
        <v>0</v>
      </c>
      <c r="BB324" s="63">
        <v>0</v>
      </c>
      <c r="BC324" s="62">
        <v>0</v>
      </c>
      <c r="BD324" s="62">
        <v>0</v>
      </c>
      <c r="BE324" s="62">
        <v>0</v>
      </c>
      <c r="BF324" s="62">
        <v>0</v>
      </c>
      <c r="BG324" s="62">
        <v>0</v>
      </c>
      <c r="BH324" s="62">
        <v>0</v>
      </c>
      <c r="BI324" s="62">
        <v>0</v>
      </c>
      <c r="BJ324" s="62">
        <v>-6.1628160000000003</v>
      </c>
      <c r="BK324" s="62">
        <v>0</v>
      </c>
      <c r="BL324" s="62">
        <v>-4.9829920000000003</v>
      </c>
      <c r="BM324" s="62">
        <v>0</v>
      </c>
      <c r="BN324" s="62">
        <v>0</v>
      </c>
      <c r="BO324" s="62">
        <v>0</v>
      </c>
      <c r="BP324" s="62">
        <v>46.447130000000001</v>
      </c>
      <c r="BQ324" s="62">
        <v>0</v>
      </c>
      <c r="BR324" s="62">
        <v>57.863697000000002</v>
      </c>
      <c r="BS324" s="62">
        <v>0</v>
      </c>
    </row>
    <row r="325" spans="1:77" s="1" customFormat="1" ht="15" x14ac:dyDescent="0.25">
      <c r="A325"/>
      <c r="B325" s="89" t="s">
        <v>278</v>
      </c>
      <c r="C325" s="74" t="s">
        <v>26</v>
      </c>
      <c r="D325" s="58" t="s">
        <v>0</v>
      </c>
      <c r="E325" s="75" t="s">
        <v>26</v>
      </c>
      <c r="F325" s="75" t="s">
        <v>26</v>
      </c>
      <c r="G325" s="59" t="s">
        <v>26</v>
      </c>
      <c r="H325" s="59" t="s">
        <v>26</v>
      </c>
      <c r="I325" s="60" t="s">
        <v>26</v>
      </c>
      <c r="J325" s="66" t="s">
        <v>26</v>
      </c>
      <c r="K325" s="59" t="s">
        <v>26</v>
      </c>
      <c r="L325" s="75" t="s">
        <v>26</v>
      </c>
      <c r="M325" s="59">
        <v>0</v>
      </c>
      <c r="N325" s="59">
        <v>0</v>
      </c>
      <c r="O325" s="60" t="s">
        <v>26</v>
      </c>
      <c r="P325" s="66" t="s">
        <v>26</v>
      </c>
      <c r="Q325" s="59" t="s">
        <v>26</v>
      </c>
      <c r="R325" s="76">
        <v>0</v>
      </c>
      <c r="S325" s="59">
        <v>0</v>
      </c>
      <c r="T325" s="59">
        <v>0</v>
      </c>
      <c r="U325" s="60" t="s">
        <v>26</v>
      </c>
      <c r="V325" s="90" t="s">
        <v>26</v>
      </c>
      <c r="W325" s="61"/>
      <c r="X325" s="61"/>
      <c r="Y325" s="61"/>
      <c r="Z325" s="61"/>
      <c r="AA325" s="62">
        <v>57.92</v>
      </c>
      <c r="AB325" s="62">
        <v>0</v>
      </c>
      <c r="AC325" s="62">
        <v>0</v>
      </c>
      <c r="AD325" s="62">
        <v>0</v>
      </c>
      <c r="AE325" s="62">
        <v>0</v>
      </c>
      <c r="AF325" s="63">
        <v>0</v>
      </c>
      <c r="AG325" s="63">
        <v>0</v>
      </c>
      <c r="AH325" s="62">
        <v>0</v>
      </c>
      <c r="AI325" s="62">
        <v>0</v>
      </c>
      <c r="AJ325" s="62">
        <v>0</v>
      </c>
      <c r="AK325" s="62">
        <v>0</v>
      </c>
      <c r="AL325" s="62">
        <v>0</v>
      </c>
      <c r="AM325" s="63">
        <v>0</v>
      </c>
      <c r="AN325" s="63">
        <v>0</v>
      </c>
      <c r="AO325" s="62">
        <v>0</v>
      </c>
      <c r="AP325" s="62">
        <v>0</v>
      </c>
      <c r="AQ325" s="62">
        <v>0</v>
      </c>
      <c r="AR325" s="62">
        <v>0</v>
      </c>
      <c r="AS325" s="62">
        <v>0</v>
      </c>
      <c r="AT325" s="63">
        <v>0</v>
      </c>
      <c r="AU325" s="63">
        <v>0</v>
      </c>
      <c r="AV325" s="62">
        <v>0</v>
      </c>
      <c r="AW325" s="62">
        <v>0</v>
      </c>
      <c r="AX325" s="62">
        <v>0</v>
      </c>
      <c r="AY325" s="62">
        <v>0</v>
      </c>
      <c r="AZ325" s="62">
        <v>0</v>
      </c>
      <c r="BA325" s="63">
        <v>0</v>
      </c>
      <c r="BB325" s="63">
        <v>0</v>
      </c>
      <c r="BC325" s="62">
        <v>0</v>
      </c>
      <c r="BD325" s="62">
        <v>0</v>
      </c>
      <c r="BE325" s="62">
        <v>0</v>
      </c>
      <c r="BF325" s="62">
        <v>0</v>
      </c>
      <c r="BG325" s="62">
        <v>0</v>
      </c>
      <c r="BH325" s="62">
        <v>0</v>
      </c>
      <c r="BI325" s="62">
        <v>0</v>
      </c>
      <c r="BJ325" s="62">
        <v>-3.870485</v>
      </c>
      <c r="BK325" s="62">
        <v>0</v>
      </c>
      <c r="BL325" s="62">
        <v>-0.80630400000000002</v>
      </c>
      <c r="BM325" s="62">
        <v>0</v>
      </c>
      <c r="BN325" s="62">
        <v>0</v>
      </c>
      <c r="BO325" s="62">
        <v>0</v>
      </c>
      <c r="BP325" s="62">
        <v>21.116569999999999</v>
      </c>
      <c r="BQ325" s="62">
        <v>0</v>
      </c>
      <c r="BR325" s="62">
        <v>22.85585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89" t="s">
        <v>303</v>
      </c>
      <c r="C326" s="74" t="s">
        <v>26</v>
      </c>
      <c r="D326" s="58" t="s">
        <v>0</v>
      </c>
      <c r="E326" s="75" t="s">
        <v>26</v>
      </c>
      <c r="F326" s="75" t="s">
        <v>26</v>
      </c>
      <c r="G326" s="59" t="s">
        <v>26</v>
      </c>
      <c r="H326" s="59">
        <v>100.265777</v>
      </c>
      <c r="I326" s="60" t="s">
        <v>26</v>
      </c>
      <c r="J326" s="66" t="s">
        <v>26</v>
      </c>
      <c r="K326" s="59" t="s">
        <v>26</v>
      </c>
      <c r="L326" s="75" t="s">
        <v>26</v>
      </c>
      <c r="M326" s="59">
        <v>0</v>
      </c>
      <c r="N326" s="59">
        <v>34.810851</v>
      </c>
      <c r="O326" s="60" t="s">
        <v>26</v>
      </c>
      <c r="P326" s="66" t="s">
        <v>26</v>
      </c>
      <c r="Q326" s="59" t="s">
        <v>26</v>
      </c>
      <c r="R326" s="76">
        <v>0</v>
      </c>
      <c r="S326" s="59">
        <v>0</v>
      </c>
      <c r="T326" s="59">
        <v>-191.891201</v>
      </c>
      <c r="U326" s="60" t="s">
        <v>26</v>
      </c>
      <c r="V326" s="90" t="s">
        <v>26</v>
      </c>
      <c r="W326" s="61"/>
      <c r="X326" s="61"/>
      <c r="Y326" s="61"/>
      <c r="Z326" s="61"/>
      <c r="AA326" s="62">
        <v>231.66281838</v>
      </c>
      <c r="AB326" s="62">
        <v>0</v>
      </c>
      <c r="AC326" s="62">
        <v>100.265777</v>
      </c>
      <c r="AD326" s="62">
        <v>86.816412</v>
      </c>
      <c r="AE326" s="62">
        <v>66.927255000000002</v>
      </c>
      <c r="AF326" s="63">
        <v>0</v>
      </c>
      <c r="AG326" s="63">
        <v>26.016846999999999</v>
      </c>
      <c r="AH326" s="62">
        <v>26.016846999999999</v>
      </c>
      <c r="AI326" s="62">
        <v>20.842607999999998</v>
      </c>
      <c r="AJ326" s="62">
        <v>-2.238578</v>
      </c>
      <c r="AK326" s="62">
        <v>0</v>
      </c>
      <c r="AL326" s="62">
        <v>0</v>
      </c>
      <c r="AM326" s="63">
        <v>0</v>
      </c>
      <c r="AN326" s="63">
        <v>22.339767999999999</v>
      </c>
      <c r="AO326" s="62">
        <v>22.339767999999999</v>
      </c>
      <c r="AP326" s="62">
        <v>13.138824</v>
      </c>
      <c r="AQ326" s="62">
        <v>-6.5135019999999999</v>
      </c>
      <c r="AR326" s="62">
        <v>0</v>
      </c>
      <c r="AS326" s="62">
        <v>0</v>
      </c>
      <c r="AT326" s="63">
        <v>0</v>
      </c>
      <c r="AU326" s="63">
        <v>34.810851</v>
      </c>
      <c r="AV326" s="62">
        <v>34.810851</v>
      </c>
      <c r="AW326" s="62">
        <v>26.16122</v>
      </c>
      <c r="AX326" s="62">
        <v>-5.5001800000000003</v>
      </c>
      <c r="AY326" s="62">
        <v>26.16122</v>
      </c>
      <c r="AZ326" s="62">
        <v>-5.5001800000000003</v>
      </c>
      <c r="BA326" s="63">
        <v>0</v>
      </c>
      <c r="BB326" s="63">
        <v>-191.891201</v>
      </c>
      <c r="BC326" s="62">
        <v>-191.891201</v>
      </c>
      <c r="BD326" s="62">
        <v>159.81457800000001</v>
      </c>
      <c r="BE326" s="62">
        <v>159.81457800000001</v>
      </c>
      <c r="BF326" s="62">
        <v>159.81457800000001</v>
      </c>
      <c r="BG326" s="62">
        <v>-31.135725000000001</v>
      </c>
      <c r="BH326" s="62">
        <v>733.92598399999997</v>
      </c>
      <c r="BI326" s="62">
        <v>733.92598399999997</v>
      </c>
      <c r="BJ326" s="62">
        <v>649.70717000000002</v>
      </c>
      <c r="BK326" s="62">
        <v>668.90810499999998</v>
      </c>
      <c r="BL326" s="62">
        <v>0</v>
      </c>
      <c r="BM326" s="62">
        <v>0</v>
      </c>
      <c r="BN326" s="62">
        <v>-772.774721</v>
      </c>
      <c r="BO326" s="62">
        <v>-772.774721</v>
      </c>
      <c r="BP326" s="62">
        <v>-613.01781100000005</v>
      </c>
      <c r="BQ326" s="62">
        <v>-638.14892999999995</v>
      </c>
      <c r="BR326" s="62">
        <v>0</v>
      </c>
      <c r="BS326" s="62">
        <v>0</v>
      </c>
      <c r="BY326" s="2"/>
    </row>
    <row r="327" spans="1:77" s="1" customFormat="1" ht="15.75" thickBot="1" x14ac:dyDescent="0.3">
      <c r="A327"/>
      <c r="B327" s="91" t="s">
        <v>329</v>
      </c>
      <c r="C327" s="92" t="s">
        <v>26</v>
      </c>
      <c r="D327" s="93" t="s">
        <v>0</v>
      </c>
      <c r="E327" s="94" t="s">
        <v>26</v>
      </c>
      <c r="F327" s="94" t="s">
        <v>26</v>
      </c>
      <c r="G327" s="95" t="s">
        <v>26</v>
      </c>
      <c r="H327" s="95" t="s">
        <v>26</v>
      </c>
      <c r="I327" s="96" t="s">
        <v>26</v>
      </c>
      <c r="J327" s="97" t="s">
        <v>26</v>
      </c>
      <c r="K327" s="95" t="s">
        <v>26</v>
      </c>
      <c r="L327" s="94" t="s">
        <v>26</v>
      </c>
      <c r="M327" s="95">
        <v>0</v>
      </c>
      <c r="N327" s="95">
        <v>0</v>
      </c>
      <c r="O327" s="96" t="s">
        <v>26</v>
      </c>
      <c r="P327" s="97" t="s">
        <v>26</v>
      </c>
      <c r="Q327" s="95" t="s">
        <v>26</v>
      </c>
      <c r="R327" s="98">
        <v>0</v>
      </c>
      <c r="S327" s="95">
        <v>0</v>
      </c>
      <c r="T327" s="95">
        <v>0</v>
      </c>
      <c r="U327" s="96" t="s">
        <v>26</v>
      </c>
      <c r="V327" s="99" t="s">
        <v>26</v>
      </c>
      <c r="W327" s="61"/>
      <c r="X327" s="61"/>
      <c r="Y327" s="61"/>
      <c r="Z327" s="61"/>
      <c r="AA327" s="62">
        <v>41.25</v>
      </c>
      <c r="AB327" s="62">
        <v>0</v>
      </c>
      <c r="AC327" s="62">
        <v>0</v>
      </c>
      <c r="AD327" s="62">
        <v>0</v>
      </c>
      <c r="AE327" s="62">
        <v>0</v>
      </c>
      <c r="AF327" s="63">
        <v>0</v>
      </c>
      <c r="AG327" s="63">
        <v>0</v>
      </c>
      <c r="AH327" s="62">
        <v>0</v>
      </c>
      <c r="AI327" s="62">
        <v>0</v>
      </c>
      <c r="AJ327" s="62">
        <v>0</v>
      </c>
      <c r="AK327" s="62">
        <v>0</v>
      </c>
      <c r="AL327" s="62">
        <v>0</v>
      </c>
      <c r="AM327" s="63">
        <v>0</v>
      </c>
      <c r="AN327" s="63">
        <v>0</v>
      </c>
      <c r="AO327" s="62">
        <v>0</v>
      </c>
      <c r="AP327" s="62">
        <v>0</v>
      </c>
      <c r="AQ327" s="62">
        <v>0</v>
      </c>
      <c r="AR327" s="62">
        <v>0</v>
      </c>
      <c r="AS327" s="62">
        <v>0</v>
      </c>
      <c r="AT327" s="63">
        <v>0</v>
      </c>
      <c r="AU327" s="63">
        <v>0</v>
      </c>
      <c r="AV327" s="62">
        <v>0</v>
      </c>
      <c r="AW327" s="62">
        <v>0</v>
      </c>
      <c r="AX327" s="62">
        <v>0</v>
      </c>
      <c r="AY327" s="62">
        <v>0</v>
      </c>
      <c r="AZ327" s="62">
        <v>0</v>
      </c>
      <c r="BA327" s="63">
        <v>0</v>
      </c>
      <c r="BB327" s="63">
        <v>0</v>
      </c>
      <c r="BC327" s="62">
        <v>0</v>
      </c>
      <c r="BD327" s="62">
        <v>0</v>
      </c>
      <c r="BE327" s="62">
        <v>0</v>
      </c>
      <c r="BF327" s="62">
        <v>0</v>
      </c>
      <c r="BG327" s="62">
        <v>0</v>
      </c>
      <c r="BH327" s="62">
        <v>0</v>
      </c>
      <c r="BI327" s="62">
        <v>0</v>
      </c>
      <c r="BJ327" s="62">
        <v>-28.410488999999998</v>
      </c>
      <c r="BK327" s="62">
        <v>0</v>
      </c>
      <c r="BL327" s="62">
        <v>-16.918873999999999</v>
      </c>
      <c r="BM327" s="62">
        <v>0</v>
      </c>
      <c r="BN327" s="62">
        <v>0</v>
      </c>
      <c r="BO327" s="62">
        <v>0</v>
      </c>
      <c r="BP327" s="62">
        <v>49.865780999999998</v>
      </c>
      <c r="BQ327" s="62">
        <v>0</v>
      </c>
      <c r="BR327" s="62">
        <v>38.747275000000002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345</v>
      </c>
      <c r="H1" s="14">
        <f>+H10</f>
        <v>104.54424900000001</v>
      </c>
      <c r="I1" s="14">
        <f>+I10</f>
        <v>32.690052000000001</v>
      </c>
      <c r="J1" s="14">
        <f>+J10</f>
        <v>40.012548000000002</v>
      </c>
      <c r="K1" s="14">
        <f t="shared" ref="I1:L2" si="0">+K10</f>
        <v>48.204385000000002</v>
      </c>
      <c r="L1" s="14">
        <f t="shared" si="0"/>
        <v>62.125239000000001</v>
      </c>
      <c r="M1" s="14">
        <f>VLOOKUP($D$5,BIST_TUM_SONUCLAR!$B:$BK,49,FALSE)</f>
        <v>40.012548000000002</v>
      </c>
      <c r="N1" s="14">
        <f>VLOOKUP($D$5,BIST_TUM_SONUCLAR!$B:$BK,48,FALSE)</f>
        <v>48.204385000000002</v>
      </c>
      <c r="O1" s="14">
        <f>VLOOKUP($D$5,BIST_TUM_SONUCLAR!$B:$BK,47,FALSE)</f>
        <v>62.125239000000001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346</v>
      </c>
      <c r="H2" s="14">
        <f>+H11</f>
        <v>67.749746000000002</v>
      </c>
      <c r="I2" s="14">
        <f t="shared" si="0"/>
        <v>15.577652</v>
      </c>
      <c r="J2" s="14">
        <f t="shared" si="0"/>
        <v>16.272770999999999</v>
      </c>
      <c r="K2" s="14">
        <f t="shared" si="0"/>
        <v>29.445167999999999</v>
      </c>
      <c r="L2" s="14">
        <f t="shared" si="0"/>
        <v>44.897061999999998</v>
      </c>
      <c r="M2" s="14">
        <f>VLOOKUP($D$5,BIST_TUM_SONUCLAR!$B:$BK,56,FALSE)</f>
        <v>29.445167999999999</v>
      </c>
      <c r="N2" s="14">
        <f>VLOOKUP($D$5,BIST_TUM_SONUCLAR!$B:$BK,55,FALSE)</f>
        <v>29.445167999999999</v>
      </c>
      <c r="O2" s="14">
        <f>VLOOKUP($D$5,BIST_TUM_SONUCLAR!$B:$BK,54,FALSE)</f>
        <v>44.897061999999998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167</v>
      </c>
      <c r="E5" s="20"/>
      <c r="F5" s="20"/>
      <c r="G5" s="20"/>
      <c r="H5" s="20"/>
      <c r="I5" s="20"/>
      <c r="J5" s="51" t="s">
        <v>347</v>
      </c>
      <c r="K5" s="52">
        <f>VLOOKUP($D$5,BIST_TUM_SONUCLAR!$B:$BK,26,FALSE)</f>
        <v>842.01307051799984</v>
      </c>
      <c r="L5" s="53"/>
      <c r="M5" s="51" t="s">
        <v>348</v>
      </c>
      <c r="N5" s="54">
        <f>+K5+H16</f>
        <v>1244.9453075179999</v>
      </c>
      <c r="O5" s="21"/>
    </row>
    <row r="6" spans="1:15" x14ac:dyDescent="0.2">
      <c r="A6" s="22"/>
      <c r="B6" s="22"/>
      <c r="C6" s="22"/>
      <c r="D6" s="23" t="s">
        <v>349</v>
      </c>
      <c r="E6" s="24" t="s">
        <v>379</v>
      </c>
      <c r="F6" s="24" t="s">
        <v>4</v>
      </c>
      <c r="G6" s="24" t="s">
        <v>350</v>
      </c>
      <c r="H6" s="25" t="s">
        <v>380</v>
      </c>
      <c r="I6" s="25" t="s">
        <v>375</v>
      </c>
      <c r="J6" s="24" t="s">
        <v>370</v>
      </c>
      <c r="K6" s="24" t="s">
        <v>21</v>
      </c>
      <c r="L6" s="25" t="s">
        <v>22</v>
      </c>
      <c r="M6" s="24" t="s">
        <v>351</v>
      </c>
      <c r="N6" s="24" t="s">
        <v>352</v>
      </c>
      <c r="O6" s="22"/>
    </row>
    <row r="7" spans="1:15" x14ac:dyDescent="0.2">
      <c r="A7" s="22"/>
      <c r="B7" s="22"/>
      <c r="C7" s="22"/>
      <c r="D7" s="26" t="s">
        <v>353</v>
      </c>
      <c r="E7" s="27">
        <f>VLOOKUP($D$5,BIST_TUM_SONUCLAR!$B:$BS,27,FALSE)</f>
        <v>258.94867099999999</v>
      </c>
      <c r="F7" s="27">
        <f>VLOOKUP($D$5,BIST_TUM_SONUCLAR!$B:$BK,28,FALSE)</f>
        <v>160.30878999999999</v>
      </c>
      <c r="G7" s="28">
        <f>IFERROR(IF(E7*F7&lt;0,"-",(E7/F7-1)*SIGN(F7)),"-")</f>
        <v>0.61531174304291114</v>
      </c>
      <c r="H7" s="29">
        <f>VLOOKUP($D$5,BIST_TUM_SONUCLAR!$B:$BK,5,FALSE)</f>
        <v>258.94867099999999</v>
      </c>
      <c r="I7" s="29">
        <f>VLOOKUP($D$5,BIST_TUM_SONUCLAR!$B:$BK,6,FALSE)</f>
        <v>78.705601999999999</v>
      </c>
      <c r="J7" s="29">
        <f>VLOOKUP($D$5,BIST_TUM_SONUCLAR!$B:$BK,30,FALSE)</f>
        <v>118.99132</v>
      </c>
      <c r="K7" s="29">
        <f>VLOOKUP($D$5,BIST_TUM_SONUCLAR!$B:$BK,29,FALSE)</f>
        <v>139.066181</v>
      </c>
      <c r="L7" s="29">
        <f>VLOOKUP($D$5,BIST_TUM_SONUCLAR!$B:$BK,7,FALSE)</f>
        <v>160.30878999999999</v>
      </c>
      <c r="M7" s="28">
        <f>IFERROR(IF(H7*I7&lt;0,"-",(H7/I7-1)*SIGN(I7)),"-")</f>
        <v>2.290091993705861</v>
      </c>
      <c r="N7" s="28">
        <f>IFERROR(IF(H7*L7&lt;0,"-",(H7/L7-1)*SIGN(L7)),"-")</f>
        <v>0.61531174304291114</v>
      </c>
      <c r="O7" s="22"/>
    </row>
    <row r="8" spans="1:15" x14ac:dyDescent="0.2">
      <c r="A8" s="22"/>
      <c r="B8" s="22"/>
      <c r="C8" s="22"/>
      <c r="D8" s="30" t="s">
        <v>354</v>
      </c>
      <c r="E8" s="31">
        <f>VLOOKUP($D$5,BIST_TUM_SONUCLAR!$B:$BK,31,FALSE)</f>
        <v>118.68598799999999</v>
      </c>
      <c r="F8" s="31">
        <f>VLOOKUP($D$5,BIST_TUM_SONUCLAR!$B:$BK,32,FALSE)</f>
        <v>71.868938</v>
      </c>
      <c r="G8" s="32">
        <f>IFERROR(IF(E8*F8&lt;0,"-",(E8/F8-1)*SIGN(F8)),"-")</f>
        <v>0.65142259372192202</v>
      </c>
      <c r="H8" s="31">
        <f>VLOOKUP($D$5,BIST_TUM_SONUCLAR!$B:$BK,37,FALSE)</f>
        <v>118.68598799999999</v>
      </c>
      <c r="I8" s="31">
        <f>VLOOKUP($D$5,BIST_TUM_SONUCLAR!$B:$BK,36,FALSE)</f>
        <v>43.026733</v>
      </c>
      <c r="J8" s="31">
        <f>VLOOKUP($D$5,BIST_TUM_SONUCLAR!$B:$BK,35,FALSE)</f>
        <v>49.766995999999999</v>
      </c>
      <c r="K8" s="31">
        <f>VLOOKUP($D$5,BIST_TUM_SONUCLAR!$B:$BK,34,FALSE)</f>
        <v>58.657080000000001</v>
      </c>
      <c r="L8" s="31">
        <f>VLOOKUP($D$5,BIST_TUM_SONUCLAR!$B:$BK,33,FALSE)</f>
        <v>71.868938</v>
      </c>
      <c r="M8" s="32">
        <f>IFERROR(IF(H8*I8&lt;0,"-",(H8/I8-1)*SIGN(I8)),"-")</f>
        <v>1.7584243498106162</v>
      </c>
      <c r="N8" s="32">
        <f>IFERROR(IF(H8*L8&lt;0,"-",(H8/L8-1)*SIGN(L8)),"-")</f>
        <v>0.65142259372192202</v>
      </c>
      <c r="O8" s="22"/>
    </row>
    <row r="9" spans="1:15" x14ac:dyDescent="0.2">
      <c r="A9" s="22"/>
      <c r="B9" s="22"/>
      <c r="C9" s="22"/>
      <c r="D9" s="26" t="s">
        <v>355</v>
      </c>
      <c r="E9" s="29">
        <f>VLOOKUP($D$5,BIST_TUM_SONUCLAR!$B:$BK,38,FALSE)</f>
        <v>103.087986</v>
      </c>
      <c r="F9" s="29">
        <f>VLOOKUP($D$5,BIST_TUM_SONUCLAR!$B:$BK,39,FALSE)</f>
        <v>60.993366999999999</v>
      </c>
      <c r="G9" s="28">
        <f>IFERROR(IF(E9*F9&lt;0,"-",(E9/F9-1)*SIGN(F9)),"-")</f>
        <v>0.69015076672189624</v>
      </c>
      <c r="H9" s="29">
        <f>VLOOKUP($D$5,BIST_TUM_SONUCLAR!$B:$BK,44,FALSE)</f>
        <v>103.087986</v>
      </c>
      <c r="I9" s="29">
        <f>VLOOKUP($D$5,BIST_TUM_SONUCLAR!$B:$BK,43,FALSE)</f>
        <v>31.304431000000001</v>
      </c>
      <c r="J9" s="29">
        <f>VLOOKUP($D$5,BIST_TUM_SONUCLAR!$B:$BK,42,FALSE)</f>
        <v>38.236831000000002</v>
      </c>
      <c r="K9" s="29">
        <f>VLOOKUP($D$5,BIST_TUM_SONUCLAR!$B:$BK,41,FALSE)</f>
        <v>47.028567000000002</v>
      </c>
      <c r="L9" s="29">
        <f>VLOOKUP($D$5,BIST_TUM_SONUCLAR!$B:$BK,40,FALSE)</f>
        <v>60.993366999999999</v>
      </c>
      <c r="M9" s="28">
        <f>IFERROR(IF(H9*I9&lt;0,"-",(H9/I9-1)*SIGN(I9)),"-")</f>
        <v>2.2930796921368732</v>
      </c>
      <c r="N9" s="28">
        <f>IFERROR(IF(H9*L9&lt;0,"-",(H9/L9-1)*SIGN(L9)),"-")</f>
        <v>0.69015076672189624</v>
      </c>
      <c r="O9" s="22"/>
    </row>
    <row r="10" spans="1:15" x14ac:dyDescent="0.2">
      <c r="A10" s="22"/>
      <c r="B10" s="22"/>
      <c r="C10" s="22"/>
      <c r="D10" s="30" t="s">
        <v>345</v>
      </c>
      <c r="E10" s="31">
        <f>VLOOKUP($D$5,BIST_TUM_SONUCLAR!$B:$BK,45,FALSE)</f>
        <v>104.54424899999999</v>
      </c>
      <c r="F10" s="31">
        <f>VLOOKUP($D$5,BIST_TUM_SONUCLAR!$B:$BK,46,FALSE)</f>
        <v>62.125239000000001</v>
      </c>
      <c r="G10" s="32">
        <f>IFERROR(IF(E10*F10&lt;0,"-",(E10/F10-1)*SIGN(F10)),"-")</f>
        <v>0.68279833901323084</v>
      </c>
      <c r="H10" s="31">
        <f>VLOOKUP($D$5,BIST_TUM_SONUCLAR!$B:$BK,11,FALSE)</f>
        <v>104.54424900000001</v>
      </c>
      <c r="I10" s="31">
        <f>VLOOKUP($D$5,BIST_TUM_SONUCLAR!$B:$BK,12,FALSE)</f>
        <v>32.690052000000001</v>
      </c>
      <c r="J10" s="31">
        <f>VLOOKUP($D$5,BIST_TUM_SONUCLAR!$B:$BK,51,FALSE)</f>
        <v>40.012548000000002</v>
      </c>
      <c r="K10" s="31">
        <f>VLOOKUP($D$5,BIST_TUM_SONUCLAR!$B:$BK,50,FALSE)</f>
        <v>48.204385000000002</v>
      </c>
      <c r="L10" s="31">
        <f>VLOOKUP($D$5,BIST_TUM_SONUCLAR!$B:$BK,13,FALSE)</f>
        <v>62.125239000000001</v>
      </c>
      <c r="M10" s="32">
        <f>IFERROR(IF(H10*I10&lt;0,"-",(H10/I10-1)*SIGN(I10)),"-")</f>
        <v>2.1980447446213915</v>
      </c>
      <c r="N10" s="32">
        <f>IFERROR(IF(H10*L10&lt;0,"-",(H10/L10-1)*SIGN(L10)),"-")</f>
        <v>0.68279833901323106</v>
      </c>
      <c r="O10" s="22"/>
    </row>
    <row r="11" spans="1:15" x14ac:dyDescent="0.2">
      <c r="A11" s="22"/>
      <c r="B11" s="22"/>
      <c r="C11" s="22"/>
      <c r="D11" s="33" t="s">
        <v>356</v>
      </c>
      <c r="E11" s="34">
        <f>VLOOKUP($D$5,BIST_TUM_SONUCLAR!$B:$BK,52,FALSE)</f>
        <v>67.749746000000002</v>
      </c>
      <c r="F11" s="34">
        <f>VLOOKUP($D$5,BIST_TUM_SONUCLAR!$B:$BK,53,FALSE)</f>
        <v>44.897061999999998</v>
      </c>
      <c r="G11" s="35">
        <f t="shared" ref="G11" si="1">IFERROR(IF(E11*F11&lt;0,"-",(E11/F11-1)*SIGN(F11)),"-")</f>
        <v>0.50900176942535813</v>
      </c>
      <c r="H11" s="34">
        <f>VLOOKUP($D$5,BIST_TUM_SONUCLAR!$B:$BK,17,FALSE)</f>
        <v>67.749746000000002</v>
      </c>
      <c r="I11" s="34">
        <f>VLOOKUP($D$5,BIST_TUM_SONUCLAR!$B:$BK,18,FALSE)</f>
        <v>15.577652</v>
      </c>
      <c r="J11" s="34">
        <f>VLOOKUP($D$5,BIST_TUM_SONUCLAR!$B:$BK,58,FALSE)</f>
        <v>16.272770999999999</v>
      </c>
      <c r="K11" s="34">
        <f>VLOOKUP($D$5,BIST_TUM_SONUCLAR!$B:$BK,57,FALSE)</f>
        <v>29.445167999999999</v>
      </c>
      <c r="L11" s="34">
        <f>VLOOKUP($D$5,BIST_TUM_SONUCLAR!$B:$BK,19,FALSE)</f>
        <v>44.897061999999998</v>
      </c>
      <c r="M11" s="35">
        <f>IFERROR(IF(H11*I11&lt;0,"-",(H11/I11-1)*SIGN(I11)),"-")</f>
        <v>3.3491628905306143</v>
      </c>
      <c r="N11" s="35">
        <f>IFERROR(IF(H11*L11&lt;0,"-",(H11/L11-1)*SIGN(L11)),"-")</f>
        <v>0.50900176942535813</v>
      </c>
      <c r="O11" s="22"/>
    </row>
    <row r="12" spans="1:15" x14ac:dyDescent="0.2">
      <c r="A12" s="22"/>
      <c r="B12" s="22"/>
      <c r="C12" s="22"/>
      <c r="D12" s="30" t="s">
        <v>357</v>
      </c>
      <c r="E12" s="32">
        <f>IFERROR(E8/E7,"-")</f>
        <v>0.45833789199095754</v>
      </c>
      <c r="F12" s="32">
        <f>IFERROR(F8/F7,"-")</f>
        <v>0.44831564133195695</v>
      </c>
      <c r="G12" s="36" t="str">
        <f t="shared" ref="G12:G15" si="2">IFERROR(IF(((E12*F12*F12)+(E12*F12*F12))&lt;0,"-",(ROUND((E12-F12)*10000,0)&amp;" bps")),"-")</f>
        <v>100 bps</v>
      </c>
      <c r="H12" s="32">
        <f>IFERROR(H8/H7,"-")</f>
        <v>0.45833789199095754</v>
      </c>
      <c r="I12" s="32">
        <f t="shared" ref="I12:L12" si="3">IFERROR(I8/I7,"-")</f>
        <v>0.54667942187901697</v>
      </c>
      <c r="J12" s="32">
        <f t="shared" si="3"/>
        <v>0.41824055737847093</v>
      </c>
      <c r="K12" s="32">
        <f t="shared" si="3"/>
        <v>0.4217925564519529</v>
      </c>
      <c r="L12" s="32">
        <f t="shared" si="3"/>
        <v>0.44831564133195695</v>
      </c>
      <c r="M12" s="36" t="str">
        <f>IFERROR(IF(((H12*I12*I12)+(H12*I12*I12))&lt;0,"-",(ROUND((H12-I12)*10000,0)&amp;" bps")),"-")</f>
        <v>-883 bps</v>
      </c>
      <c r="N12" s="36" t="str">
        <f>IFERROR(IF(((H12*L12*L12)+(H12*L12*L12))&lt;0,"-",(ROUND((H12-L12)*10000,0)&amp;" bps")),"-")</f>
        <v>100 bps</v>
      </c>
      <c r="O12" s="22"/>
    </row>
    <row r="13" spans="1:15" x14ac:dyDescent="0.2">
      <c r="A13" s="22"/>
      <c r="B13" s="22"/>
      <c r="C13" s="22"/>
      <c r="D13" s="37" t="s">
        <v>358</v>
      </c>
      <c r="E13" s="28">
        <f>IFERROR(E9/E7,"-")</f>
        <v>0.39810200840922644</v>
      </c>
      <c r="F13" s="28">
        <f>IFERROR(F9/F7,"-")</f>
        <v>0.3804742522228507</v>
      </c>
      <c r="G13" s="38" t="str">
        <f t="shared" si="2"/>
        <v>176 bps</v>
      </c>
      <c r="H13" s="28">
        <f>IFERROR(H9/H7,"-")</f>
        <v>0.39810200840922644</v>
      </c>
      <c r="I13" s="28">
        <f t="shared" ref="I13:L13" si="4">IFERROR(I9/I7,"-")</f>
        <v>0.39774082409025979</v>
      </c>
      <c r="J13" s="28">
        <f t="shared" si="4"/>
        <v>0.32134134657889335</v>
      </c>
      <c r="K13" s="28">
        <f t="shared" si="4"/>
        <v>0.33817400220402977</v>
      </c>
      <c r="L13" s="28">
        <f t="shared" si="4"/>
        <v>0.3804742522228507</v>
      </c>
      <c r="M13" s="38" t="str">
        <f>IFERROR(IF(((H13*I13*I13)+(H13*I13*I13))&lt;0,"-",(ROUND((H13-I13)*10000,0)&amp;" bps")),"-")</f>
        <v>4 bps</v>
      </c>
      <c r="N13" s="38" t="str">
        <f>IFERROR(IF(((H13*L13*L13)+(H13*L13*L13))&lt;0,"-",(ROUND((H13-L13)*10000,0)&amp;" bps")),"-")</f>
        <v>176 bps</v>
      </c>
      <c r="O13" s="22"/>
    </row>
    <row r="14" spans="1:15" x14ac:dyDescent="0.2">
      <c r="A14" s="22"/>
      <c r="B14" s="22"/>
      <c r="C14" s="22"/>
      <c r="D14" s="30" t="s">
        <v>359</v>
      </c>
      <c r="E14" s="32">
        <f>IFERROR(E10/E7,"-")</f>
        <v>0.40372575999820443</v>
      </c>
      <c r="F14" s="32">
        <f>IFERROR(F10/F7,"-")</f>
        <v>0.38753482575721521</v>
      </c>
      <c r="G14" s="36" t="str">
        <f t="shared" si="2"/>
        <v>162 bps</v>
      </c>
      <c r="H14" s="32">
        <f>IFERROR(H10/H7,"-")</f>
        <v>0.40372575999820448</v>
      </c>
      <c r="I14" s="32">
        <f t="shared" ref="I14:L14" si="5">IFERROR(I10/I7,"-")</f>
        <v>0.41534593687498894</v>
      </c>
      <c r="J14" s="32">
        <f t="shared" si="5"/>
        <v>0.3362644266825513</v>
      </c>
      <c r="K14" s="32">
        <f t="shared" si="5"/>
        <v>0.34662909884610982</v>
      </c>
      <c r="L14" s="32">
        <f t="shared" si="5"/>
        <v>0.38753482575721521</v>
      </c>
      <c r="M14" s="36" t="str">
        <f>IFERROR(IF(((H14*I14*I14)+(H14*I14*I14))&lt;0,"-",(ROUND((H14-I14)*10000,0)&amp;" bps")),"-")</f>
        <v>-116 bps</v>
      </c>
      <c r="N14" s="36" t="str">
        <f>IFERROR(IF(((H14*L14*L14)+(H14*L14*L14))&lt;0,"-",(ROUND((H14-L14)*10000,0)&amp;" bps")),"-")</f>
        <v>162 bps</v>
      </c>
      <c r="O14" s="22"/>
    </row>
    <row r="15" spans="1:15" x14ac:dyDescent="0.2">
      <c r="A15" s="22"/>
      <c r="B15" s="22"/>
      <c r="C15" s="22"/>
      <c r="D15" s="39" t="s">
        <v>360</v>
      </c>
      <c r="E15" s="35">
        <f>IFERROR(E11/E7,"-")</f>
        <v>0.26163388187460518</v>
      </c>
      <c r="F15" s="35">
        <f>IFERROR(F11/F7,"-")</f>
        <v>0.28006612737829284</v>
      </c>
      <c r="G15" s="40" t="str">
        <f t="shared" si="2"/>
        <v>-184 bps</v>
      </c>
      <c r="H15" s="35">
        <f>IFERROR(H11/H7,"-")</f>
        <v>0.26163388187460518</v>
      </c>
      <c r="I15" s="35">
        <f t="shared" ref="I15:L15" si="6">IFERROR(I11/I7,"-")</f>
        <v>0.19792303983647824</v>
      </c>
      <c r="J15" s="35">
        <f t="shared" si="6"/>
        <v>0.13675594992979317</v>
      </c>
      <c r="K15" s="35">
        <f t="shared" si="6"/>
        <v>0.21173492928521565</v>
      </c>
      <c r="L15" s="35">
        <f t="shared" si="6"/>
        <v>0.28006612737829284</v>
      </c>
      <c r="M15" s="40" t="str">
        <f>IFERROR(IF(((H15*I15*I15)+(H15*I15*I15))&lt;0,"-",(ROUND((H15-I15)*10000,0)&amp;" bps")),"-")</f>
        <v>637 bps</v>
      </c>
      <c r="N15" s="40" t="str">
        <f>IFERROR(IF(((H15*L15*L15)+(H15*L15*L15))&lt;0,"-",(ROUND((H15-L15)*10000,0)&amp;" bps")),"-")</f>
        <v>-184 bps</v>
      </c>
      <c r="O15" s="22"/>
    </row>
    <row r="16" spans="1:15" x14ac:dyDescent="0.2">
      <c r="A16" s="22"/>
      <c r="B16" s="22"/>
      <c r="C16" s="22"/>
      <c r="D16" s="30" t="s">
        <v>361</v>
      </c>
      <c r="E16" s="41">
        <f>VLOOKUP($D$5,BIST_TUM_SONUCLAR!$B:$CK,64,FALSE)</f>
        <v>402.93223699999999</v>
      </c>
      <c r="F16" s="41">
        <f>VLOOKUP($D$5,BIST_TUM_SONUCLAR!$B:$CK,59,FALSE)</f>
        <v>139.85407599999999</v>
      </c>
      <c r="G16" s="32">
        <f t="shared" ref="G16:G22" si="7">IFERROR(IF(E16*F16&lt;0,"-",(E16/F16-1)*SIGN(F16)),"-")</f>
        <v>1.8810904088344196</v>
      </c>
      <c r="H16" s="41">
        <f>VLOOKUP($D$5,BIST_TUM_SONUCLAR!$B:$CK,64,FALSE)</f>
        <v>402.93223699999999</v>
      </c>
      <c r="I16" s="41">
        <f>VLOOKUP($D$5,BIST_TUM_SONUCLAR!$B:$CK,63,FALSE)</f>
        <v>337.01564500000001</v>
      </c>
      <c r="J16" s="41">
        <f>VLOOKUP($D$5,BIST_TUM_SONUCLAR!$B:$CK,62,FALSE)</f>
        <v>305.85105800000002</v>
      </c>
      <c r="K16" s="41">
        <f>VLOOKUP($D$5,BIST_TUM_SONUCLAR!$B:$CK,61,FALSE)</f>
        <v>194.560438</v>
      </c>
      <c r="L16" s="41">
        <f>VLOOKUP($D$5,BIST_TUM_SONUCLAR!$B:$CK,60,FALSE)</f>
        <v>139.85407599999999</v>
      </c>
      <c r="M16" s="32">
        <f t="shared" ref="M16:M22" si="8">IFERROR(IF(H16*I16&lt;0,"-",(H16/I16-1)*SIGN(I16)),"-")</f>
        <v>0.19558911575158477</v>
      </c>
      <c r="N16" s="32">
        <f t="shared" ref="N16:N22" si="9">IFERROR(IF(H16*L16&lt;0,"-",(H16/L16-1)*SIGN(L16)),"-")</f>
        <v>1.8810904088344196</v>
      </c>
      <c r="O16" s="22"/>
    </row>
    <row r="17" spans="1:16" x14ac:dyDescent="0.2">
      <c r="A17" s="22"/>
      <c r="B17" s="22"/>
      <c r="C17" s="22"/>
      <c r="D17" s="37" t="s">
        <v>362</v>
      </c>
      <c r="E17" s="27">
        <f>VLOOKUP($D$5,BIST_TUM_SONUCLAR!$B:$CK,70,FALSE)</f>
        <v>276.19583699999998</v>
      </c>
      <c r="F17" s="27">
        <f>VLOOKUP($D$5,BIST_TUM_SONUCLAR!$B:$CK,65,FALSE)</f>
        <v>187.76901599999999</v>
      </c>
      <c r="G17" s="28">
        <f t="shared" si="7"/>
        <v>0.47093403844647086</v>
      </c>
      <c r="H17" s="27">
        <f>VLOOKUP($D$5,BIST_TUM_SONUCLAR!$B:$CK,70,FALSE)</f>
        <v>276.19583699999998</v>
      </c>
      <c r="I17" s="27">
        <f>VLOOKUP($D$5,BIST_TUM_SONUCLAR!$B:$CK,69,FALSE)</f>
        <v>249.533435</v>
      </c>
      <c r="J17" s="27">
        <f>VLOOKUP($D$5,BIST_TUM_SONUCLAR!$B:$CK,68,FALSE)</f>
        <v>233.60713799999999</v>
      </c>
      <c r="K17" s="27">
        <f>VLOOKUP($D$5,BIST_TUM_SONUCLAR!$B:$CK,67,FALSE)</f>
        <v>217.33436599999999</v>
      </c>
      <c r="L17" s="27">
        <f>VLOOKUP($D$5,BIST_TUM_SONUCLAR!$B:$CK,66,FALSE)</f>
        <v>187.76901599999999</v>
      </c>
      <c r="M17" s="28">
        <f t="shared" si="8"/>
        <v>0.10684901604468355</v>
      </c>
      <c r="N17" s="28">
        <f t="shared" si="9"/>
        <v>0.47093403844647086</v>
      </c>
      <c r="O17" s="22"/>
    </row>
    <row r="18" spans="1:16" x14ac:dyDescent="0.2">
      <c r="A18" s="22"/>
      <c r="B18" s="22"/>
      <c r="D18" s="30" t="s">
        <v>363</v>
      </c>
      <c r="E18" s="57">
        <f>+E16/SUM(H1:K1)</f>
        <v>1.7872256889044127</v>
      </c>
      <c r="F18" s="42">
        <f>+F16/SUM(L1:O1)</f>
        <v>0.65823777558055707</v>
      </c>
      <c r="G18" s="32">
        <f t="shared" si="7"/>
        <v>1.7151673076315062</v>
      </c>
      <c r="H18" s="42">
        <f>+H16/SUM(H1:K1)</f>
        <v>1.7872256889044127</v>
      </c>
      <c r="I18" s="42">
        <f>+I16/SUM(I1:L1)</f>
        <v>1.841291318188867</v>
      </c>
      <c r="J18" s="42">
        <f>+J16/SUM(J1:M1)</f>
        <v>1.6067427064587629</v>
      </c>
      <c r="K18" s="42">
        <f>+K16/SUM(K1:N1)</f>
        <v>0.97992350479288337</v>
      </c>
      <c r="L18" s="42">
        <f>+L16/SUM(L1:O1)</f>
        <v>0.65823777558055707</v>
      </c>
      <c r="M18" s="32">
        <f t="shared" si="8"/>
        <v>-2.9362887203332133E-2</v>
      </c>
      <c r="N18" s="32">
        <f t="shared" si="9"/>
        <v>1.7151673076315062</v>
      </c>
    </row>
    <row r="19" spans="1:16" x14ac:dyDescent="0.2">
      <c r="A19" s="22"/>
      <c r="B19" s="22"/>
      <c r="D19" s="33" t="s">
        <v>364</v>
      </c>
      <c r="E19" s="43">
        <f>+E16/E17</f>
        <v>1.4588642659375057</v>
      </c>
      <c r="F19" s="43">
        <f>+F16/F17</f>
        <v>0.74481977367341579</v>
      </c>
      <c r="G19" s="35">
        <f t="shared" si="7"/>
        <v>0.95868090174681631</v>
      </c>
      <c r="H19" s="43">
        <f t="shared" ref="H19:L19" si="10">+H16/H17</f>
        <v>1.4588642659375057</v>
      </c>
      <c r="I19" s="43">
        <f t="shared" si="10"/>
        <v>1.3505831192521356</v>
      </c>
      <c r="J19" s="43">
        <f t="shared" si="10"/>
        <v>1.3092539064452733</v>
      </c>
      <c r="K19" s="43">
        <f t="shared" si="10"/>
        <v>0.89521248563147171</v>
      </c>
      <c r="L19" s="43">
        <f t="shared" si="10"/>
        <v>0.74481977367341579</v>
      </c>
      <c r="M19" s="35">
        <f t="shared" si="8"/>
        <v>8.0173626592733527E-2</v>
      </c>
      <c r="N19" s="35">
        <f t="shared" si="9"/>
        <v>0.95868090174681631</v>
      </c>
    </row>
    <row r="20" spans="1:16" x14ac:dyDescent="0.2">
      <c r="A20" s="22"/>
      <c r="B20" s="22"/>
      <c r="D20" s="44" t="s">
        <v>365</v>
      </c>
      <c r="E20" s="31">
        <f>+$N$5/SUM(H1:K1)</f>
        <v>5.5220159385687806</v>
      </c>
      <c r="F20" s="31">
        <f>+$N$5/SUM(L1:O1)</f>
        <v>5.8594647605415586</v>
      </c>
      <c r="G20" s="32">
        <f t="shared" si="7"/>
        <v>-5.7590383381977972E-2</v>
      </c>
      <c r="H20" s="31">
        <f>+$N$5/SUM(H1:K1)</f>
        <v>5.5220159385687806</v>
      </c>
      <c r="I20" s="31">
        <f>+$N$5/SUM(I1:L1)</f>
        <v>6.8017821141593071</v>
      </c>
      <c r="J20" s="31">
        <f>+$N$5/SUM(J1:M1)</f>
        <v>6.5401336384934394</v>
      </c>
      <c r="K20" s="31">
        <f>+$N$5/SUM(K1:N1)</f>
        <v>6.2702941130225689</v>
      </c>
      <c r="L20" s="31">
        <f>+$N$5/SUM(L1:O1)</f>
        <v>5.8594647605415586</v>
      </c>
      <c r="M20" s="32">
        <f t="shared" si="8"/>
        <v>-0.18815159822988603</v>
      </c>
      <c r="N20" s="32">
        <f t="shared" si="9"/>
        <v>-5.7590383381977972E-2</v>
      </c>
    </row>
    <row r="21" spans="1:16" x14ac:dyDescent="0.2">
      <c r="A21" s="22"/>
      <c r="B21" s="22"/>
      <c r="D21" s="37" t="s">
        <v>366</v>
      </c>
      <c r="E21" s="29">
        <f>IF(+$K$5/SUM(H2:K2)&lt;0,"-",+$K$5/SUM(H2:K2))</f>
        <v>6.5249399171858489</v>
      </c>
      <c r="F21" s="29">
        <f>IF(+$K$5/SUM(L2:O2)&lt;0,"-",+$K$5/SUM(L2:O2))</f>
        <v>5.6630872555074001</v>
      </c>
      <c r="G21" s="28">
        <f>IFERROR(IF(E21*F21&lt;0,"-",(E21/F21-1)*SIGN(F21)),"-")</f>
        <v>0.15218777723057153</v>
      </c>
      <c r="H21" s="29">
        <f>IF(+$K$5/SUM(H2:K2)&lt;0,"-",+$K$5/SUM(H2:K2))</f>
        <v>6.5249399171858489</v>
      </c>
      <c r="I21" s="29">
        <f>IF(+$K$5/SUM(I2:L2)&lt;0,"-",+$K$5/SUM(I2:L2))</f>
        <v>7.9291085280447771</v>
      </c>
      <c r="J21" s="29">
        <f>IF(+$K$5/SUM(J2:M2)&lt;0,"-",+$K$5/SUM(J2:M2))</f>
        <v>7.0132590811029081</v>
      </c>
      <c r="K21" s="29">
        <f>IF(+$K$5/SUM(K2:N2)&lt;0,"-",+$K$5/SUM(K2:N2))</f>
        <v>6.3198743054907451</v>
      </c>
      <c r="L21" s="29">
        <f>IF(+$K$5/SUM(L2:O2)&lt;0,"-",+$K$5/SUM(L2:O2))</f>
        <v>5.6630872555074001</v>
      </c>
      <c r="M21" s="28">
        <f t="shared" si="8"/>
        <v>-0.17709035081213342</v>
      </c>
      <c r="N21" s="28">
        <f t="shared" si="9"/>
        <v>0.15218777723057153</v>
      </c>
    </row>
    <row r="22" spans="1:16" ht="15" thickBot="1" x14ac:dyDescent="0.25">
      <c r="A22" s="22"/>
      <c r="B22" s="22"/>
      <c r="D22" s="30" t="s">
        <v>367</v>
      </c>
      <c r="E22" s="31">
        <f>+$K$5/E17</f>
        <v>3.0486088409725012</v>
      </c>
      <c r="F22" s="31">
        <f>+$K$5/F17</f>
        <v>4.4843025140952957</v>
      </c>
      <c r="G22" s="32">
        <f t="shared" si="7"/>
        <v>-0.32015986178676537</v>
      </c>
      <c r="H22" s="31">
        <f t="shared" ref="H22:L22" si="11">+$K$5/H17</f>
        <v>3.0486088409725012</v>
      </c>
      <c r="I22" s="31">
        <f t="shared" si="11"/>
        <v>3.3743496959355359</v>
      </c>
      <c r="J22" s="31">
        <f t="shared" si="11"/>
        <v>3.6043978695462631</v>
      </c>
      <c r="K22" s="31">
        <f t="shared" si="11"/>
        <v>3.874274860506874</v>
      </c>
      <c r="L22" s="31">
        <f t="shared" si="11"/>
        <v>4.4843025140952957</v>
      </c>
      <c r="M22" s="32">
        <f t="shared" si="8"/>
        <v>-9.6534409387205922E-2</v>
      </c>
      <c r="N22" s="32">
        <f t="shared" si="9"/>
        <v>-0.32015986178676537</v>
      </c>
    </row>
    <row r="23" spans="1:16" x14ac:dyDescent="0.2">
      <c r="A23" s="22"/>
      <c r="B23" s="22"/>
      <c r="D23" s="45" t="s">
        <v>368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smart pc</cp:lastModifiedBy>
  <dcterms:created xsi:type="dcterms:W3CDTF">2018-07-25T12:13:26Z</dcterms:created>
  <dcterms:modified xsi:type="dcterms:W3CDTF">2019-05-10T06:54:08Z</dcterms:modified>
</cp:coreProperties>
</file>