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Z:\RESEARCH\Quarterly Estimates\3Q19_Earnings_Dist\Gönderim\3Q19\"/>
    </mc:Choice>
  </mc:AlternateContent>
  <xr:revisionPtr revIDLastSave="0" documentId="13_ncr:1_{65C1AFE2-784F-4D59-A991-D93A355306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IST_TUM_SONUCLAR" sheetId="1" r:id="rId1"/>
    <sheet name="HISSE_DETAY" sheetId="2" r:id="rId2"/>
  </sheets>
  <externalReferences>
    <externalReference r:id="rId3"/>
  </externalReferences>
  <definedNames>
    <definedName name="_xlnm._FilterDatabase" localSheetId="0" hidden="1">BIST_TUM_SONUCLAR!$B$13:$V$335</definedName>
    <definedName name="_xlnm.Print_Area" localSheetId="0">BIST_TUM_SONUCLAR!#REF!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7" i="2" l="1"/>
  <c r="K17" i="2"/>
  <c r="J17" i="2"/>
  <c r="I17" i="2"/>
  <c r="H17" i="2"/>
  <c r="F17" i="2"/>
  <c r="E17" i="2"/>
  <c r="L16" i="2"/>
  <c r="K16" i="2"/>
  <c r="J16" i="2"/>
  <c r="I16" i="2"/>
  <c r="H16" i="2"/>
  <c r="F16" i="2"/>
  <c r="E16" i="2"/>
  <c r="L11" i="2"/>
  <c r="K11" i="2"/>
  <c r="J11" i="2"/>
  <c r="I11" i="2"/>
  <c r="H11" i="2"/>
  <c r="F11" i="2"/>
  <c r="E11" i="2"/>
  <c r="L10" i="2"/>
  <c r="K10" i="2"/>
  <c r="J10" i="2"/>
  <c r="I10" i="2"/>
  <c r="H10" i="2"/>
  <c r="F10" i="2"/>
  <c r="E10" i="2"/>
  <c r="L9" i="2"/>
  <c r="K9" i="2"/>
  <c r="J9" i="2"/>
  <c r="I9" i="2"/>
  <c r="H9" i="2"/>
  <c r="F9" i="2"/>
  <c r="E9" i="2"/>
  <c r="L8" i="2"/>
  <c r="K8" i="2"/>
  <c r="J8" i="2"/>
  <c r="I8" i="2"/>
  <c r="H8" i="2"/>
  <c r="F8" i="2"/>
  <c r="E8" i="2"/>
  <c r="L7" i="2"/>
  <c r="K7" i="2"/>
  <c r="J7" i="2"/>
  <c r="I7" i="2"/>
  <c r="H7" i="2"/>
  <c r="F7" i="2"/>
  <c r="E7" i="2"/>
  <c r="K5" i="2"/>
  <c r="J15" i="2" l="1"/>
  <c r="N10" i="2"/>
  <c r="F13" i="2"/>
  <c r="K14" i="2"/>
  <c r="N17" i="2"/>
  <c r="L19" i="2"/>
  <c r="G10" i="2"/>
  <c r="H19" i="2"/>
  <c r="K19" i="2"/>
  <c r="N7" i="2"/>
  <c r="G16" i="2"/>
  <c r="L14" i="2"/>
  <c r="N8" i="2"/>
  <c r="J22" i="2"/>
  <c r="I19" i="2"/>
  <c r="E19" i="2"/>
  <c r="H15" i="2"/>
  <c r="L15" i="2"/>
  <c r="I14" i="2"/>
  <c r="G9" i="2"/>
  <c r="M11" i="2"/>
  <c r="E12" i="2"/>
  <c r="H13" i="2"/>
  <c r="L13" i="2"/>
  <c r="G8" i="2"/>
  <c r="K12" i="2"/>
  <c r="L12" i="2"/>
  <c r="I13" i="2"/>
  <c r="J14" i="2"/>
  <c r="F15" i="2"/>
  <c r="K15" i="2"/>
  <c r="I12" i="2"/>
  <c r="J12" i="2"/>
  <c r="J13" i="2"/>
  <c r="M7" i="2"/>
  <c r="E14" i="2"/>
  <c r="G11" i="2"/>
  <c r="F14" i="2"/>
  <c r="G7" i="2"/>
  <c r="F12" i="2"/>
  <c r="K13" i="2"/>
  <c r="E15" i="2"/>
  <c r="I15" i="2"/>
  <c r="M17" i="2"/>
  <c r="K22" i="2"/>
  <c r="N9" i="2"/>
  <c r="N11" i="2"/>
  <c r="H12" i="2"/>
  <c r="H14" i="2"/>
  <c r="F19" i="2"/>
  <c r="J19" i="2"/>
  <c r="H22" i="2"/>
  <c r="L22" i="2"/>
  <c r="M9" i="2"/>
  <c r="E13" i="2"/>
  <c r="M8" i="2"/>
  <c r="M10" i="2"/>
  <c r="M16" i="2"/>
  <c r="G17" i="2"/>
  <c r="E22" i="2"/>
  <c r="I22" i="2"/>
  <c r="N5" i="2"/>
  <c r="N16" i="2"/>
  <c r="F22" i="2"/>
  <c r="G13" i="2" l="1"/>
  <c r="N19" i="2"/>
  <c r="M19" i="2"/>
  <c r="G19" i="2"/>
  <c r="N15" i="2"/>
  <c r="M15" i="2"/>
  <c r="N13" i="2"/>
  <c r="G12" i="2"/>
  <c r="M13" i="2"/>
  <c r="G15" i="2"/>
  <c r="G14" i="2"/>
  <c r="G22" i="2"/>
  <c r="N14" i="2"/>
  <c r="M14" i="2"/>
  <c r="N22" i="2"/>
  <c r="M22" i="2"/>
  <c r="N12" i="2"/>
  <c r="M12" i="2"/>
  <c r="O2" i="2" l="1"/>
  <c r="N2" i="2"/>
  <c r="M2" i="2"/>
  <c r="O1" i="2"/>
  <c r="N1" i="2"/>
  <c r="M1" i="2"/>
  <c r="L2" i="2"/>
  <c r="K2" i="2"/>
  <c r="J2" i="2"/>
  <c r="I2" i="2"/>
  <c r="H2" i="2"/>
  <c r="L1" i="2"/>
  <c r="K1" i="2"/>
  <c r="J1" i="2"/>
  <c r="I1" i="2"/>
  <c r="H1" i="2"/>
  <c r="K21" i="2" l="1"/>
  <c r="L18" i="2"/>
  <c r="F18" i="2"/>
  <c r="F20" i="2"/>
  <c r="L20" i="2"/>
  <c r="I18" i="2"/>
  <c r="I20" i="2"/>
  <c r="E21" i="2"/>
  <c r="H21" i="2"/>
  <c r="L21" i="2"/>
  <c r="F21" i="2"/>
  <c r="E18" i="2"/>
  <c r="H18" i="2"/>
  <c r="H20" i="2"/>
  <c r="E20" i="2"/>
  <c r="J18" i="2"/>
  <c r="J20" i="2"/>
  <c r="I21" i="2"/>
  <c r="K18" i="2"/>
  <c r="K20" i="2"/>
  <c r="J21" i="2"/>
  <c r="G18" i="2" l="1"/>
  <c r="G20" i="2"/>
  <c r="G21" i="2"/>
  <c r="N21" i="2"/>
  <c r="M21" i="2"/>
  <c r="N18" i="2"/>
  <c r="M18" i="2"/>
  <c r="N20" i="2"/>
  <c r="M20" i="2"/>
</calcChain>
</file>

<file path=xl/sharedStrings.xml><?xml version="1.0" encoding="utf-8"?>
<sst xmlns="http://schemas.openxmlformats.org/spreadsheetml/2006/main" count="4137" uniqueCount="379">
  <si>
    <t>Sanayi</t>
  </si>
  <si>
    <t>Banka</t>
  </si>
  <si>
    <t>Sigorta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</si>
  <si>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</si>
  <si>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</si>
  <si>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</si>
  <si>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</si>
  <si>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</si>
  <si>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</si>
  <si>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</si>
  <si>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</si>
  <si>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</si>
  <si>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</si>
  <si>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</si>
  <si>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</si>
  <si>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</si>
  <si>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</si>
  <si>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</si>
  <si>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</si>
  <si>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</si>
  <si>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</si>
  <si>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</si>
  <si>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</si>
  <si>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</si>
  <si>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</si>
  <si>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</si>
  <si>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</si>
  <si>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</si>
  <si>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</si>
  <si>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</si>
  <si>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</si>
  <si>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</si>
  <si>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</si>
  <si>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</si>
  <si>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</si>
  <si>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</si>
  <si>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</si>
  <si>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</si>
  <si>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</si>
  <si>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</si>
  <si>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</si>
  <si>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</si>
  <si>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</si>
  <si>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</si>
  <si>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</si>
  <si>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</si>
  <si>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</si>
  <si>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</si>
  <si>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</si>
  <si>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</si>
  <si>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</si>
  <si>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</si>
  <si>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</si>
  <si>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</si>
  <si>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</si>
  <si>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</si>
  <si>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</si>
  <si>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</si>
  <si>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</si>
  <si>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</si>
  <si>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</si>
  <si>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</si>
  <si>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</si>
  <si>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</si>
  <si>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</si>
  <si>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</si>
  <si>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</si>
  <si>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</si>
  <si>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</si>
  <si>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</si>
  <si>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</si>
  <si>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</si>
  <si>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</si>
  <si>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</si>
  <si>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</si>
  <si>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</si>
  <si>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</si>
  <si>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</si>
  <si>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</si>
  <si>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</si>
  <si>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</si>
  <si>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</si>
  <si>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</si>
  <si>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</si>
  <si>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</si>
  <si>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</si>
  <si>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</si>
  <si>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</si>
  <si>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</si>
  <si>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</si>
  <si>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</si>
  <si>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</si>
  <si>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</si>
  <si>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</si>
  <si>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</si>
  <si>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</si>
  <si>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</si>
  <si>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</si>
  <si>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</si>
  <si>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</si>
  <si>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</si>
  <si>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</si>
  <si>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</si>
  <si>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</si>
  <si>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</si>
  <si>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</si>
  <si>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</si>
  <si>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</si>
  <si>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</si>
  <si>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</si>
  <si>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</si>
  <si>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</si>
  <si>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</si>
  <si>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</si>
  <si>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</si>
  <si>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</si>
  <si>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</si>
  <si>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</si>
  <si>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</si>
  <si>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</si>
  <si>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</si>
  <si>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</si>
  <si>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</si>
  <si>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</si>
  <si>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</si>
  <si>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</si>
  <si>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</si>
  <si>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</si>
  <si>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</si>
  <si>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</si>
  <si>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</si>
  <si>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</si>
  <si>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</si>
  <si>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</si>
  <si>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</si>
  <si>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</si>
  <si>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</si>
  <si>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</si>
  <si>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</si>
  <si>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</si>
  <si>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</si>
  <si>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</si>
  <si>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</si>
  <si>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</si>
  <si>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</si>
  <si>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</si>
  <si>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</si>
  <si>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</si>
  <si>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</si>
  <si>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</si>
  <si>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</si>
  <si>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</si>
  <si>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</si>
  <si>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</si>
  <si>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</si>
  <si>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</si>
  <si>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</si>
  <si>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</si>
  <si>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</si>
  <si>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</si>
  <si>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</si>
  <si>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</si>
  <si>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</si>
  <si>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</si>
  <si>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</si>
  <si>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</si>
  <si>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</si>
  <si>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</si>
  <si>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</si>
  <si>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</si>
  <si>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</si>
  <si>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</si>
  <si>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</si>
  <si>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</si>
  <si>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</si>
  <si>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</si>
  <si>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</si>
  <si>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</si>
  <si>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</si>
  <si>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</si>
  <si>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</si>
  <si>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</si>
  <si>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</si>
  <si>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</si>
  <si>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</si>
  <si>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</si>
  <si>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</si>
  <si>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</si>
  <si>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</si>
  <si>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</si>
  <si>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</si>
  <si>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</si>
  <si>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</si>
  <si>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</si>
  <si>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</si>
  <si>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</si>
  <si>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</si>
  <si>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</si>
  <si>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</si>
  <si>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</si>
  <si>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</si>
  <si>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</si>
  <si>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</si>
  <si>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</si>
  <si>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</si>
  <si>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</si>
  <si>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</si>
  <si>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</si>
  <si>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</si>
  <si>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</si>
  <si>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</si>
  <si>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</si>
  <si>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</si>
  <si>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</si>
  <si>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</si>
  <si>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</si>
  <si>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</si>
  <si>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</si>
  <si>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</si>
  <si>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</si>
  <si>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</si>
  <si>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</si>
  <si>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</si>
  <si>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</si>
  <si>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</si>
  <si>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</si>
  <si>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</si>
  <si>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</si>
  <si>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</si>
  <si>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</si>
  <si>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</si>
  <si>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</si>
  <si>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</si>
  <si>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</si>
  <si>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</si>
  <si>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</si>
  <si>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</si>
  <si>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</si>
  <si>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</si>
  <si>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</si>
  <si>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</si>
  <si>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</si>
  <si>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</si>
  <si>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</si>
  <si>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</si>
  <si>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</si>
  <si>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</si>
  <si>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</si>
  <si>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</si>
  <si>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</si>
  <si>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</si>
  <si>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</si>
  <si>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</si>
  <si>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</si>
  <si>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</si>
  <si>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</si>
  <si>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</si>
  <si>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</si>
  <si>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</si>
  <si>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</si>
  <si>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</si>
  <si>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</si>
  <si>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</si>
  <si>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</si>
  <si>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</si>
  <si>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</si>
  <si>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</si>
  <si>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</si>
  <si>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</si>
  <si>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</si>
  <si>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</si>
  <si>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</si>
  <si>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</si>
  <si>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</si>
  <si>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</si>
  <si>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</si>
  <si>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</si>
  <si>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</si>
  <si>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</si>
  <si>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</si>
  <si>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</si>
  <si>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</si>
  <si>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</si>
  <si>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</si>
  <si>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</si>
  <si>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</si>
  <si>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</si>
  <si>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</si>
  <si>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</si>
  <si>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</si>
  <si>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</si>
  <si>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</si>
  <si>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</si>
  <si>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</si>
  <si>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</si>
  <si>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</si>
  <si>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</si>
  <si>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</si>
  <si>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</si>
  <si>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</si>
  <si>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</si>
  <si>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</si>
  <si>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</si>
  <si>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</si>
  <si>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</si>
  <si>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</si>
  <si>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</si>
  <si>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</si>
  <si>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</si>
  <si>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</si>
  <si>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</si>
  <si>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</si>
  <si>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</si>
  <si>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</si>
  <si>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</si>
  <si>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</si>
  <si>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</si>
  <si>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</si>
  <si>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</si>
  <si>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</si>
  <si>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</si>
  <si>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</si>
  <si>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</si>
  <si>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</si>
  <si>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</si>
  <si>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</si>
  <si>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</si>
  <si>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</si>
  <si>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</si>
  <si>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</si>
  <si>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</si>
  <si>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</si>
  <si>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</si>
  <si>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</si>
  <si>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</si>
  <si>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</si>
  <si>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</si>
  <si>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2018/12</t>
  </si>
  <si>
    <t>KOZAA</t>
  </si>
  <si>
    <t>IPEKE</t>
  </si>
  <si>
    <t>KOZAL</t>
  </si>
  <si>
    <t>2018/09</t>
  </si>
  <si>
    <t>n.m.</t>
  </si>
  <si>
    <t>2019/03</t>
  </si>
  <si>
    <t>1Ç19</t>
  </si>
  <si>
    <t>Açıklanma Tarihi</t>
  </si>
  <si>
    <t>2Ç19</t>
  </si>
  <si>
    <t>2019/06</t>
  </si>
  <si>
    <t>DESA</t>
  </si>
  <si>
    <t>SNKRN</t>
  </si>
  <si>
    <t>Konsensus</t>
  </si>
  <si>
    <t/>
  </si>
  <si>
    <t>PD (mn TL):</t>
  </si>
  <si>
    <t>FD (mn TL):</t>
  </si>
  <si>
    <t>TL mn</t>
  </si>
  <si>
    <t>Δ</t>
  </si>
  <si>
    <t>4Ç18</t>
  </si>
  <si>
    <t>3Ç18</t>
  </si>
  <si>
    <t>Δ (ç/ç)</t>
  </si>
  <si>
    <t>Δ (y/y)</t>
  </si>
  <si>
    <t>Net Satışlar</t>
  </si>
  <si>
    <t>Brüt Kâr</t>
  </si>
  <si>
    <t>Faaliyet Karı</t>
  </si>
  <si>
    <t>FAVÖK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</si>
  <si>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</si>
  <si>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</si>
  <si>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</si>
  <si>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</si>
  <si>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</si>
  <si>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</si>
  <si>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</si>
  <si>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</si>
  <si>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</si>
  <si>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</si>
  <si>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</si>
  <si>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</si>
  <si>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Net Kar</t>
  </si>
  <si>
    <t>3Ç19</t>
  </si>
  <si>
    <t>2019/09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</si>
</sst>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"/>
    <numFmt numFmtId="165" formatCode="_(* #,##0.0_);_(* \(#,##0.0\);_(* &quot;-&quot;??_);_(@_)"/>
    <numFmt numFmtId="166" formatCode="#,##0;\-#,##0;\-"/>
    <numFmt numFmtId="167" formatCode="0.0%"/>
    <numFmt numFmtId="168" formatCode="#,##0.0;\-#,##0.0;\-"/>
    <numFmt numFmtId="169" formatCode="_(* #,##0_);_(* \(#,##0\);_(* &quot;-&quot;??_);_(@_)"/>
    <numFmt numFmtId="170" formatCode="#,##0.00;\-#,##0.00;\-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4"/>
      <color rgb="FF31849B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0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3" fillId="2" borderId="0" xfId="0" applyFont="1" applyFill="1" applyBorder="1"/>
    <xf numFmtId="14" fontId="0" fillId="2" borderId="0" xfId="0" applyNumberFormat="1" applyFill="1"/>
    <xf numFmtId="164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 applyFill="1"/>
    <xf numFmtId="0" fontId="0" fillId="0" borderId="5" xfId="0" applyNumberFormat="1" applyBorder="1"/>
    <xf numFmtId="164" fontId="0" fillId="2" borderId="0" xfId="0" applyNumberFormat="1" applyFill="1"/>
    <xf numFmtId="164" fontId="0" fillId="4" borderId="0" xfId="0" applyNumberFormat="1" applyFill="1"/>
    <xf numFmtId="0" fontId="0" fillId="0" borderId="5" xfId="0" applyNumberFormat="1" applyFill="1" applyBorder="1"/>
    <xf numFmtId="164" fontId="0" fillId="0" borderId="0" xfId="0" applyNumberFormat="1" applyFill="1" applyBorder="1" applyAlignment="1">
      <alignment horizontal="right" vertical="center"/>
    </xf>
    <xf numFmtId="9" fontId="0" fillId="0" borderId="0" xfId="1" applyFont="1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5" xfId="0" applyNumberFormat="1" applyFont="1" applyBorder="1"/>
    <xf numFmtId="0" fontId="6" fillId="0" borderId="9" xfId="3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right"/>
    </xf>
    <xf numFmtId="3" fontId="8" fillId="2" borderId="0" xfId="3" applyNumberFormat="1" applyFont="1" applyFill="1" applyAlignment="1">
      <alignment horizontal="center"/>
    </xf>
    <xf numFmtId="0" fontId="8" fillId="2" borderId="0" xfId="0" applyFont="1" applyFill="1"/>
    <xf numFmtId="3" fontId="8" fillId="2" borderId="0" xfId="3" applyNumberFormat="1" applyFont="1" applyFill="1"/>
    <xf numFmtId="0" fontId="9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9" fillId="2" borderId="11" xfId="3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166" fontId="11" fillId="5" borderId="0" xfId="0" applyNumberFormat="1" applyFont="1" applyFill="1" applyBorder="1" applyAlignment="1">
      <alignment horizontal="center"/>
    </xf>
    <xf numFmtId="167" fontId="11" fillId="5" borderId="0" xfId="4" applyNumberFormat="1" applyFont="1" applyFill="1" applyBorder="1" applyAlignment="1">
      <alignment horizontal="center"/>
    </xf>
    <xf numFmtId="168" fontId="11" fillId="5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168" fontId="11" fillId="2" borderId="0" xfId="0" applyNumberFormat="1" applyFont="1" applyFill="1" applyBorder="1" applyAlignment="1">
      <alignment horizontal="center"/>
    </xf>
    <xf numFmtId="167" fontId="11" fillId="2" borderId="0" xfId="4" applyNumberFormat="1" applyFont="1" applyFill="1" applyBorder="1" applyAlignment="1">
      <alignment horizontal="center"/>
    </xf>
    <xf numFmtId="0" fontId="10" fillId="5" borderId="12" xfId="0" applyFont="1" applyFill="1" applyBorder="1" applyAlignment="1">
      <alignment horizontal="left"/>
    </xf>
    <xf numFmtId="167" fontId="11" fillId="5" borderId="12" xfId="4" applyNumberFormat="1" applyFont="1" applyFill="1" applyBorder="1" applyAlignment="1">
      <alignment horizontal="center"/>
    </xf>
    <xf numFmtId="169" fontId="11" fillId="2" borderId="0" xfId="5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left"/>
    </xf>
    <xf numFmtId="169" fontId="11" fillId="6" borderId="0" xfId="5" applyNumberFormat="1" applyFont="1" applyFill="1" applyBorder="1" applyAlignment="1">
      <alignment horizontal="center"/>
    </xf>
    <xf numFmtId="0" fontId="10" fillId="6" borderId="12" xfId="0" applyFont="1" applyFill="1" applyBorder="1" applyAlignment="1">
      <alignment horizontal="left"/>
    </xf>
    <xf numFmtId="169" fontId="11" fillId="6" borderId="12" xfId="5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4" fontId="11" fillId="2" borderId="0" xfId="4" applyNumberFormat="1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4" fontId="11" fillId="5" borderId="12" xfId="0" applyNumberFormat="1" applyFont="1" applyFill="1" applyBorder="1" applyAlignment="1">
      <alignment horizontal="center"/>
    </xf>
    <xf numFmtId="170" fontId="10" fillId="2" borderId="0" xfId="0" applyNumberFormat="1" applyFont="1" applyFill="1" applyBorder="1" applyAlignment="1">
      <alignment horizontal="left"/>
    </xf>
    <xf numFmtId="0" fontId="12" fillId="2" borderId="0" xfId="3" applyFont="1" applyFill="1"/>
    <xf numFmtId="3" fontId="13" fillId="2" borderId="0" xfId="0" applyNumberFormat="1" applyFont="1" applyFill="1" applyBorder="1" applyAlignment="1">
      <alignment horizontal="right"/>
    </xf>
    <xf numFmtId="170" fontId="12" fillId="2" borderId="0" xfId="3" applyNumberFormat="1" applyFont="1" applyFill="1"/>
    <xf numFmtId="9" fontId="0" fillId="2" borderId="1" xfId="1" applyFont="1" applyFill="1" applyBorder="1" applyAlignment="1">
      <alignment horizontal="right" vertical="center"/>
    </xf>
    <xf numFmtId="9" fontId="0" fillId="0" borderId="1" xfId="1" applyFont="1" applyFill="1" applyBorder="1" applyAlignment="1">
      <alignment horizontal="right" vertical="center"/>
    </xf>
    <xf numFmtId="164" fontId="0" fillId="2" borderId="3" xfId="0" applyNumberFormat="1" applyFill="1" applyBorder="1" applyAlignment="1">
      <alignment horizontal="right" vertical="center"/>
    </xf>
    <xf numFmtId="9" fontId="0" fillId="2" borderId="3" xfId="1" applyFon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9" fontId="0" fillId="2" borderId="4" xfId="1" applyFont="1" applyFill="1" applyBorder="1" applyAlignment="1">
      <alignment horizontal="right" vertical="center"/>
    </xf>
    <xf numFmtId="0" fontId="0" fillId="0" borderId="0" xfId="0" applyBorder="1"/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right" vertical="center"/>
    </xf>
    <xf numFmtId="14" fontId="2" fillId="0" borderId="1" xfId="2" applyNumberFormat="1" applyBorder="1"/>
    <xf numFmtId="14" fontId="0" fillId="2" borderId="1" xfId="0" applyNumberFormat="1" applyFill="1" applyBorder="1" applyAlignment="1">
      <alignment horizontal="right" vertical="center"/>
    </xf>
    <xf numFmtId="14" fontId="2" fillId="0" borderId="1" xfId="2" applyNumberFormat="1" applyFill="1" applyBorder="1"/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0" fontId="0" fillId="2" borderId="0" xfId="0" applyFill="1" applyBorder="1"/>
    <xf numFmtId="0" fontId="0" fillId="0" borderId="5" xfId="0" applyNumberFormat="1" applyFill="1" applyBorder="1" applyAlignment="1">
      <alignment horizontal="center" vertical="center"/>
    </xf>
    <xf numFmtId="0" fontId="0" fillId="0" borderId="2" xfId="0" applyNumberFormat="1" applyBorder="1"/>
    <xf numFmtId="14" fontId="0" fillId="0" borderId="4" xfId="0" applyNumberFormat="1" applyFill="1" applyBorder="1" applyAlignment="1">
      <alignment horizontal="right" vertical="center"/>
    </xf>
    <xf numFmtId="0" fontId="0" fillId="0" borderId="6" xfId="0" applyNumberFormat="1" applyBorder="1"/>
    <xf numFmtId="0" fontId="0" fillId="2" borderId="2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right" vertical="center"/>
    </xf>
    <xf numFmtId="9" fontId="0" fillId="2" borderId="8" xfId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9" fontId="0" fillId="2" borderId="7" xfId="1" applyFont="1" applyFill="1" applyBorder="1" applyAlignment="1">
      <alignment horizontal="right" vertical="center"/>
    </xf>
    <xf numFmtId="14" fontId="0" fillId="0" borderId="7" xfId="0" applyNumberFormat="1" applyFill="1" applyBorder="1" applyAlignment="1">
      <alignment horizontal="right" vertical="center"/>
    </xf>
    <xf numFmtId="14" fontId="2" fillId="0" borderId="1" xfId="2" applyNumberFormat="1" applyBorder="1" applyAlignment="1">
      <alignment horizontal="right"/>
    </xf>
    <xf numFmtId="14" fontId="2" fillId="0" borderId="1" xfId="2" applyNumberFormat="1" applyFill="1" applyBorder="1" applyAlignment="1">
      <alignment horizontal="right"/>
    </xf>
    <xf numFmtId="14" fontId="5" fillId="0" borderId="1" xfId="2" applyNumberFormat="1" applyFont="1" applyBorder="1" applyAlignment="1">
      <alignment horizontal="right"/>
    </xf>
    <xf numFmtId="166" fontId="11" fillId="2" borderId="0" xfId="0" applyNumberFormat="1" applyFont="1" applyFill="1" applyBorder="1" applyAlignment="1">
      <alignment horizontal="center"/>
    </xf>
    <xf numFmtId="166" fontId="11" fillId="5" borderId="1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6">
    <cellStyle name="blp_date_short" xfId="2" xr:uid="{00000000-0005-0000-0000-000000000000}"/>
    <cellStyle name="Comma 2" xfId="5" xr:uid="{00000000-0005-0000-0000-000001000000}"/>
    <cellStyle name="Normal" xfId="0" builtinId="0"/>
    <cellStyle name="Normal 2" xfId="3" xr:uid="{00000000-0005-0000-0000-000003000000}"/>
    <cellStyle name="Percent 2" xfId="4" xr:uid="{00000000-0005-0000-0000-000004000000}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GE/RESEARCH/2Q19_Earnings_Dist/G&#246;nderim/2Q19/2&#199;19FinansalSonu&#231;lar_22.07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ST_TUM_SONUCLAR"/>
      <sheetName val="HISSE_DETAY"/>
    </sheetNames>
    <sheetDataSet>
      <sheetData sheetId="0">
        <row r="1">
          <cell r="B1" t="str">
            <v>*Bankalar için Net Faiz Gelirleri / Sigortalar için Hayat Dışı Teknik Gelir</v>
          </cell>
        </row>
        <row r="2">
          <cell r="B2" t="str">
            <v>**Bankalar için Net Faaliyet Gelirleri / Sigortalar için Genel Teknik Bölüm Dengesi</v>
          </cell>
        </row>
        <row r="3">
          <cell r="AA3">
            <v>43594</v>
          </cell>
        </row>
        <row r="4">
          <cell r="B4"/>
          <cell r="C4"/>
          <cell r="D4"/>
          <cell r="E4" t="str">
            <v>Net Satışlar* (mn TL)</v>
          </cell>
          <cell r="F4"/>
          <cell r="G4"/>
          <cell r="H4"/>
          <cell r="I4"/>
          <cell r="J4"/>
          <cell r="K4" t="str">
            <v xml:space="preserve">FAVÖK** (mn TL) </v>
          </cell>
          <cell r="L4"/>
          <cell r="M4"/>
          <cell r="N4"/>
          <cell r="O4"/>
          <cell r="P4"/>
          <cell r="Q4" t="str">
            <v>Net Dönem Karı/Zararı (mn TL)</v>
          </cell>
          <cell r="R4"/>
          <cell r="S4"/>
          <cell r="T4"/>
          <cell r="U4"/>
          <cell r="V4"/>
          <cell r="AA4" t="str">
            <v>Mcap</v>
          </cell>
          <cell r="AB4" t="str">
            <v>Net Sales</v>
          </cell>
          <cell r="AF4" t="str">
            <v>Gross Profit</v>
          </cell>
          <cell r="AM4" t="str">
            <v>Operating Profit</v>
          </cell>
          <cell r="AT4" t="str">
            <v>EBITDA</v>
          </cell>
          <cell r="BA4" t="str">
            <v>Net Income</v>
          </cell>
          <cell r="BH4" t="str">
            <v>Net Debt</v>
          </cell>
        </row>
        <row r="5">
          <cell r="B5" t="str">
            <v>Şirket</v>
          </cell>
          <cell r="C5" t="str">
            <v>Muhtemel Açıklanma Tarihi</v>
          </cell>
          <cell r="D5" t="str">
            <v>Format</v>
          </cell>
          <cell r="E5" t="str">
            <v>Konsensus</v>
          </cell>
          <cell r="F5" t="str">
            <v>1Ç19</v>
          </cell>
          <cell r="G5" t="str">
            <v>4Ç18</v>
          </cell>
          <cell r="H5" t="str">
            <v>1Ç18</v>
          </cell>
          <cell r="I5" t="str">
            <v>Yıllık Değişim</v>
          </cell>
          <cell r="J5" t="str">
            <v>Çeyreksel Değişim</v>
          </cell>
          <cell r="K5" t="str">
            <v>Konsensus</v>
          </cell>
          <cell r="L5" t="str">
            <v>1Ç19</v>
          </cell>
          <cell r="M5" t="str">
            <v>4Ç18</v>
          </cell>
          <cell r="N5" t="str">
            <v>1Ç18</v>
          </cell>
          <cell r="O5" t="str">
            <v>Yıllık Değişim</v>
          </cell>
          <cell r="P5" t="str">
            <v>Çeyreksel Değişim</v>
          </cell>
          <cell r="Q5" t="str">
            <v>Konsensus</v>
          </cell>
          <cell r="R5" t="str">
            <v>1Ç19</v>
          </cell>
          <cell r="S5" t="str">
            <v>4Ç18</v>
          </cell>
          <cell r="T5" t="str">
            <v>1Ç18</v>
          </cell>
          <cell r="U5" t="str">
            <v>Yıllık Değişim</v>
          </cell>
          <cell r="V5" t="str">
            <v>Çeyreksel Değişim</v>
          </cell>
          <cell r="W5"/>
          <cell r="X5"/>
          <cell r="Y5"/>
          <cell r="Z5"/>
          <cell r="AA5"/>
          <cell r="AB5" t="str">
            <v>2019/03</v>
          </cell>
          <cell r="AC5" t="str">
            <v>2018/03</v>
          </cell>
          <cell r="AD5" t="str">
            <v>2018/06</v>
          </cell>
          <cell r="AE5" t="str">
            <v>2018/09</v>
          </cell>
          <cell r="AF5" t="str">
            <v>2019/03</v>
          </cell>
          <cell r="AG5" t="str">
            <v>2018/03</v>
          </cell>
          <cell r="AH5" t="str">
            <v>2018/03</v>
          </cell>
          <cell r="AI5" t="str">
            <v>2018/06</v>
          </cell>
          <cell r="AJ5" t="str">
            <v>2018/09</v>
          </cell>
          <cell r="AK5" t="str">
            <v>2018/12</v>
          </cell>
          <cell r="AL5" t="str">
            <v>2019/03</v>
          </cell>
          <cell r="AM5" t="str">
            <v>2019/03</v>
          </cell>
          <cell r="AN5" t="str">
            <v>2018/03</v>
          </cell>
          <cell r="AO5" t="str">
            <v>2018/03</v>
          </cell>
          <cell r="AP5" t="str">
            <v>2018/06</v>
          </cell>
          <cell r="AQ5" t="str">
            <v>2018/09</v>
          </cell>
          <cell r="AR5" t="str">
            <v>2018/12</v>
          </cell>
          <cell r="AS5" t="str">
            <v>2019/03</v>
          </cell>
          <cell r="AT5" t="str">
            <v>2019/03</v>
          </cell>
          <cell r="AU5" t="str">
            <v>2018/03</v>
          </cell>
          <cell r="AV5" t="str">
            <v>2018/03</v>
          </cell>
          <cell r="AW5" t="str">
            <v>2018/06</v>
          </cell>
          <cell r="AX5" t="str">
            <v>2018/09</v>
          </cell>
          <cell r="AY5" t="str">
            <v>2018/06</v>
          </cell>
          <cell r="AZ5" t="str">
            <v>2018/09</v>
          </cell>
          <cell r="BA5" t="str">
            <v>2019/03</v>
          </cell>
          <cell r="BB5" t="str">
            <v>2018/03</v>
          </cell>
          <cell r="BC5" t="str">
            <v>2018/03</v>
          </cell>
          <cell r="BD5" t="str">
            <v>2018/06</v>
          </cell>
          <cell r="BE5" t="str">
            <v>2018/06</v>
          </cell>
          <cell r="BF5" t="str">
            <v>2018/06</v>
          </cell>
          <cell r="BG5" t="str">
            <v>2018/09</v>
          </cell>
          <cell r="BH5" t="str">
            <v>2018/03</v>
          </cell>
          <cell r="BI5" t="str">
            <v>2018/03</v>
          </cell>
          <cell r="BJ5" t="str">
            <v>2018/06</v>
          </cell>
          <cell r="BK5" t="str">
            <v>2018/09</v>
          </cell>
        </row>
        <row r="6">
          <cell r="B6" t="str">
            <v>OSMEN</v>
          </cell>
          <cell r="C6">
            <v>43574</v>
          </cell>
          <cell r="D6" t="str">
            <v>Sanayi</v>
          </cell>
          <cell r="E6" t="str">
            <v>-</v>
          </cell>
          <cell r="F6">
            <v>245.65184600000001</v>
          </cell>
          <cell r="G6">
            <v>674.54546100000005</v>
          </cell>
          <cell r="H6">
            <v>156.06971999999999</v>
          </cell>
          <cell r="I6">
            <v>0.57398786901136245</v>
          </cell>
          <cell r="J6">
            <v>-0.63582610779735127</v>
          </cell>
          <cell r="K6" t="str">
            <v>-</v>
          </cell>
          <cell r="L6">
            <v>-0.98301899999999998</v>
          </cell>
          <cell r="M6">
            <v>6.0916670000000002</v>
          </cell>
          <cell r="N6">
            <v>2.5802610000000001</v>
          </cell>
          <cell r="O6" t="str">
            <v>n.m.</v>
          </cell>
          <cell r="P6" t="str">
            <v>n.m.</v>
          </cell>
          <cell r="Q6" t="str">
            <v>-</v>
          </cell>
          <cell r="R6">
            <v>1.0043660000000001</v>
          </cell>
          <cell r="S6">
            <v>0.25905699999999998</v>
          </cell>
          <cell r="T6">
            <v>2.4178929999999998</v>
          </cell>
          <cell r="U6">
            <v>-0.5846110642613217</v>
          </cell>
          <cell r="V6">
            <v>2.8770077627703561</v>
          </cell>
          <cell r="W6"/>
          <cell r="X6"/>
          <cell r="Y6"/>
          <cell r="Z6"/>
          <cell r="AA6">
            <v>29.334353320000002</v>
          </cell>
          <cell r="AB6">
            <v>245.65184600000001</v>
          </cell>
          <cell r="AC6">
            <v>156.06971999999999</v>
          </cell>
          <cell r="AD6">
            <v>184.696529</v>
          </cell>
          <cell r="AE6">
            <v>172.880979</v>
          </cell>
          <cell r="AF6">
            <v>7.2510000000000003</v>
          </cell>
          <cell r="AG6">
            <v>8.5850489999999997</v>
          </cell>
          <cell r="AH6">
            <v>8.5850489999999997</v>
          </cell>
          <cell r="AI6">
            <v>5.0298970000000001</v>
          </cell>
          <cell r="AJ6">
            <v>9.0963259999999995</v>
          </cell>
          <cell r="AK6">
            <v>13.495953999999999</v>
          </cell>
          <cell r="AL6">
            <v>7.2510000000000003</v>
          </cell>
          <cell r="AM6">
            <v>-1.0491159999999999</v>
          </cell>
          <cell r="AN6">
            <v>1.820192</v>
          </cell>
          <cell r="AO6">
            <v>1.820192</v>
          </cell>
          <cell r="AP6">
            <v>-3.099688</v>
          </cell>
          <cell r="AQ6">
            <v>1.6933940000000001</v>
          </cell>
          <cell r="AR6">
            <v>5.8979460000000001</v>
          </cell>
          <cell r="AS6">
            <v>-1.0491159999999999</v>
          </cell>
          <cell r="AT6">
            <v>-0.98301899999999998</v>
          </cell>
          <cell r="AU6">
            <v>2.5802610000000001</v>
          </cell>
          <cell r="AV6">
            <v>2.5802610000000001</v>
          </cell>
          <cell r="AW6">
            <v>-3.7192530000000001</v>
          </cell>
          <cell r="AX6">
            <v>2.1192380000000002</v>
          </cell>
          <cell r="AY6">
            <v>-3.7192530000000001</v>
          </cell>
          <cell r="AZ6">
            <v>2.1192380000000002</v>
          </cell>
          <cell r="BA6">
            <v>1.0043660000000001</v>
          </cell>
          <cell r="BB6">
            <v>2.4178929999999998</v>
          </cell>
          <cell r="BC6">
            <v>2.4178929999999998</v>
          </cell>
          <cell r="BD6">
            <v>-1.131019</v>
          </cell>
          <cell r="BE6">
            <v>-1.131019</v>
          </cell>
          <cell r="BF6">
            <v>-1.131019</v>
          </cell>
          <cell r="BG6">
            <v>-1.3886099999999999</v>
          </cell>
          <cell r="BH6">
            <v>-33.530239999999999</v>
          </cell>
          <cell r="BI6">
            <v>-33.530239999999999</v>
          </cell>
          <cell r="BJ6">
            <v>-53.786256000000002</v>
          </cell>
          <cell r="BK6">
            <v>-37.054853000000001</v>
          </cell>
        </row>
        <row r="7">
          <cell r="B7" t="str">
            <v>BOSSA</v>
          </cell>
          <cell r="C7">
            <v>43579</v>
          </cell>
          <cell r="D7" t="str">
            <v>Sanayi</v>
          </cell>
          <cell r="E7" t="str">
            <v>-</v>
          </cell>
          <cell r="F7">
            <v>149.807816</v>
          </cell>
          <cell r="G7">
            <v>154.92260300000001</v>
          </cell>
          <cell r="H7">
            <v>110.887868</v>
          </cell>
          <cell r="I7">
            <v>0.35098472630026589</v>
          </cell>
          <cell r="J7">
            <v>-3.3015111423089105E-2</v>
          </cell>
          <cell r="K7" t="str">
            <v>-</v>
          </cell>
          <cell r="L7">
            <v>29.290664</v>
          </cell>
          <cell r="M7">
            <v>27.646257000000002</v>
          </cell>
          <cell r="N7">
            <v>31.827691999999999</v>
          </cell>
          <cell r="O7">
            <v>-7.9711340677797171E-2</v>
          </cell>
          <cell r="P7">
            <v>5.9480276118390796E-2</v>
          </cell>
          <cell r="Q7" t="str">
            <v>-</v>
          </cell>
          <cell r="R7">
            <v>2.7865980000000001</v>
          </cell>
          <cell r="S7">
            <v>61.808503000000002</v>
          </cell>
          <cell r="T7">
            <v>2.0943309999999999</v>
          </cell>
          <cell r="U7">
            <v>0.33054326178622206</v>
          </cell>
          <cell r="V7">
            <v>-0.95491562059026081</v>
          </cell>
          <cell r="W7"/>
          <cell r="X7"/>
          <cell r="Y7"/>
          <cell r="Z7"/>
          <cell r="AA7">
            <v>215.76</v>
          </cell>
          <cell r="AB7">
            <v>149.807816</v>
          </cell>
          <cell r="AC7">
            <v>110.887868</v>
          </cell>
          <cell r="AD7">
            <v>125.700648</v>
          </cell>
          <cell r="AE7">
            <v>163.58700099999999</v>
          </cell>
          <cell r="AF7">
            <v>39.428263000000001</v>
          </cell>
          <cell r="AG7">
            <v>39.281965</v>
          </cell>
          <cell r="AH7">
            <v>39.281965</v>
          </cell>
          <cell r="AI7">
            <v>47.204388999999999</v>
          </cell>
          <cell r="AJ7">
            <v>70.731930000000006</v>
          </cell>
          <cell r="AK7">
            <v>39.850670000000001</v>
          </cell>
          <cell r="AL7">
            <v>39.428263000000001</v>
          </cell>
          <cell r="AM7">
            <v>24.047898</v>
          </cell>
          <cell r="AN7">
            <v>27.935209</v>
          </cell>
          <cell r="AO7">
            <v>27.935209</v>
          </cell>
          <cell r="AP7">
            <v>34.855243999999999</v>
          </cell>
          <cell r="AQ7">
            <v>57.255456000000002</v>
          </cell>
          <cell r="AR7">
            <v>23.263172000000001</v>
          </cell>
          <cell r="AS7">
            <v>24.047898</v>
          </cell>
          <cell r="AT7">
            <v>29.290664</v>
          </cell>
          <cell r="AU7">
            <v>31.827691999999999</v>
          </cell>
          <cell r="AV7">
            <v>31.827691999999999</v>
          </cell>
          <cell r="AW7">
            <v>38.749178000000001</v>
          </cell>
          <cell r="AX7">
            <v>61.074561000000003</v>
          </cell>
          <cell r="AY7">
            <v>38.749178000000001</v>
          </cell>
          <cell r="AZ7">
            <v>61.074561000000003</v>
          </cell>
          <cell r="BA7">
            <v>2.7865980000000001</v>
          </cell>
          <cell r="BB7">
            <v>2.0943309999999999</v>
          </cell>
          <cell r="BC7">
            <v>2.0943309999999999</v>
          </cell>
          <cell r="BD7">
            <v>2.342991</v>
          </cell>
          <cell r="BE7">
            <v>2.342991</v>
          </cell>
          <cell r="BF7">
            <v>2.342991</v>
          </cell>
          <cell r="BG7">
            <v>-8.2761700000000005</v>
          </cell>
          <cell r="BH7">
            <v>357.42401999999998</v>
          </cell>
          <cell r="BI7">
            <v>357.42401999999998</v>
          </cell>
          <cell r="BJ7">
            <v>409.96067599999998</v>
          </cell>
          <cell r="BK7">
            <v>524.87687500000004</v>
          </cell>
        </row>
        <row r="8">
          <cell r="B8" t="str">
            <v>EGGUB</v>
          </cell>
          <cell r="C8">
            <v>43579</v>
          </cell>
          <cell r="D8" t="str">
            <v>Sanayi</v>
          </cell>
          <cell r="E8" t="str">
            <v>-</v>
          </cell>
          <cell r="F8">
            <v>194.00991300000001</v>
          </cell>
          <cell r="G8">
            <v>141.723781</v>
          </cell>
          <cell r="H8">
            <v>115.016744</v>
          </cell>
          <cell r="I8">
            <v>0.68679712407786475</v>
          </cell>
          <cell r="J8">
            <v>0.36892984106880422</v>
          </cell>
          <cell r="K8" t="str">
            <v>-</v>
          </cell>
          <cell r="L8">
            <v>27.441586000000001</v>
          </cell>
          <cell r="M8">
            <v>37.274799000000002</v>
          </cell>
          <cell r="N8">
            <v>15.955306999999999</v>
          </cell>
          <cell r="O8">
            <v>0.71990335253342352</v>
          </cell>
          <cell r="P8">
            <v>-0.26380324679953338</v>
          </cell>
          <cell r="Q8" t="str">
            <v>-</v>
          </cell>
          <cell r="R8">
            <v>8.2348610000000004</v>
          </cell>
          <cell r="S8">
            <v>39.175862000000002</v>
          </cell>
          <cell r="T8">
            <v>7.8030650000000001</v>
          </cell>
          <cell r="U8">
            <v>5.5336717046442718E-2</v>
          </cell>
          <cell r="V8">
            <v>-0.78979757994859179</v>
          </cell>
          <cell r="W8"/>
          <cell r="X8"/>
          <cell r="Y8"/>
          <cell r="Z8"/>
          <cell r="AA8">
            <v>242.8</v>
          </cell>
          <cell r="AB8">
            <v>194.00991300000001</v>
          </cell>
          <cell r="AC8">
            <v>115.016744</v>
          </cell>
          <cell r="AD8">
            <v>68.448785999999998</v>
          </cell>
          <cell r="AE8">
            <v>66.546319999999994</v>
          </cell>
          <cell r="AF8">
            <v>35.222946</v>
          </cell>
          <cell r="AG8">
            <v>22.562114999999999</v>
          </cell>
          <cell r="AH8">
            <v>22.562114999999999</v>
          </cell>
          <cell r="AI8">
            <v>22.125973999999999</v>
          </cell>
          <cell r="AJ8">
            <v>28.99802</v>
          </cell>
          <cell r="AK8">
            <v>44.752695000000003</v>
          </cell>
          <cell r="AL8">
            <v>35.222946</v>
          </cell>
          <cell r="AM8">
            <v>24.850881000000001</v>
          </cell>
          <cell r="AN8">
            <v>14.063753</v>
          </cell>
          <cell r="AO8">
            <v>14.063753</v>
          </cell>
          <cell r="AP8">
            <v>14.408879000000001</v>
          </cell>
          <cell r="AQ8">
            <v>22.791319000000001</v>
          </cell>
          <cell r="AR8">
            <v>35.276468000000001</v>
          </cell>
          <cell r="AS8">
            <v>24.850881000000001</v>
          </cell>
          <cell r="AT8">
            <v>27.441586000000001</v>
          </cell>
          <cell r="AU8">
            <v>15.955306999999999</v>
          </cell>
          <cell r="AV8">
            <v>15.955306999999999</v>
          </cell>
          <cell r="AW8">
            <v>16.212069</v>
          </cell>
          <cell r="AX8">
            <v>24.724941999999999</v>
          </cell>
          <cell r="AY8">
            <v>16.212069</v>
          </cell>
          <cell r="AZ8">
            <v>24.724941999999999</v>
          </cell>
          <cell r="BA8">
            <v>8.2348610000000004</v>
          </cell>
          <cell r="BB8">
            <v>7.8030650000000001</v>
          </cell>
          <cell r="BC8">
            <v>7.8030650000000001</v>
          </cell>
          <cell r="BD8">
            <v>1.8244899999999999</v>
          </cell>
          <cell r="BE8">
            <v>1.8244899999999999</v>
          </cell>
          <cell r="BF8">
            <v>1.8244899999999999</v>
          </cell>
          <cell r="BG8">
            <v>-20.376787</v>
          </cell>
          <cell r="BH8">
            <v>-22.152256999999999</v>
          </cell>
          <cell r="BI8">
            <v>-22.152256999999999</v>
          </cell>
          <cell r="BJ8">
            <v>-3.7708270000000002</v>
          </cell>
          <cell r="BK8">
            <v>42.983753999999998</v>
          </cell>
        </row>
        <row r="9">
          <cell r="B9" t="str">
            <v>TDGYO</v>
          </cell>
          <cell r="C9">
            <v>43579</v>
          </cell>
          <cell r="D9" t="str">
            <v>Sanayi</v>
          </cell>
          <cell r="E9" t="str">
            <v>-</v>
          </cell>
          <cell r="F9">
            <v>4.3999999999999997E-2</v>
          </cell>
          <cell r="G9">
            <v>1.5071479999999999</v>
          </cell>
          <cell r="H9">
            <v>27.944271000000001</v>
          </cell>
          <cell r="I9">
            <v>-0.99842543754317303</v>
          </cell>
          <cell r="J9">
            <v>-0.97080578682385543</v>
          </cell>
          <cell r="K9" t="str">
            <v>-</v>
          </cell>
          <cell r="L9">
            <v>-0.73988300000000007</v>
          </cell>
          <cell r="M9">
            <v>-0.23343599999999998</v>
          </cell>
          <cell r="N9">
            <v>13.457326999999999</v>
          </cell>
          <cell r="O9" t="str">
            <v>n.m.</v>
          </cell>
          <cell r="P9" t="str">
            <v>n.m.</v>
          </cell>
          <cell r="Q9" t="str">
            <v>-</v>
          </cell>
          <cell r="R9">
            <v>-2.0797680000000001</v>
          </cell>
          <cell r="S9">
            <v>-3.2365740000000001</v>
          </cell>
          <cell r="T9">
            <v>13.522793999999999</v>
          </cell>
          <cell r="U9" t="str">
            <v>n.m.</v>
          </cell>
          <cell r="V9" t="str">
            <v>n.m.</v>
          </cell>
          <cell r="W9"/>
          <cell r="X9"/>
          <cell r="Y9"/>
          <cell r="Z9"/>
          <cell r="AA9">
            <v>36.9</v>
          </cell>
          <cell r="AB9">
            <v>4.3999999999999997E-2</v>
          </cell>
          <cell r="AC9">
            <v>27.944271000000001</v>
          </cell>
          <cell r="AD9">
            <v>1.4029700000000001</v>
          </cell>
          <cell r="AE9">
            <v>0.50495000000000001</v>
          </cell>
          <cell r="AF9">
            <v>4.3999999999999997E-2</v>
          </cell>
          <cell r="AG9">
            <v>14.997648</v>
          </cell>
          <cell r="AH9">
            <v>14.997648</v>
          </cell>
          <cell r="AI9">
            <v>0.91289399999999998</v>
          </cell>
          <cell r="AJ9">
            <v>0.307114</v>
          </cell>
          <cell r="AK9">
            <v>0.713731</v>
          </cell>
          <cell r="AL9">
            <v>4.3999999999999997E-2</v>
          </cell>
          <cell r="AM9">
            <v>-0.81821100000000002</v>
          </cell>
          <cell r="AN9">
            <v>13.417354</v>
          </cell>
          <cell r="AO9">
            <v>13.417354</v>
          </cell>
          <cell r="AP9">
            <v>-7.7077999999999994E-2</v>
          </cell>
          <cell r="AQ9">
            <v>-0.55387399999999998</v>
          </cell>
          <cell r="AR9">
            <v>-0.27493699999999999</v>
          </cell>
          <cell r="AS9">
            <v>-0.81821100000000002</v>
          </cell>
          <cell r="AT9">
            <v>-0.73988299999999996</v>
          </cell>
          <cell r="AU9">
            <v>13.457326999999999</v>
          </cell>
          <cell r="AV9">
            <v>13.457326999999999</v>
          </cell>
          <cell r="AW9">
            <v>-3.7075999999999998E-2</v>
          </cell>
          <cell r="AX9">
            <v>-0.51302899999999996</v>
          </cell>
          <cell r="AY9">
            <v>-3.7075999999999998E-2</v>
          </cell>
          <cell r="AZ9">
            <v>-0.51302899999999996</v>
          </cell>
          <cell r="BA9">
            <v>-2.0797680000000001</v>
          </cell>
          <cell r="BB9">
            <v>13.522793999999999</v>
          </cell>
          <cell r="BC9">
            <v>13.522793999999999</v>
          </cell>
          <cell r="BD9">
            <v>-0.90896299999999997</v>
          </cell>
          <cell r="BE9">
            <v>-0.90896299999999997</v>
          </cell>
          <cell r="BF9">
            <v>-0.90896299999999997</v>
          </cell>
          <cell r="BG9">
            <v>7.2191000000000005E-2</v>
          </cell>
          <cell r="BH9">
            <v>30.319514999999999</v>
          </cell>
          <cell r="BI9">
            <v>30.319514999999999</v>
          </cell>
          <cell r="BJ9">
            <v>28.763301999999999</v>
          </cell>
          <cell r="BK9">
            <v>29.026682000000001</v>
          </cell>
        </row>
        <row r="10">
          <cell r="B10" t="str">
            <v>BFREN</v>
          </cell>
          <cell r="C10">
            <v>43580</v>
          </cell>
          <cell r="D10" t="str">
            <v>Sanayi</v>
          </cell>
          <cell r="E10" t="str">
            <v>-</v>
          </cell>
          <cell r="F10">
            <v>53.767696000000001</v>
          </cell>
          <cell r="G10">
            <v>60.558110999999997</v>
          </cell>
          <cell r="H10">
            <v>47.715778</v>
          </cell>
          <cell r="I10">
            <v>0.12683263804270362</v>
          </cell>
          <cell r="J10">
            <v>-0.11213056166827917</v>
          </cell>
          <cell r="K10" t="str">
            <v>-</v>
          </cell>
          <cell r="L10">
            <v>13.443667999999999</v>
          </cell>
          <cell r="M10">
            <v>13.515105999999999</v>
          </cell>
          <cell r="N10">
            <v>8.455521000000001</v>
          </cell>
          <cell r="O10">
            <v>0.58992781166293562</v>
          </cell>
          <cell r="P10">
            <v>-5.2857891014691516E-3</v>
          </cell>
          <cell r="Q10" t="str">
            <v>-</v>
          </cell>
          <cell r="R10">
            <v>11.788247</v>
          </cell>
          <cell r="S10">
            <v>7.1491959999999999</v>
          </cell>
          <cell r="T10">
            <v>9.2647080000000006</v>
          </cell>
          <cell r="U10">
            <v>0.27238192504286141</v>
          </cell>
          <cell r="V10">
            <v>0.64889128791545225</v>
          </cell>
          <cell r="W10"/>
          <cell r="X10"/>
          <cell r="Y10"/>
          <cell r="Z10"/>
          <cell r="AA10">
            <v>376</v>
          </cell>
          <cell r="AB10">
            <v>53.767696000000001</v>
          </cell>
          <cell r="AC10">
            <v>47.715778</v>
          </cell>
          <cell r="AD10">
            <v>54.518008999999999</v>
          </cell>
          <cell r="AE10">
            <v>56.319813000000003</v>
          </cell>
          <cell r="AF10">
            <v>13.809483999999999</v>
          </cell>
          <cell r="AG10">
            <v>9.1922420000000002</v>
          </cell>
          <cell r="AH10">
            <v>9.1922420000000002</v>
          </cell>
          <cell r="AI10">
            <v>7.8687060000000004</v>
          </cell>
          <cell r="AJ10">
            <v>9.8412659999999992</v>
          </cell>
          <cell r="AK10">
            <v>13.682112999999999</v>
          </cell>
          <cell r="AL10">
            <v>13.809483999999999</v>
          </cell>
          <cell r="AM10">
            <v>11.730293</v>
          </cell>
          <cell r="AN10">
            <v>7.4744590000000004</v>
          </cell>
          <cell r="AO10">
            <v>7.4744590000000004</v>
          </cell>
          <cell r="AP10">
            <v>5.2719230000000001</v>
          </cell>
          <cell r="AQ10">
            <v>6.4681509999999998</v>
          </cell>
          <cell r="AR10">
            <v>12.618857999999999</v>
          </cell>
          <cell r="AS10">
            <v>11.730293</v>
          </cell>
          <cell r="AT10">
            <v>13.443668000000001</v>
          </cell>
          <cell r="AU10">
            <v>8.4555209999999992</v>
          </cell>
          <cell r="AV10">
            <v>8.4555209999999992</v>
          </cell>
          <cell r="AW10">
            <v>6.2088409999999996</v>
          </cell>
          <cell r="AX10">
            <v>7.331137</v>
          </cell>
          <cell r="AY10">
            <v>6.2088409999999996</v>
          </cell>
          <cell r="AZ10">
            <v>7.331137</v>
          </cell>
          <cell r="BA10">
            <v>11.788247</v>
          </cell>
          <cell r="BB10">
            <v>9.2647080000000006</v>
          </cell>
          <cell r="BC10">
            <v>9.2647080000000006</v>
          </cell>
          <cell r="BD10">
            <v>7.6099019999999999</v>
          </cell>
          <cell r="BE10">
            <v>7.6099019999999999</v>
          </cell>
          <cell r="BF10">
            <v>7.6099019999999999</v>
          </cell>
          <cell r="BG10">
            <v>10.167248000000001</v>
          </cell>
          <cell r="BH10">
            <v>-33.842664999999997</v>
          </cell>
          <cell r="BI10">
            <v>-33.842664999999997</v>
          </cell>
          <cell r="BJ10">
            <v>-15.3591</v>
          </cell>
          <cell r="BK10">
            <v>-21.861343000000002</v>
          </cell>
        </row>
        <row r="11">
          <cell r="B11" t="str">
            <v>FMIZP</v>
          </cell>
          <cell r="C11">
            <v>43580</v>
          </cell>
          <cell r="D11" t="str">
            <v>Sanayi</v>
          </cell>
          <cell r="E11" t="str">
            <v>-</v>
          </cell>
          <cell r="F11">
            <v>26.628264999999999</v>
          </cell>
          <cell r="G11">
            <v>22.176074</v>
          </cell>
          <cell r="H11">
            <v>20.742056999999999</v>
          </cell>
          <cell r="I11">
            <v>0.28378130481465758</v>
          </cell>
          <cell r="J11">
            <v>0.20076551872978055</v>
          </cell>
          <cell r="K11" t="str">
            <v>-</v>
          </cell>
          <cell r="L11">
            <v>6.9539470000000003</v>
          </cell>
          <cell r="M11">
            <v>2.839677</v>
          </cell>
          <cell r="N11">
            <v>5.0734219999999999</v>
          </cell>
          <cell r="O11">
            <v>0.37066205019018739</v>
          </cell>
          <cell r="P11">
            <v>1.4488514010572331</v>
          </cell>
          <cell r="Q11" t="str">
            <v>-</v>
          </cell>
          <cell r="R11">
            <v>8.4852410000000003</v>
          </cell>
          <cell r="S11">
            <v>-1.3915E-2</v>
          </cell>
          <cell r="T11">
            <v>7.6341720000000004</v>
          </cell>
          <cell r="U11">
            <v>0.11148150709729876</v>
          </cell>
          <cell r="V11" t="str">
            <v>n.m.</v>
          </cell>
          <cell r="W11"/>
          <cell r="X11"/>
          <cell r="Y11"/>
          <cell r="Z11"/>
          <cell r="AA11">
            <v>215.15122530000002</v>
          </cell>
          <cell r="AB11">
            <v>26.628264999999999</v>
          </cell>
          <cell r="AC11">
            <v>20.742056999999999</v>
          </cell>
          <cell r="AD11">
            <v>23.536995999999998</v>
          </cell>
          <cell r="AE11">
            <v>25.720815999999999</v>
          </cell>
          <cell r="AF11">
            <v>7.5309590000000002</v>
          </cell>
          <cell r="AG11">
            <v>6.001118</v>
          </cell>
          <cell r="AH11">
            <v>6.001118</v>
          </cell>
          <cell r="AI11">
            <v>6.699109</v>
          </cell>
          <cell r="AJ11">
            <v>9.4058650000000004</v>
          </cell>
          <cell r="AK11">
            <v>3.4382419999999998</v>
          </cell>
          <cell r="AL11">
            <v>7.5309590000000002</v>
          </cell>
          <cell r="AM11">
            <v>6.5455360000000002</v>
          </cell>
          <cell r="AN11">
            <v>4.8537980000000003</v>
          </cell>
          <cell r="AO11">
            <v>4.8537980000000003</v>
          </cell>
          <cell r="AP11">
            <v>5.5503239999999998</v>
          </cell>
          <cell r="AQ11">
            <v>8.3082550000000008</v>
          </cell>
          <cell r="AR11">
            <v>2.2779660000000002</v>
          </cell>
          <cell r="AS11">
            <v>6.5455360000000002</v>
          </cell>
          <cell r="AT11">
            <v>6.9539470000000003</v>
          </cell>
          <cell r="AU11">
            <v>5.0734219999999999</v>
          </cell>
          <cell r="AV11">
            <v>5.0734219999999999</v>
          </cell>
          <cell r="AW11">
            <v>6.4007849999999999</v>
          </cell>
          <cell r="AX11">
            <v>8.5280500000000004</v>
          </cell>
          <cell r="AY11">
            <v>6.4007849999999999</v>
          </cell>
          <cell r="AZ11">
            <v>8.5280500000000004</v>
          </cell>
          <cell r="BA11">
            <v>8.4852410000000003</v>
          </cell>
          <cell r="BB11">
            <v>7.6341720000000004</v>
          </cell>
          <cell r="BC11">
            <v>7.6341720000000004</v>
          </cell>
          <cell r="BD11">
            <v>7.4700280000000001</v>
          </cell>
          <cell r="BE11">
            <v>7.4700280000000001</v>
          </cell>
          <cell r="BF11">
            <v>7.4700280000000001</v>
          </cell>
          <cell r="BG11">
            <v>15.911295000000001</v>
          </cell>
          <cell r="BH11">
            <v>-21.556799999999999</v>
          </cell>
          <cell r="BI11">
            <v>-21.556799999999999</v>
          </cell>
          <cell r="BJ11">
            <v>-3.8431389999999999</v>
          </cell>
          <cell r="BK11">
            <v>-37.774464999999999</v>
          </cell>
        </row>
        <row r="12">
          <cell r="B12" t="str">
            <v>GARFA</v>
          </cell>
          <cell r="C12">
            <v>43580</v>
          </cell>
          <cell r="D12" t="str">
            <v>Sanayi</v>
          </cell>
          <cell r="E12" t="str">
            <v>-</v>
          </cell>
          <cell r="F12">
            <v>118.13200000000001</v>
          </cell>
          <cell r="G12">
            <v>141.01</v>
          </cell>
          <cell r="H12">
            <v>99.988</v>
          </cell>
          <cell r="I12">
            <v>0.18146177541304964</v>
          </cell>
          <cell r="J12">
            <v>-0.16224381249556763</v>
          </cell>
          <cell r="K12" t="str">
            <v>-</v>
          </cell>
          <cell r="L12">
            <v>108.431</v>
          </cell>
          <cell r="M12">
            <v>127.22799999999999</v>
          </cell>
          <cell r="N12">
            <v>90.772999999999996</v>
          </cell>
          <cell r="O12">
            <v>0.19452921022771097</v>
          </cell>
          <cell r="P12">
            <v>-0.14774263526896592</v>
          </cell>
          <cell r="Q12" t="str">
            <v>-</v>
          </cell>
          <cell r="R12">
            <v>19.37</v>
          </cell>
          <cell r="S12">
            <v>-47.851999999999997</v>
          </cell>
          <cell r="T12">
            <v>7.8949999999999996</v>
          </cell>
          <cell r="U12">
            <v>1.4534515516149464</v>
          </cell>
          <cell r="V12" t="str">
            <v>n.m.</v>
          </cell>
          <cell r="W12"/>
          <cell r="X12"/>
          <cell r="Y12"/>
          <cell r="Z12"/>
          <cell r="AA12">
            <v>188.41499999999999</v>
          </cell>
          <cell r="AB12">
            <v>118.13200000000001</v>
          </cell>
          <cell r="AC12">
            <v>99.988</v>
          </cell>
          <cell r="AD12">
            <v>104.69499999999999</v>
          </cell>
          <cell r="AE12">
            <v>131.815</v>
          </cell>
          <cell r="AF12">
            <v>118.13200000000001</v>
          </cell>
          <cell r="AG12">
            <v>99.988</v>
          </cell>
          <cell r="AH12">
            <v>99.988</v>
          </cell>
          <cell r="AI12">
            <v>104.69499999999999</v>
          </cell>
          <cell r="AJ12">
            <v>128.886</v>
          </cell>
          <cell r="AK12">
            <v>141.01</v>
          </cell>
          <cell r="AL12">
            <v>118.13200000000001</v>
          </cell>
          <cell r="AM12">
            <v>106.148</v>
          </cell>
          <cell r="AN12">
            <v>89.685000000000002</v>
          </cell>
          <cell r="AO12">
            <v>89.685000000000002</v>
          </cell>
          <cell r="AP12">
            <v>93.334999999999994</v>
          </cell>
          <cell r="AQ12">
            <v>114.78</v>
          </cell>
          <cell r="AR12">
            <v>125.896</v>
          </cell>
          <cell r="AS12">
            <v>106.148</v>
          </cell>
          <cell r="AT12">
            <v>108.431</v>
          </cell>
          <cell r="AU12">
            <v>90.772999999999996</v>
          </cell>
          <cell r="AV12">
            <v>90.772999999999996</v>
          </cell>
          <cell r="AW12">
            <v>94.522999999999996</v>
          </cell>
          <cell r="AX12">
            <v>117.80500000000001</v>
          </cell>
          <cell r="AY12">
            <v>94.522999999999996</v>
          </cell>
          <cell r="AZ12">
            <v>117.80500000000001</v>
          </cell>
          <cell r="BA12">
            <v>19.37</v>
          </cell>
          <cell r="BB12">
            <v>7.8949999999999996</v>
          </cell>
          <cell r="BC12">
            <v>7.8949999999999996</v>
          </cell>
          <cell r="BD12">
            <v>1.798</v>
          </cell>
          <cell r="BE12">
            <v>1.798</v>
          </cell>
          <cell r="BF12">
            <v>1.798</v>
          </cell>
          <cell r="BG12">
            <v>-19.216999999999999</v>
          </cell>
          <cell r="BH12">
            <v>821.57299999999998</v>
          </cell>
          <cell r="BI12">
            <v>821.57299999999998</v>
          </cell>
          <cell r="BJ12">
            <v>425.13799999999998</v>
          </cell>
          <cell r="BK12">
            <v>519.66399999999999</v>
          </cell>
        </row>
        <row r="13">
          <cell r="B13" t="str">
            <v>HDFGS</v>
          </cell>
          <cell r="C13">
            <v>43580</v>
          </cell>
          <cell r="D13" t="str">
            <v>Sanayi</v>
          </cell>
          <cell r="E13" t="str">
            <v>-</v>
          </cell>
          <cell r="F13">
            <v>26.276371999999999</v>
          </cell>
          <cell r="G13">
            <v>-20.165861</v>
          </cell>
          <cell r="H13">
            <v>5.2872199999999996</v>
          </cell>
          <cell r="I13">
            <v>3.9697897950151502</v>
          </cell>
          <cell r="J13" t="str">
            <v>n.m.</v>
          </cell>
          <cell r="K13" t="str">
            <v>-</v>
          </cell>
          <cell r="L13">
            <v>25.427332</v>
          </cell>
          <cell r="M13">
            <v>-26.900545999999999</v>
          </cell>
          <cell r="N13">
            <v>4.0254050000000001</v>
          </cell>
          <cell r="O13">
            <v>5.3167139703955248</v>
          </cell>
          <cell r="P13" t="str">
            <v>n.m.</v>
          </cell>
          <cell r="Q13" t="str">
            <v>-</v>
          </cell>
          <cell r="R13">
            <v>29.230861000000001</v>
          </cell>
          <cell r="S13">
            <v>-25.945332000000001</v>
          </cell>
          <cell r="T13">
            <v>4.0894139999999997</v>
          </cell>
          <cell r="U13">
            <v>6.1479339093571852</v>
          </cell>
          <cell r="V13" t="str">
            <v>n.m.</v>
          </cell>
          <cell r="W13"/>
          <cell r="X13"/>
          <cell r="Y13"/>
          <cell r="Z13"/>
          <cell r="AA13">
            <v>71.040000000000006</v>
          </cell>
          <cell r="AB13">
            <v>26.276371999999999</v>
          </cell>
          <cell r="AC13">
            <v>5.2872199999999996</v>
          </cell>
          <cell r="AD13">
            <v>38.595585</v>
          </cell>
          <cell r="AE13">
            <v>1.346589</v>
          </cell>
          <cell r="AF13">
            <v>26.276371999999999</v>
          </cell>
          <cell r="AG13">
            <v>4.4583199999999996</v>
          </cell>
          <cell r="AH13">
            <v>4.4583199999999996</v>
          </cell>
          <cell r="AI13">
            <v>31.764129000000001</v>
          </cell>
          <cell r="AJ13">
            <v>-7.3929489999999998</v>
          </cell>
          <cell r="AK13">
            <v>-26.124752999999998</v>
          </cell>
          <cell r="AL13">
            <v>26.276371999999999</v>
          </cell>
          <cell r="AM13">
            <v>25.404426999999998</v>
          </cell>
          <cell r="AN13">
            <v>3.9947020000000002</v>
          </cell>
          <cell r="AO13">
            <v>3.9947020000000002</v>
          </cell>
          <cell r="AP13">
            <v>31.216066999999999</v>
          </cell>
          <cell r="AQ13">
            <v>-7.9304300000000003</v>
          </cell>
          <cell r="AR13">
            <v>-26.932988999999999</v>
          </cell>
          <cell r="AS13">
            <v>25.404426999999998</v>
          </cell>
          <cell r="AT13">
            <v>25.427332</v>
          </cell>
          <cell r="AU13">
            <v>4.0254050000000001</v>
          </cell>
          <cell r="AV13">
            <v>4.0254050000000001</v>
          </cell>
          <cell r="AW13">
            <v>31.245987</v>
          </cell>
          <cell r="AX13">
            <v>-7.8993520000000004</v>
          </cell>
          <cell r="AY13">
            <v>31.245987</v>
          </cell>
          <cell r="AZ13">
            <v>-7.8993520000000004</v>
          </cell>
          <cell r="BA13">
            <v>29.230861000000001</v>
          </cell>
          <cell r="BB13">
            <v>4.0894139999999997</v>
          </cell>
          <cell r="BC13">
            <v>4.0894139999999997</v>
          </cell>
          <cell r="BD13">
            <v>31.359266999999999</v>
          </cell>
          <cell r="BE13">
            <v>31.359266999999999</v>
          </cell>
          <cell r="BF13">
            <v>31.359266999999999</v>
          </cell>
          <cell r="BG13">
            <v>-7.8074539999999999</v>
          </cell>
          <cell r="BH13">
            <v>-16.690097000000002</v>
          </cell>
          <cell r="BI13">
            <v>-16.690097000000002</v>
          </cell>
          <cell r="BJ13">
            <v>-11.532923</v>
          </cell>
          <cell r="BK13">
            <v>-10.057418</v>
          </cell>
        </row>
        <row r="14">
          <cell r="B14" t="str">
            <v>ICBCT</v>
          </cell>
          <cell r="C14">
            <v>43580</v>
          </cell>
          <cell r="D14" t="str">
            <v>Banka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24.75</v>
          </cell>
          <cell r="S14">
            <v>11.631</v>
          </cell>
          <cell r="T14">
            <v>33.561999999999998</v>
          </cell>
          <cell r="U14">
            <v>-0.26255884631428394</v>
          </cell>
          <cell r="V14">
            <v>1.1279339695640958</v>
          </cell>
          <cell r="W14"/>
          <cell r="X14"/>
          <cell r="Y14"/>
          <cell r="Z14"/>
          <cell r="AA14">
            <v>2666</v>
          </cell>
          <cell r="AB14">
            <v>98.736999999999995</v>
          </cell>
          <cell r="AC14">
            <v>106.395</v>
          </cell>
          <cell r="AD14">
            <v>101.949</v>
          </cell>
          <cell r="AE14">
            <v>102.417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75.998000000000005</v>
          </cell>
          <cell r="AQ14">
            <v>75.998000000000005</v>
          </cell>
          <cell r="AR14">
            <v>75.998000000000005</v>
          </cell>
          <cell r="AS14">
            <v>75.998000000000005</v>
          </cell>
          <cell r="AT14">
            <v>0</v>
          </cell>
          <cell r="AU14">
            <v>0</v>
          </cell>
          <cell r="AV14">
            <v>3.2989999999999999</v>
          </cell>
          <cell r="AW14">
            <v>1.248</v>
          </cell>
          <cell r="AX14">
            <v>2.3959999999999999</v>
          </cell>
          <cell r="AY14">
            <v>1.248</v>
          </cell>
          <cell r="AZ14">
            <v>2.3959999999999999</v>
          </cell>
          <cell r="BA14">
            <v>24.75</v>
          </cell>
          <cell r="BB14">
            <v>33.561999999999998</v>
          </cell>
          <cell r="BC14">
            <v>0</v>
          </cell>
          <cell r="BD14">
            <v>18.858000000000001</v>
          </cell>
          <cell r="BE14">
            <v>18.858000000000001</v>
          </cell>
          <cell r="BF14">
            <v>18.858000000000001</v>
          </cell>
          <cell r="BG14">
            <v>43.298999999999999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B15" t="str">
            <v>ISFIN</v>
          </cell>
          <cell r="C15">
            <v>43580</v>
          </cell>
          <cell r="D15" t="str">
            <v>Sanayi</v>
          </cell>
          <cell r="E15" t="str">
            <v>-</v>
          </cell>
          <cell r="F15">
            <v>281.44200000000001</v>
          </cell>
          <cell r="G15">
            <v>260.43099999999998</v>
          </cell>
          <cell r="H15">
            <v>210.81299999999999</v>
          </cell>
          <cell r="I15">
            <v>0.33503152082651466</v>
          </cell>
          <cell r="J15">
            <v>8.0677799493915847E-2</v>
          </cell>
          <cell r="K15" t="str">
            <v>-</v>
          </cell>
          <cell r="L15">
            <v>261.84199999999998</v>
          </cell>
          <cell r="M15">
            <v>243.06099999999998</v>
          </cell>
          <cell r="N15">
            <v>193.517</v>
          </cell>
          <cell r="O15">
            <v>0.35306975614545477</v>
          </cell>
          <cell r="P15">
            <v>7.7268669181810301E-2</v>
          </cell>
          <cell r="Q15" t="str">
            <v>-</v>
          </cell>
          <cell r="R15">
            <v>-10.920999999999999</v>
          </cell>
          <cell r="S15">
            <v>102.51300000000001</v>
          </cell>
          <cell r="T15">
            <v>57.616999999999997</v>
          </cell>
          <cell r="U15" t="str">
            <v>n.m.</v>
          </cell>
          <cell r="V15" t="str">
            <v>n.m.</v>
          </cell>
          <cell r="W15"/>
          <cell r="X15"/>
          <cell r="Y15"/>
          <cell r="Z15"/>
          <cell r="AA15">
            <v>4832.3533827499996</v>
          </cell>
          <cell r="AB15">
            <v>281.44200000000001</v>
          </cell>
          <cell r="AC15">
            <v>210.81299999999999</v>
          </cell>
          <cell r="AD15">
            <v>248.53100000000001</v>
          </cell>
          <cell r="AE15">
            <v>296.762</v>
          </cell>
          <cell r="AF15">
            <v>281.44200000000001</v>
          </cell>
          <cell r="AG15">
            <v>210.81299999999999</v>
          </cell>
          <cell r="AH15">
            <v>210.81299999999999</v>
          </cell>
          <cell r="AI15">
            <v>248.53100000000001</v>
          </cell>
          <cell r="AJ15">
            <v>296.762</v>
          </cell>
          <cell r="AK15">
            <v>260.43099999999998</v>
          </cell>
          <cell r="AL15">
            <v>281.44200000000001</v>
          </cell>
          <cell r="AM15">
            <v>260.32799999999997</v>
          </cell>
          <cell r="AN15">
            <v>192.904</v>
          </cell>
          <cell r="AO15">
            <v>192.904</v>
          </cell>
          <cell r="AP15">
            <v>229.73699999999999</v>
          </cell>
          <cell r="AQ15">
            <v>279.21100000000001</v>
          </cell>
          <cell r="AR15">
            <v>242.27699999999999</v>
          </cell>
          <cell r="AS15">
            <v>260.32799999999997</v>
          </cell>
          <cell r="AT15">
            <v>261.84199999999998</v>
          </cell>
          <cell r="AU15">
            <v>193.517</v>
          </cell>
          <cell r="AV15">
            <v>193.517</v>
          </cell>
          <cell r="AW15">
            <v>230.38300000000001</v>
          </cell>
          <cell r="AX15">
            <v>279.91000000000003</v>
          </cell>
          <cell r="AY15">
            <v>230.38300000000001</v>
          </cell>
          <cell r="AZ15">
            <v>279.91000000000003</v>
          </cell>
          <cell r="BA15">
            <v>-10.920999999999999</v>
          </cell>
          <cell r="BB15">
            <v>57.616999999999997</v>
          </cell>
          <cell r="BC15">
            <v>57.616999999999997</v>
          </cell>
          <cell r="BD15">
            <v>26.803000000000001</v>
          </cell>
          <cell r="BE15">
            <v>26.803000000000001</v>
          </cell>
          <cell r="BF15">
            <v>26.803000000000001</v>
          </cell>
          <cell r="BG15">
            <v>20.318999999999999</v>
          </cell>
          <cell r="BH15">
            <v>1211.5409999999999</v>
          </cell>
          <cell r="BI15">
            <v>1211.5409999999999</v>
          </cell>
          <cell r="BJ15">
            <v>1550.6679999999999</v>
          </cell>
          <cell r="BK15">
            <v>1583.509</v>
          </cell>
        </row>
        <row r="16">
          <cell r="B16" t="str">
            <v>TAVHL</v>
          </cell>
          <cell r="C16">
            <v>43580</v>
          </cell>
          <cell r="D16" t="str">
            <v>Sanayi</v>
          </cell>
          <cell r="E16">
            <v>1522.0648232781239</v>
          </cell>
          <cell r="F16">
            <v>1619.761</v>
          </cell>
          <cell r="G16">
            <v>1738.4490000000001</v>
          </cell>
          <cell r="H16">
            <v>1139.502</v>
          </cell>
          <cell r="I16">
            <v>0.42146393775526514</v>
          </cell>
          <cell r="J16">
            <v>-6.8272350813857741E-2</v>
          </cell>
          <cell r="K16">
            <v>586.06202237440414</v>
          </cell>
          <cell r="L16">
            <v>640.35799999999995</v>
          </cell>
          <cell r="M16">
            <v>589.95799999999997</v>
          </cell>
          <cell r="N16">
            <v>417.07399999999996</v>
          </cell>
          <cell r="O16">
            <v>0.5353582337906464</v>
          </cell>
          <cell r="P16">
            <v>8.5429810257679373E-2</v>
          </cell>
          <cell r="Q16">
            <v>157.363484844407</v>
          </cell>
          <cell r="R16">
            <v>145.64400000000001</v>
          </cell>
          <cell r="S16">
            <v>323.41300000000001</v>
          </cell>
          <cell r="T16">
            <v>33.609000000000002</v>
          </cell>
          <cell r="U16">
            <v>3.333482103008123</v>
          </cell>
          <cell r="V16">
            <v>-0.54966559785784741</v>
          </cell>
          <cell r="W16"/>
          <cell r="X16"/>
          <cell r="Y16"/>
          <cell r="Z16"/>
          <cell r="AA16">
            <v>8878.59375</v>
          </cell>
          <cell r="AB16">
            <v>1619.761</v>
          </cell>
          <cell r="AC16">
            <v>1139.502</v>
          </cell>
          <cell r="AD16">
            <v>1553.144</v>
          </cell>
          <cell r="AE16">
            <v>2231.9059999999999</v>
          </cell>
          <cell r="AF16">
            <v>780.154</v>
          </cell>
          <cell r="AG16">
            <v>479.17899999999997</v>
          </cell>
          <cell r="AH16">
            <v>479.17899999999997</v>
          </cell>
          <cell r="AI16">
            <v>821.60400000000004</v>
          </cell>
          <cell r="AJ16">
            <v>1284.9090000000001</v>
          </cell>
          <cell r="AK16">
            <v>837.01800000000003</v>
          </cell>
          <cell r="AL16">
            <v>780.154</v>
          </cell>
          <cell r="AM16">
            <v>477.14</v>
          </cell>
          <cell r="AN16">
            <v>280.00099999999998</v>
          </cell>
          <cell r="AO16">
            <v>280.00099999999998</v>
          </cell>
          <cell r="AP16">
            <v>574.19200000000001</v>
          </cell>
          <cell r="AQ16">
            <v>1001.136</v>
          </cell>
          <cell r="AR16">
            <v>460.68299999999999</v>
          </cell>
          <cell r="AS16">
            <v>477.14</v>
          </cell>
          <cell r="AT16">
            <v>640.35799999999995</v>
          </cell>
          <cell r="AU16">
            <v>417.07400000000001</v>
          </cell>
          <cell r="AV16">
            <v>417.07400000000001</v>
          </cell>
          <cell r="AW16">
            <v>706.17399999999998</v>
          </cell>
          <cell r="AX16">
            <v>1216.2380000000001</v>
          </cell>
          <cell r="AY16">
            <v>706.17399999999998</v>
          </cell>
          <cell r="AZ16">
            <v>1216.2380000000001</v>
          </cell>
          <cell r="BA16">
            <v>145.64400000000001</v>
          </cell>
          <cell r="BB16">
            <v>33.609000000000002</v>
          </cell>
          <cell r="BC16">
            <v>33.609000000000002</v>
          </cell>
          <cell r="BD16">
            <v>426.37200000000001</v>
          </cell>
          <cell r="BE16">
            <v>426.37200000000001</v>
          </cell>
          <cell r="BF16">
            <v>426.37200000000001</v>
          </cell>
          <cell r="BG16">
            <v>671.35299999999995</v>
          </cell>
          <cell r="BH16">
            <v>3685.6840000000002</v>
          </cell>
          <cell r="BI16">
            <v>3685.6840000000002</v>
          </cell>
          <cell r="BJ16">
            <v>3874.7849999999999</v>
          </cell>
          <cell r="BK16">
            <v>4307.5879999999997</v>
          </cell>
        </row>
        <row r="17">
          <cell r="B17" t="str">
            <v>TKFEN</v>
          </cell>
          <cell r="C17">
            <v>43580</v>
          </cell>
          <cell r="D17" t="str">
            <v>Sanayi</v>
          </cell>
          <cell r="E17">
            <v>4389.9159534807031</v>
          </cell>
          <cell r="F17">
            <v>4587.4780000000001</v>
          </cell>
          <cell r="G17">
            <v>3788.7</v>
          </cell>
          <cell r="H17">
            <v>2265.9290000000001</v>
          </cell>
          <cell r="I17">
            <v>1.024546223646019</v>
          </cell>
          <cell r="J17">
            <v>0.21083168369097582</v>
          </cell>
          <cell r="K17">
            <v>949.84420754914026</v>
          </cell>
          <cell r="L17">
            <v>938.93</v>
          </cell>
          <cell r="M17">
            <v>509.50400000000002</v>
          </cell>
          <cell r="N17">
            <v>278.68600000000004</v>
          </cell>
          <cell r="O17">
            <v>2.3691322850806995</v>
          </cell>
          <cell r="P17">
            <v>0.84283145961562611</v>
          </cell>
          <cell r="Q17">
            <v>796.8204321878336</v>
          </cell>
          <cell r="R17">
            <v>782.26700000000005</v>
          </cell>
          <cell r="S17">
            <v>435.06900000000002</v>
          </cell>
          <cell r="T17">
            <v>240.89400000000001</v>
          </cell>
          <cell r="U17">
            <v>2.2473494566074708</v>
          </cell>
          <cell r="V17">
            <v>0.79802973781170339</v>
          </cell>
          <cell r="W17"/>
          <cell r="X17"/>
          <cell r="Y17"/>
          <cell r="Z17"/>
          <cell r="AA17">
            <v>9435</v>
          </cell>
          <cell r="AB17">
            <v>4587.4780000000001</v>
          </cell>
          <cell r="AC17">
            <v>2265.9290000000001</v>
          </cell>
          <cell r="AD17">
            <v>2836.5790000000002</v>
          </cell>
          <cell r="AE17">
            <v>3255.9630000000002</v>
          </cell>
          <cell r="AF17">
            <v>1063.692</v>
          </cell>
          <cell r="AG17">
            <v>340.88200000000001</v>
          </cell>
          <cell r="AH17">
            <v>340.88200000000001</v>
          </cell>
          <cell r="AI17">
            <v>392.86500000000001</v>
          </cell>
          <cell r="AJ17">
            <v>483.65</v>
          </cell>
          <cell r="AK17">
            <v>585.94500000000005</v>
          </cell>
          <cell r="AL17">
            <v>1063.692</v>
          </cell>
          <cell r="AM17">
            <v>874.49199999999996</v>
          </cell>
          <cell r="AN17">
            <v>235.53200000000001</v>
          </cell>
          <cell r="AO17">
            <v>235.53200000000001</v>
          </cell>
          <cell r="AP17">
            <v>253.738</v>
          </cell>
          <cell r="AQ17">
            <v>337.48399999999998</v>
          </cell>
          <cell r="AR17">
            <v>452.85300000000001</v>
          </cell>
          <cell r="AS17">
            <v>874.49199999999996</v>
          </cell>
          <cell r="AT17">
            <v>938.93</v>
          </cell>
          <cell r="AU17">
            <v>278.68599999999998</v>
          </cell>
          <cell r="AV17">
            <v>278.68599999999998</v>
          </cell>
          <cell r="AW17">
            <v>294.05900000000003</v>
          </cell>
          <cell r="AX17">
            <v>387.26400000000001</v>
          </cell>
          <cell r="AY17">
            <v>294.05900000000003</v>
          </cell>
          <cell r="AZ17">
            <v>387.26400000000001</v>
          </cell>
          <cell r="BA17">
            <v>782.26700000000005</v>
          </cell>
          <cell r="BB17">
            <v>240.89400000000001</v>
          </cell>
          <cell r="BC17">
            <v>240.89400000000001</v>
          </cell>
          <cell r="BD17">
            <v>279.05500000000001</v>
          </cell>
          <cell r="BE17">
            <v>279.05500000000001</v>
          </cell>
          <cell r="BF17">
            <v>279.05500000000001</v>
          </cell>
          <cell r="BG17">
            <v>448.04300000000001</v>
          </cell>
          <cell r="BH17">
            <v>-2690.3020000000001</v>
          </cell>
          <cell r="BI17">
            <v>-2690.3020000000001</v>
          </cell>
          <cell r="BJ17">
            <v>-2864.5569999999998</v>
          </cell>
          <cell r="BK17">
            <v>-3426.2040000000002</v>
          </cell>
        </row>
        <row r="18">
          <cell r="B18" t="str">
            <v>PRKAB</v>
          </cell>
          <cell r="C18">
            <v>43580</v>
          </cell>
          <cell r="D18" t="str">
            <v>Sanayi</v>
          </cell>
          <cell r="E18" t="str">
            <v>-</v>
          </cell>
          <cell r="F18">
            <v>316.67726699999997</v>
          </cell>
          <cell r="G18">
            <v>352.22507300000001</v>
          </cell>
          <cell r="H18">
            <v>317.98173300000002</v>
          </cell>
          <cell r="I18">
            <v>-4.1023299913899303E-3</v>
          </cell>
          <cell r="J18">
            <v>-0.10092355350296156</v>
          </cell>
          <cell r="K18" t="str">
            <v>-</v>
          </cell>
          <cell r="L18">
            <v>13.721413</v>
          </cell>
          <cell r="M18">
            <v>33.410722999999997</v>
          </cell>
          <cell r="N18">
            <v>6.666474</v>
          </cell>
          <cell r="O18">
            <v>1.0582714340444439</v>
          </cell>
          <cell r="P18">
            <v>-0.5893111023068851</v>
          </cell>
          <cell r="Q18" t="str">
            <v>-</v>
          </cell>
          <cell r="R18">
            <v>8.7588509999999999</v>
          </cell>
          <cell r="S18">
            <v>32.055287999999997</v>
          </cell>
          <cell r="T18">
            <v>0.27712799999999999</v>
          </cell>
          <cell r="U18">
            <v>30.605795877717156</v>
          </cell>
          <cell r="V18">
            <v>-0.72675800011530078</v>
          </cell>
          <cell r="W18"/>
          <cell r="X18"/>
          <cell r="Y18"/>
          <cell r="Z18"/>
          <cell r="AA18">
            <v>246.61655447999999</v>
          </cell>
          <cell r="AB18">
            <v>316.67726699999997</v>
          </cell>
          <cell r="AC18">
            <v>317.98173300000002</v>
          </cell>
          <cell r="AD18">
            <v>355.66897</v>
          </cell>
          <cell r="AE18">
            <v>347.50263200000001</v>
          </cell>
          <cell r="AF18">
            <v>34.614283</v>
          </cell>
          <cell r="AG18">
            <v>33.019753000000001</v>
          </cell>
          <cell r="AH18">
            <v>33.019753000000001</v>
          </cell>
          <cell r="AI18">
            <v>32.909122000000004</v>
          </cell>
          <cell r="AJ18">
            <v>42.111240000000002</v>
          </cell>
          <cell r="AK18">
            <v>33.464407000000001</v>
          </cell>
          <cell r="AL18">
            <v>34.614283</v>
          </cell>
          <cell r="AM18">
            <v>12.139452</v>
          </cell>
          <cell r="AN18">
            <v>5.0830500000000001</v>
          </cell>
          <cell r="AO18">
            <v>5.0830500000000001</v>
          </cell>
          <cell r="AP18">
            <v>14.016226</v>
          </cell>
          <cell r="AQ18">
            <v>18.018207</v>
          </cell>
          <cell r="AR18">
            <v>31.832443999999999</v>
          </cell>
          <cell r="AS18">
            <v>12.139452</v>
          </cell>
          <cell r="AT18">
            <v>13.721413</v>
          </cell>
          <cell r="AU18">
            <v>6.666474</v>
          </cell>
          <cell r="AV18">
            <v>6.666474</v>
          </cell>
          <cell r="AW18">
            <v>15.573886</v>
          </cell>
          <cell r="AX18">
            <v>19.611462</v>
          </cell>
          <cell r="AY18">
            <v>15.573886</v>
          </cell>
          <cell r="AZ18">
            <v>19.611462</v>
          </cell>
          <cell r="BA18">
            <v>8.7588509999999999</v>
          </cell>
          <cell r="BB18">
            <v>0.27712799999999999</v>
          </cell>
          <cell r="BC18">
            <v>0.27712799999999999</v>
          </cell>
          <cell r="BD18">
            <v>4.3326269999999996</v>
          </cell>
          <cell r="BE18">
            <v>4.3326269999999996</v>
          </cell>
          <cell r="BF18">
            <v>4.3326269999999996</v>
          </cell>
          <cell r="BG18">
            <v>1.8734999999999999</v>
          </cell>
          <cell r="BH18">
            <v>-33.698794999999997</v>
          </cell>
          <cell r="BI18">
            <v>-33.698794999999997</v>
          </cell>
          <cell r="BJ18">
            <v>-73.314770999999993</v>
          </cell>
          <cell r="BK18">
            <v>-64.120233999999996</v>
          </cell>
        </row>
        <row r="19">
          <cell r="B19" t="str">
            <v>AKGRT</v>
          </cell>
          <cell r="C19">
            <v>43581</v>
          </cell>
          <cell r="D19" t="str">
            <v>Sigorta</v>
          </cell>
          <cell r="E19" t="str">
            <v/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/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>
            <v>71.833333333333329</v>
          </cell>
          <cell r="R19">
            <v>78.254088999999993</v>
          </cell>
          <cell r="S19">
            <v>62.48798</v>
          </cell>
          <cell r="T19">
            <v>51.256962999999999</v>
          </cell>
          <cell r="U19">
            <v>0.52670163076185372</v>
          </cell>
          <cell r="V19">
            <v>0.25230626754137342</v>
          </cell>
          <cell r="W19"/>
          <cell r="X19"/>
          <cell r="Y19"/>
          <cell r="Z19"/>
          <cell r="AA19">
            <v>1285.2</v>
          </cell>
          <cell r="AB19">
            <v>249.897503</v>
          </cell>
          <cell r="AC19">
            <v>163.323646</v>
          </cell>
          <cell r="AD19">
            <v>158.61443299999999</v>
          </cell>
          <cell r="AE19">
            <v>201.72507899999999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46.522844999999997</v>
          </cell>
          <cell r="AQ19">
            <v>46.130018999999997</v>
          </cell>
          <cell r="AR19">
            <v>55.639893999999998</v>
          </cell>
          <cell r="AS19">
            <v>55.281503999999998</v>
          </cell>
          <cell r="AT19">
            <v>0</v>
          </cell>
          <cell r="AU19">
            <v>0</v>
          </cell>
          <cell r="AV19">
            <v>4.9727300000000003</v>
          </cell>
          <cell r="AW19">
            <v>5.1790779999999996</v>
          </cell>
          <cell r="AX19">
            <v>0</v>
          </cell>
          <cell r="AY19">
            <v>5.1790779999999996</v>
          </cell>
          <cell r="AZ19">
            <v>0</v>
          </cell>
          <cell r="BA19">
            <v>78.254088999999993</v>
          </cell>
          <cell r="BB19">
            <v>51.256962999999999</v>
          </cell>
          <cell r="BC19">
            <v>0</v>
          </cell>
          <cell r="BD19">
            <v>3048.4598919999999</v>
          </cell>
          <cell r="BE19">
            <v>3048.4598919999999</v>
          </cell>
          <cell r="BF19">
            <v>3048.4598919999999</v>
          </cell>
          <cell r="BG19">
            <v>3257.2072389999998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B20" t="str">
            <v>ANACM</v>
          </cell>
          <cell r="C20">
            <v>43581</v>
          </cell>
          <cell r="D20" t="str">
            <v>Sanayi</v>
          </cell>
          <cell r="E20">
            <v>757.42657097912286</v>
          </cell>
          <cell r="F20">
            <v>775.32299999999998</v>
          </cell>
          <cell r="G20">
            <v>936.13400000000001</v>
          </cell>
          <cell r="H20">
            <v>545.05399999999997</v>
          </cell>
          <cell r="I20">
            <v>0.42247006718600355</v>
          </cell>
          <cell r="J20">
            <v>-0.1717820312049344</v>
          </cell>
          <cell r="K20">
            <v>179.30125831054249</v>
          </cell>
          <cell r="L20">
            <v>195.30500000000001</v>
          </cell>
          <cell r="M20">
            <v>199.65300000000002</v>
          </cell>
          <cell r="N20">
            <v>136.35900000000001</v>
          </cell>
          <cell r="O20">
            <v>0.43228536436905518</v>
          </cell>
          <cell r="P20">
            <v>-2.1777784456031291E-2</v>
          </cell>
          <cell r="Q20">
            <v>111.5785498845309</v>
          </cell>
          <cell r="R20">
            <v>101.622</v>
          </cell>
          <cell r="S20">
            <v>74.221000000000004</v>
          </cell>
          <cell r="T20">
            <v>63.64</v>
          </cell>
          <cell r="U20">
            <v>0.59682589566310495</v>
          </cell>
          <cell r="V20">
            <v>0.36918122903221451</v>
          </cell>
          <cell r="W20"/>
          <cell r="X20"/>
          <cell r="Y20"/>
          <cell r="Z20"/>
          <cell r="AA20">
            <v>2205.0000005880001</v>
          </cell>
          <cell r="AB20">
            <v>775.32299999999998</v>
          </cell>
          <cell r="AC20">
            <v>545.05399999999997</v>
          </cell>
          <cell r="AD20">
            <v>836.82600000000002</v>
          </cell>
          <cell r="AE20">
            <v>912.54200000000003</v>
          </cell>
          <cell r="AF20">
            <v>257.34399999999999</v>
          </cell>
          <cell r="AG20">
            <v>165.72399999999999</v>
          </cell>
          <cell r="AH20">
            <v>165.72399999999999</v>
          </cell>
          <cell r="AI20">
            <v>247.178</v>
          </cell>
          <cell r="AJ20">
            <v>280.255</v>
          </cell>
          <cell r="AK20">
            <v>282.52100000000002</v>
          </cell>
          <cell r="AL20">
            <v>257.34399999999999</v>
          </cell>
          <cell r="AM20">
            <v>97.766999999999996</v>
          </cell>
          <cell r="AN20">
            <v>58.113999999999997</v>
          </cell>
          <cell r="AO20">
            <v>58.113999999999997</v>
          </cell>
          <cell r="AP20">
            <v>105.807</v>
          </cell>
          <cell r="AQ20">
            <v>137.70599999999999</v>
          </cell>
          <cell r="AR20">
            <v>111.908</v>
          </cell>
          <cell r="AS20">
            <v>97.766999999999996</v>
          </cell>
          <cell r="AT20">
            <v>195.30500000000001</v>
          </cell>
          <cell r="AU20">
            <v>136.35900000000001</v>
          </cell>
          <cell r="AV20">
            <v>136.35900000000001</v>
          </cell>
          <cell r="AW20">
            <v>188.47499999999999</v>
          </cell>
          <cell r="AX20">
            <v>230.45500000000001</v>
          </cell>
          <cell r="AY20">
            <v>188.47499999999999</v>
          </cell>
          <cell r="AZ20">
            <v>230.45500000000001</v>
          </cell>
          <cell r="BA20">
            <v>101.622</v>
          </cell>
          <cell r="BB20">
            <v>63.64</v>
          </cell>
          <cell r="BC20">
            <v>63.64</v>
          </cell>
          <cell r="BD20">
            <v>165.54499999999999</v>
          </cell>
          <cell r="BE20">
            <v>165.54499999999999</v>
          </cell>
          <cell r="BF20">
            <v>165.54499999999999</v>
          </cell>
          <cell r="BG20">
            <v>147.33699999999999</v>
          </cell>
          <cell r="BH20">
            <v>1359.3679999999999</v>
          </cell>
          <cell r="BI20">
            <v>1359.3679999999999</v>
          </cell>
          <cell r="BJ20">
            <v>1655.521</v>
          </cell>
          <cell r="BK20">
            <v>2151.0659999999998</v>
          </cell>
        </row>
        <row r="21">
          <cell r="B21" t="str">
            <v>DENCM</v>
          </cell>
          <cell r="C21">
            <v>43581</v>
          </cell>
          <cell r="D21" t="str">
            <v>Sanayi</v>
          </cell>
          <cell r="E21" t="str">
            <v>-</v>
          </cell>
          <cell r="F21">
            <v>32.223947000000003</v>
          </cell>
          <cell r="G21">
            <v>34.165635000000002</v>
          </cell>
          <cell r="H21">
            <v>22.992087000000001</v>
          </cell>
          <cell r="I21">
            <v>0.40152335888429791</v>
          </cell>
          <cell r="J21">
            <v>-5.6831608720282811E-2</v>
          </cell>
          <cell r="K21" t="str">
            <v>-</v>
          </cell>
          <cell r="L21">
            <v>-0.37456199999999995</v>
          </cell>
          <cell r="M21">
            <v>2.6807560000000001</v>
          </cell>
          <cell r="N21">
            <v>2.030564</v>
          </cell>
          <cell r="O21" t="str">
            <v>n.m.</v>
          </cell>
          <cell r="P21" t="str">
            <v>n.m.</v>
          </cell>
          <cell r="Q21" t="str">
            <v>-</v>
          </cell>
          <cell r="R21">
            <v>-4.955838</v>
          </cell>
          <cell r="S21">
            <v>1.159203</v>
          </cell>
          <cell r="T21">
            <v>-0.112356</v>
          </cell>
          <cell r="U21" t="str">
            <v>n.m.</v>
          </cell>
          <cell r="V21" t="str">
            <v>n.m.</v>
          </cell>
          <cell r="W21"/>
          <cell r="X21"/>
          <cell r="Y21"/>
          <cell r="Z21"/>
          <cell r="AA21">
            <v>54.36</v>
          </cell>
          <cell r="AB21">
            <v>32.223947000000003</v>
          </cell>
          <cell r="AC21">
            <v>22.992087000000001</v>
          </cell>
          <cell r="AD21">
            <v>27.647458</v>
          </cell>
          <cell r="AE21">
            <v>21.793937</v>
          </cell>
          <cell r="AF21">
            <v>1.6938569999999999</v>
          </cell>
          <cell r="AG21">
            <v>3.951403</v>
          </cell>
          <cell r="AH21">
            <v>3.951403</v>
          </cell>
          <cell r="AI21">
            <v>3.5066790000000001</v>
          </cell>
          <cell r="AJ21">
            <v>3.506462</v>
          </cell>
          <cell r="AK21">
            <v>4.3657589999999997</v>
          </cell>
          <cell r="AL21">
            <v>1.6938569999999999</v>
          </cell>
          <cell r="AM21">
            <v>-1.3625849999999999</v>
          </cell>
          <cell r="AN21">
            <v>0.96225499999999997</v>
          </cell>
          <cell r="AO21">
            <v>0.96225499999999997</v>
          </cell>
          <cell r="AP21">
            <v>1.129367</v>
          </cell>
          <cell r="AQ21">
            <v>0.78163700000000003</v>
          </cell>
          <cell r="AR21">
            <v>1.741722</v>
          </cell>
          <cell r="AS21">
            <v>-1.3625849999999999</v>
          </cell>
          <cell r="AT21">
            <v>-0.37456200000000001</v>
          </cell>
          <cell r="AU21">
            <v>2.030564</v>
          </cell>
          <cell r="AV21">
            <v>2.030564</v>
          </cell>
          <cell r="AW21">
            <v>2.2001499999999998</v>
          </cell>
          <cell r="AX21">
            <v>1.674488</v>
          </cell>
          <cell r="AY21">
            <v>2.2001499999999998</v>
          </cell>
          <cell r="AZ21">
            <v>1.674488</v>
          </cell>
          <cell r="BA21">
            <v>-4.955838</v>
          </cell>
          <cell r="BB21">
            <v>-0.112356</v>
          </cell>
          <cell r="BC21">
            <v>-0.112356</v>
          </cell>
          <cell r="BD21">
            <v>-0.51134900000000005</v>
          </cell>
          <cell r="BE21">
            <v>-0.51134900000000005</v>
          </cell>
          <cell r="BF21">
            <v>-0.51134900000000005</v>
          </cell>
          <cell r="BG21">
            <v>-0.91498000000000002</v>
          </cell>
          <cell r="BH21">
            <v>15.536534</v>
          </cell>
          <cell r="BI21">
            <v>15.536534</v>
          </cell>
          <cell r="BJ21">
            <v>17.952852</v>
          </cell>
          <cell r="BK21">
            <v>18.997606000000001</v>
          </cell>
        </row>
        <row r="22">
          <cell r="B22" t="str">
            <v>ISDMR</v>
          </cell>
          <cell r="C22">
            <v>43581</v>
          </cell>
          <cell r="D22" t="str">
            <v>Sanayi</v>
          </cell>
          <cell r="E22" t="str">
            <v>-</v>
          </cell>
          <cell r="F22">
            <v>4059.9740000000002</v>
          </cell>
          <cell r="G22">
            <v>4378.1840000000002</v>
          </cell>
          <cell r="H22">
            <v>2975.9349999999999</v>
          </cell>
          <cell r="I22">
            <v>0.36426837279712099</v>
          </cell>
          <cell r="J22">
            <v>-7.2680819262050167E-2</v>
          </cell>
          <cell r="K22" t="str">
            <v>-</v>
          </cell>
          <cell r="L22">
            <v>906.68200000000002</v>
          </cell>
          <cell r="M22">
            <v>1422.777</v>
          </cell>
          <cell r="N22">
            <v>1078.1579999999999</v>
          </cell>
          <cell r="O22">
            <v>-0.15904533472830507</v>
          </cell>
          <cell r="P22">
            <v>-0.36273780079379969</v>
          </cell>
          <cell r="Q22" t="str">
            <v>-</v>
          </cell>
          <cell r="R22">
            <v>523.029</v>
          </cell>
          <cell r="S22">
            <v>1147.143</v>
          </cell>
          <cell r="T22">
            <v>787.03499999999997</v>
          </cell>
          <cell r="U22">
            <v>-0.33544378585450452</v>
          </cell>
          <cell r="V22">
            <v>-0.54405945902123798</v>
          </cell>
          <cell r="W22"/>
          <cell r="X22"/>
          <cell r="Y22"/>
          <cell r="Z22"/>
          <cell r="AA22">
            <v>16559</v>
          </cell>
          <cell r="AB22">
            <v>4059.9740000000002</v>
          </cell>
          <cell r="AC22">
            <v>2975.9349999999999</v>
          </cell>
          <cell r="AD22">
            <v>3786.6950000000002</v>
          </cell>
          <cell r="AE22">
            <v>4741.1459999999997</v>
          </cell>
          <cell r="AF22">
            <v>819.69799999999998</v>
          </cell>
          <cell r="AG22">
            <v>1025.546</v>
          </cell>
          <cell r="AH22">
            <v>1025.546</v>
          </cell>
          <cell r="AI22">
            <v>1318.3879999999999</v>
          </cell>
          <cell r="AJ22">
            <v>1483.818</v>
          </cell>
          <cell r="AK22">
            <v>1344.492</v>
          </cell>
          <cell r="AL22">
            <v>819.69799999999998</v>
          </cell>
          <cell r="AM22">
            <v>755.46400000000006</v>
          </cell>
          <cell r="AN22">
            <v>978.37099999999998</v>
          </cell>
          <cell r="AO22">
            <v>978.37099999999998</v>
          </cell>
          <cell r="AP22">
            <v>1263.77</v>
          </cell>
          <cell r="AQ22">
            <v>1421.5650000000001</v>
          </cell>
          <cell r="AR22">
            <v>1275.125</v>
          </cell>
          <cell r="AS22">
            <v>755.46400000000006</v>
          </cell>
          <cell r="AT22">
            <v>906.68200000000002</v>
          </cell>
          <cell r="AU22">
            <v>1078.1579999999999</v>
          </cell>
          <cell r="AV22">
            <v>1078.1579999999999</v>
          </cell>
          <cell r="AW22">
            <v>1380.37</v>
          </cell>
          <cell r="AX22">
            <v>1573.8869999999999</v>
          </cell>
          <cell r="AY22">
            <v>1380.37</v>
          </cell>
          <cell r="AZ22">
            <v>1573.8869999999999</v>
          </cell>
          <cell r="BA22">
            <v>523.029</v>
          </cell>
          <cell r="BB22">
            <v>787.03499999999997</v>
          </cell>
          <cell r="BC22">
            <v>787.03499999999997</v>
          </cell>
          <cell r="BD22">
            <v>1133.9449999999999</v>
          </cell>
          <cell r="BE22">
            <v>1133.9449999999999</v>
          </cell>
          <cell r="BF22">
            <v>1133.9449999999999</v>
          </cell>
          <cell r="BG22">
            <v>1040.7560000000001</v>
          </cell>
          <cell r="BH22">
            <v>1281.412</v>
          </cell>
          <cell r="BI22">
            <v>1281.412</v>
          </cell>
          <cell r="BJ22">
            <v>1384.6759999999999</v>
          </cell>
          <cell r="BK22">
            <v>1996.3620000000001</v>
          </cell>
        </row>
        <row r="23">
          <cell r="B23" t="str">
            <v>MAALT</v>
          </cell>
          <cell r="C23">
            <v>43581</v>
          </cell>
          <cell r="D23" t="str">
            <v>Sanayi</v>
          </cell>
          <cell r="E23" t="str">
            <v>-</v>
          </cell>
          <cell r="F23">
            <v>1.204499</v>
          </cell>
          <cell r="G23">
            <v>1.230391</v>
          </cell>
          <cell r="H23">
            <v>1.099453</v>
          </cell>
          <cell r="I23">
            <v>9.5543874999658884E-2</v>
          </cell>
          <cell r="J23">
            <v>-2.1043716997279693E-2</v>
          </cell>
          <cell r="K23" t="str">
            <v>-</v>
          </cell>
          <cell r="L23">
            <v>0.41431600000000002</v>
          </cell>
          <cell r="M23">
            <v>7.7483999999999997E-2</v>
          </cell>
          <cell r="N23">
            <v>0.48764600000000002</v>
          </cell>
          <cell r="O23">
            <v>-0.15037547729295431</v>
          </cell>
          <cell r="P23">
            <v>4.3471168241185278</v>
          </cell>
          <cell r="Q23" t="str">
            <v>-</v>
          </cell>
          <cell r="R23">
            <v>5.2889369999999998</v>
          </cell>
          <cell r="S23">
            <v>1.4393400000000001</v>
          </cell>
          <cell r="T23">
            <v>1.3350489999999999</v>
          </cell>
          <cell r="U23">
            <v>2.9616051545673603</v>
          </cell>
          <cell r="V23">
            <v>2.674557088665638</v>
          </cell>
          <cell r="W23"/>
          <cell r="X23"/>
          <cell r="Y23"/>
          <cell r="Z23"/>
          <cell r="AA23">
            <v>92.109451200000009</v>
          </cell>
          <cell r="AB23">
            <v>1.204499</v>
          </cell>
          <cell r="AC23">
            <v>1.099453</v>
          </cell>
          <cell r="AD23">
            <v>1.1617789999999999</v>
          </cell>
          <cell r="AE23">
            <v>1.033128</v>
          </cell>
          <cell r="AF23">
            <v>0.58613899999999997</v>
          </cell>
          <cell r="AG23">
            <v>0.57830400000000004</v>
          </cell>
          <cell r="AH23">
            <v>0.57830400000000004</v>
          </cell>
          <cell r="AI23">
            <v>0.67124399999999995</v>
          </cell>
          <cell r="AJ23">
            <v>0.50106099999999998</v>
          </cell>
          <cell r="AK23">
            <v>0.365207</v>
          </cell>
          <cell r="AL23">
            <v>0.58613899999999997</v>
          </cell>
          <cell r="AM23">
            <v>-9.6573000000000006E-2</v>
          </cell>
          <cell r="AN23">
            <v>-9.8949999999999993E-3</v>
          </cell>
          <cell r="AO23">
            <v>-9.8949999999999993E-3</v>
          </cell>
          <cell r="AP23">
            <v>0.133074</v>
          </cell>
          <cell r="AQ23">
            <v>-7.0227999999999999E-2</v>
          </cell>
          <cell r="AR23">
            <v>-0.41266799999999998</v>
          </cell>
          <cell r="AS23">
            <v>-9.6573000000000006E-2</v>
          </cell>
          <cell r="AT23">
            <v>0.41431600000000002</v>
          </cell>
          <cell r="AU23">
            <v>0.48764600000000002</v>
          </cell>
          <cell r="AV23">
            <v>0.48764600000000002</v>
          </cell>
          <cell r="AW23">
            <v>0.621282</v>
          </cell>
          <cell r="AX23">
            <v>0.41168900000000003</v>
          </cell>
          <cell r="AY23">
            <v>0.621282</v>
          </cell>
          <cell r="AZ23">
            <v>0.41168900000000003</v>
          </cell>
          <cell r="BA23">
            <v>5.2889369999999998</v>
          </cell>
          <cell r="BB23">
            <v>1.3350489999999999</v>
          </cell>
          <cell r="BC23">
            <v>1.3350489999999999</v>
          </cell>
          <cell r="BD23">
            <v>2.7018080000000002</v>
          </cell>
          <cell r="BE23">
            <v>2.7018080000000002</v>
          </cell>
          <cell r="BF23">
            <v>2.7018080000000002</v>
          </cell>
          <cell r="BG23">
            <v>7.8542449999999997</v>
          </cell>
          <cell r="BH23">
            <v>-62.615372000000001</v>
          </cell>
          <cell r="BI23">
            <v>-62.615372000000001</v>
          </cell>
          <cell r="BJ23">
            <v>-84.067071999999996</v>
          </cell>
          <cell r="BK23">
            <v>-117.24749199999999</v>
          </cell>
        </row>
        <row r="24">
          <cell r="B24" t="str">
            <v>SISE</v>
          </cell>
          <cell r="C24">
            <v>43581</v>
          </cell>
          <cell r="D24" t="str">
            <v>Sanayi</v>
          </cell>
          <cell r="E24">
            <v>3880.131917202888</v>
          </cell>
          <cell r="F24">
            <v>3922.8270000000002</v>
          </cell>
          <cell r="G24">
            <v>4466.8649999999998</v>
          </cell>
          <cell r="H24">
            <v>3085.9259999999999</v>
          </cell>
          <cell r="I24">
            <v>0.27119930938071768</v>
          </cell>
          <cell r="J24">
            <v>-0.12179414421523815</v>
          </cell>
          <cell r="K24">
            <v>748.06526567075423</v>
          </cell>
          <cell r="L24">
            <v>829.97700000000009</v>
          </cell>
          <cell r="M24">
            <v>905.49700000000007</v>
          </cell>
          <cell r="N24">
            <v>677.01600000000008</v>
          </cell>
          <cell r="O24">
            <v>0.2259340990464036</v>
          </cell>
          <cell r="P24">
            <v>-8.340171198800217E-2</v>
          </cell>
          <cell r="Q24">
            <v>379.5</v>
          </cell>
          <cell r="R24">
            <v>448.315</v>
          </cell>
          <cell r="S24">
            <v>244.185</v>
          </cell>
          <cell r="T24">
            <v>393.26400000000001</v>
          </cell>
          <cell r="U24">
            <v>0.13998484478619955</v>
          </cell>
          <cell r="V24">
            <v>0.83596453508610269</v>
          </cell>
          <cell r="W24"/>
          <cell r="X24"/>
          <cell r="Y24"/>
          <cell r="Z24"/>
          <cell r="AA24">
            <v>13050</v>
          </cell>
          <cell r="AB24">
            <v>3922.8270000000002</v>
          </cell>
          <cell r="AC24">
            <v>3085.9259999999999</v>
          </cell>
          <cell r="AD24">
            <v>3695.7950000000001</v>
          </cell>
          <cell r="AE24">
            <v>4301.7280000000001</v>
          </cell>
          <cell r="AF24">
            <v>1287.5419999999999</v>
          </cell>
          <cell r="AG24">
            <v>1005.583</v>
          </cell>
          <cell r="AH24">
            <v>1005.583</v>
          </cell>
          <cell r="AI24">
            <v>1217.942</v>
          </cell>
          <cell r="AJ24">
            <v>1495.93</v>
          </cell>
          <cell r="AK24">
            <v>1437.951</v>
          </cell>
          <cell r="AL24">
            <v>1287.5419999999999</v>
          </cell>
          <cell r="AM24">
            <v>518.65200000000004</v>
          </cell>
          <cell r="AN24">
            <v>427.33600000000001</v>
          </cell>
          <cell r="AO24">
            <v>427.33600000000001</v>
          </cell>
          <cell r="AP24">
            <v>558.95899999999995</v>
          </cell>
          <cell r="AQ24">
            <v>719.08699999999999</v>
          </cell>
          <cell r="AR24">
            <v>630.154</v>
          </cell>
          <cell r="AS24">
            <v>518.65200000000004</v>
          </cell>
          <cell r="AT24">
            <v>829.97699999999998</v>
          </cell>
          <cell r="AU24">
            <v>677.01599999999996</v>
          </cell>
          <cell r="AV24">
            <v>677.01599999999996</v>
          </cell>
          <cell r="AW24">
            <v>794.69299999999998</v>
          </cell>
          <cell r="AX24">
            <v>1006.885</v>
          </cell>
          <cell r="AY24">
            <v>794.69299999999998</v>
          </cell>
          <cell r="AZ24">
            <v>1006.885</v>
          </cell>
          <cell r="BA24">
            <v>448.315</v>
          </cell>
          <cell r="BB24">
            <v>393.26400000000001</v>
          </cell>
          <cell r="BC24">
            <v>393.26400000000001</v>
          </cell>
          <cell r="BD24">
            <v>690.81200000000001</v>
          </cell>
          <cell r="BE24">
            <v>690.81200000000001</v>
          </cell>
          <cell r="BF24">
            <v>690.81200000000001</v>
          </cell>
          <cell r="BG24">
            <v>997.57899999999995</v>
          </cell>
          <cell r="BH24">
            <v>2615.806</v>
          </cell>
          <cell r="BI24">
            <v>2615.806</v>
          </cell>
          <cell r="BJ24">
            <v>3981.1460000000002</v>
          </cell>
          <cell r="BK24">
            <v>4857.2160000000003</v>
          </cell>
        </row>
        <row r="25">
          <cell r="B25" t="str">
            <v>TRKCM</v>
          </cell>
          <cell r="C25">
            <v>43581</v>
          </cell>
          <cell r="D25" t="str">
            <v>Sanayi</v>
          </cell>
          <cell r="E25">
            <v>1488.74865888665</v>
          </cell>
          <cell r="F25">
            <v>1534.3520000000001</v>
          </cell>
          <cell r="G25">
            <v>1660.9680000000001</v>
          </cell>
          <cell r="H25">
            <v>1222.194</v>
          </cell>
          <cell r="I25">
            <v>0.25540789760054472</v>
          </cell>
          <cell r="J25">
            <v>-7.6230246458691586E-2</v>
          </cell>
          <cell r="K25">
            <v>239.33604904630292</v>
          </cell>
          <cell r="L25">
            <v>287.52</v>
          </cell>
          <cell r="M25">
            <v>343.32400000000001</v>
          </cell>
          <cell r="N25">
            <v>262.30799999999999</v>
          </cell>
          <cell r="O25">
            <v>9.6116016286197814E-2</v>
          </cell>
          <cell r="P25">
            <v>-0.16254034090247127</v>
          </cell>
          <cell r="Q25">
            <v>135.0362856384375</v>
          </cell>
          <cell r="R25">
            <v>149.363</v>
          </cell>
          <cell r="S25">
            <v>178.167</v>
          </cell>
          <cell r="T25">
            <v>206.773</v>
          </cell>
          <cell r="U25">
            <v>-0.27764746847992727</v>
          </cell>
          <cell r="V25">
            <v>-0.16166854692507593</v>
          </cell>
          <cell r="W25"/>
          <cell r="X25"/>
          <cell r="Y25"/>
          <cell r="Z25"/>
          <cell r="AA25">
            <v>3887.5</v>
          </cell>
          <cell r="AB25">
            <v>1534.3520000000001</v>
          </cell>
          <cell r="AC25">
            <v>1222.194</v>
          </cell>
          <cell r="AD25">
            <v>1324.444</v>
          </cell>
          <cell r="AE25">
            <v>1667.4580000000001</v>
          </cell>
          <cell r="AF25">
            <v>488.49599999999998</v>
          </cell>
          <cell r="AG25">
            <v>395.68599999999998</v>
          </cell>
          <cell r="AH25">
            <v>395.68599999999998</v>
          </cell>
          <cell r="AI25">
            <v>447.58600000000001</v>
          </cell>
          <cell r="AJ25">
            <v>525.15700000000004</v>
          </cell>
          <cell r="AK25">
            <v>547.95500000000004</v>
          </cell>
          <cell r="AL25">
            <v>488.49599999999998</v>
          </cell>
          <cell r="AM25">
            <v>176.71299999999999</v>
          </cell>
          <cell r="AN25">
            <v>183.12700000000001</v>
          </cell>
          <cell r="AO25">
            <v>183.12700000000001</v>
          </cell>
          <cell r="AP25">
            <v>209.58600000000001</v>
          </cell>
          <cell r="AQ25">
            <v>187.13200000000001</v>
          </cell>
          <cell r="AR25">
            <v>236.16900000000001</v>
          </cell>
          <cell r="AS25">
            <v>176.71299999999999</v>
          </cell>
          <cell r="AT25">
            <v>287.52</v>
          </cell>
          <cell r="AU25">
            <v>262.30799999999999</v>
          </cell>
          <cell r="AV25">
            <v>262.30799999999999</v>
          </cell>
          <cell r="AW25">
            <v>294.30799999999999</v>
          </cell>
          <cell r="AX25">
            <v>292.46600000000001</v>
          </cell>
          <cell r="AY25">
            <v>294.30799999999999</v>
          </cell>
          <cell r="AZ25">
            <v>292.46600000000001</v>
          </cell>
          <cell r="BA25">
            <v>149.363</v>
          </cell>
          <cell r="BB25">
            <v>206.773</v>
          </cell>
          <cell r="BC25">
            <v>206.773</v>
          </cell>
          <cell r="BD25">
            <v>297.613</v>
          </cell>
          <cell r="BE25">
            <v>297.613</v>
          </cell>
          <cell r="BF25">
            <v>297.613</v>
          </cell>
          <cell r="BG25">
            <v>275.77199999999999</v>
          </cell>
          <cell r="BH25">
            <v>1244.45</v>
          </cell>
          <cell r="BI25">
            <v>1244.45</v>
          </cell>
          <cell r="BJ25">
            <v>1887.625</v>
          </cell>
          <cell r="BK25">
            <v>2374.5680000000002</v>
          </cell>
        </row>
        <row r="26">
          <cell r="B26" t="str">
            <v>TTRAK</v>
          </cell>
          <cell r="C26">
            <v>43581</v>
          </cell>
          <cell r="D26" t="str">
            <v>Sanayi</v>
          </cell>
          <cell r="E26">
            <v>808.75176737955974</v>
          </cell>
          <cell r="F26">
            <v>817.96437500000002</v>
          </cell>
          <cell r="G26">
            <v>907.94452799999999</v>
          </cell>
          <cell r="H26">
            <v>1047.9735169999999</v>
          </cell>
          <cell r="I26">
            <v>-0.2194799184033196</v>
          </cell>
          <cell r="J26">
            <v>-9.9103139261388806E-2</v>
          </cell>
          <cell r="K26">
            <v>57.842157151044979</v>
          </cell>
          <cell r="L26">
            <v>50.751553000000001</v>
          </cell>
          <cell r="M26">
            <v>110.064514</v>
          </cell>
          <cell r="N26">
            <v>102.16324400000001</v>
          </cell>
          <cell r="O26">
            <v>-0.50323079991469344</v>
          </cell>
          <cell r="P26">
            <v>-0.53889268070542706</v>
          </cell>
          <cell r="Q26">
            <v>7.1398207516279353</v>
          </cell>
          <cell r="R26">
            <v>7.5819470000000004</v>
          </cell>
          <cell r="S26">
            <v>74.176616999999993</v>
          </cell>
          <cell r="T26">
            <v>56.201064000000002</v>
          </cell>
          <cell r="U26">
            <v>-0.86509246515332872</v>
          </cell>
          <cell r="V26">
            <v>-0.89778521444298276</v>
          </cell>
          <cell r="W26"/>
          <cell r="X26"/>
          <cell r="Y26"/>
          <cell r="Z26"/>
          <cell r="AA26">
            <v>1452.70418</v>
          </cell>
          <cell r="AB26">
            <v>817.96437500000002</v>
          </cell>
          <cell r="AC26">
            <v>1047.9735169999999</v>
          </cell>
          <cell r="AD26">
            <v>1076.873173</v>
          </cell>
          <cell r="AE26">
            <v>876.15229499999998</v>
          </cell>
          <cell r="AF26">
            <v>95.926970999999995</v>
          </cell>
          <cell r="AG26">
            <v>171.908287</v>
          </cell>
          <cell r="AH26">
            <v>171.908287</v>
          </cell>
          <cell r="AI26">
            <v>202.35134199999999</v>
          </cell>
          <cell r="AJ26">
            <v>185.22961100000001</v>
          </cell>
          <cell r="AK26">
            <v>157.34852799999999</v>
          </cell>
          <cell r="AL26">
            <v>95.926970999999995</v>
          </cell>
          <cell r="AM26">
            <v>19.017914000000001</v>
          </cell>
          <cell r="AN26">
            <v>82.473419000000007</v>
          </cell>
          <cell r="AO26">
            <v>82.473419000000007</v>
          </cell>
          <cell r="AP26">
            <v>123.79207599999999</v>
          </cell>
          <cell r="AQ26">
            <v>120.18150799999999</v>
          </cell>
          <cell r="AR26">
            <v>84.471818999999996</v>
          </cell>
          <cell r="AS26">
            <v>19.017914000000001</v>
          </cell>
          <cell r="AT26">
            <v>50.751553000000001</v>
          </cell>
          <cell r="AU26">
            <v>102.16324400000001</v>
          </cell>
          <cell r="AV26">
            <v>102.16324400000001</v>
          </cell>
          <cell r="AW26">
            <v>144.198429</v>
          </cell>
          <cell r="AX26">
            <v>141.69825299999999</v>
          </cell>
          <cell r="AY26">
            <v>144.198429</v>
          </cell>
          <cell r="AZ26">
            <v>141.69825299999999</v>
          </cell>
          <cell r="BA26">
            <v>7.5819470000000004</v>
          </cell>
          <cell r="BB26">
            <v>56.201064000000002</v>
          </cell>
          <cell r="BC26">
            <v>56.201064000000002</v>
          </cell>
          <cell r="BD26">
            <v>80.552942999999999</v>
          </cell>
          <cell r="BE26">
            <v>80.552942999999999</v>
          </cell>
          <cell r="BF26">
            <v>80.552942999999999</v>
          </cell>
          <cell r="BG26">
            <v>29.176024999999999</v>
          </cell>
          <cell r="BH26">
            <v>1152.2619090000001</v>
          </cell>
          <cell r="BI26">
            <v>1152.2619090000001</v>
          </cell>
          <cell r="BJ26">
            <v>1400.275938</v>
          </cell>
          <cell r="BK26">
            <v>1551.02836</v>
          </cell>
        </row>
        <row r="27">
          <cell r="B27" t="str">
            <v>EREGL</v>
          </cell>
          <cell r="C27">
            <v>43581.25</v>
          </cell>
          <cell r="D27" t="str">
            <v>Sanayi</v>
          </cell>
          <cell r="E27">
            <v>6940.5717293724383</v>
          </cell>
          <cell r="F27">
            <v>7144.1390000000001</v>
          </cell>
          <cell r="G27">
            <v>7593.6040000000003</v>
          </cell>
          <cell r="H27">
            <v>5418.8019999999997</v>
          </cell>
          <cell r="I27">
            <v>0.31839823636294518</v>
          </cell>
          <cell r="J27">
            <v>-5.918994459021043E-2</v>
          </cell>
          <cell r="K27">
            <v>1555.65597952343</v>
          </cell>
          <cell r="L27">
            <v>1739.7359999999999</v>
          </cell>
          <cell r="M27">
            <v>2215.6219999999998</v>
          </cell>
          <cell r="N27">
            <v>1709.42</v>
          </cell>
          <cell r="O27">
            <v>1.7734670239028416E-2</v>
          </cell>
          <cell r="P27">
            <v>-0.21478663779290874</v>
          </cell>
          <cell r="Q27">
            <v>957.28606536421091</v>
          </cell>
          <cell r="R27">
            <v>996.65</v>
          </cell>
          <cell r="S27">
            <v>1683.6020000000001</v>
          </cell>
          <cell r="T27">
            <v>1063.2470000000001</v>
          </cell>
          <cell r="U27">
            <v>-6.2635492975762097E-2</v>
          </cell>
          <cell r="V27">
            <v>-0.40802517459589627</v>
          </cell>
          <cell r="W27"/>
          <cell r="X27"/>
          <cell r="Y27"/>
          <cell r="Z27"/>
          <cell r="AA27">
            <v>25865</v>
          </cell>
          <cell r="AB27">
            <v>7144.1390000000001</v>
          </cell>
          <cell r="AC27">
            <v>5418.8019999999997</v>
          </cell>
          <cell r="AD27">
            <v>6210.5590000000002</v>
          </cell>
          <cell r="AE27">
            <v>7792.2889999999998</v>
          </cell>
          <cell r="AF27">
            <v>1631.566</v>
          </cell>
          <cell r="AG27">
            <v>1686.4829999999999</v>
          </cell>
          <cell r="AH27">
            <v>1686.4829999999999</v>
          </cell>
          <cell r="AI27">
            <v>2084.3670000000002</v>
          </cell>
          <cell r="AJ27">
            <v>2467.4450000000002</v>
          </cell>
          <cell r="AK27">
            <v>2143.9380000000001</v>
          </cell>
          <cell r="AL27">
            <v>1631.566</v>
          </cell>
          <cell r="AM27">
            <v>1467.6869999999999</v>
          </cell>
          <cell r="AN27">
            <v>1529.521</v>
          </cell>
          <cell r="AO27">
            <v>1529.521</v>
          </cell>
          <cell r="AP27">
            <v>1934.269</v>
          </cell>
          <cell r="AQ27">
            <v>2305.6790000000001</v>
          </cell>
          <cell r="AR27">
            <v>1950.8489999999999</v>
          </cell>
          <cell r="AS27">
            <v>1467.6869999999999</v>
          </cell>
          <cell r="AT27">
            <v>1739.7360000000001</v>
          </cell>
          <cell r="AU27">
            <v>1709.42</v>
          </cell>
          <cell r="AV27">
            <v>1709.42</v>
          </cell>
          <cell r="AW27">
            <v>2137.2199999999998</v>
          </cell>
          <cell r="AX27">
            <v>2567.4679999999998</v>
          </cell>
          <cell r="AY27">
            <v>2137.2199999999998</v>
          </cell>
          <cell r="AZ27">
            <v>2567.4679999999998</v>
          </cell>
          <cell r="BA27">
            <v>996.65</v>
          </cell>
          <cell r="BB27">
            <v>1063.2470000000001</v>
          </cell>
          <cell r="BC27">
            <v>1063.2470000000001</v>
          </cell>
          <cell r="BD27">
            <v>1513.2560000000001</v>
          </cell>
          <cell r="BE27">
            <v>1513.2560000000001</v>
          </cell>
          <cell r="BF27">
            <v>1513.2560000000001</v>
          </cell>
          <cell r="BG27">
            <v>1337.885</v>
          </cell>
          <cell r="BH27">
            <v>-4321.6289999999999</v>
          </cell>
          <cell r="BI27">
            <v>-4321.6289999999999</v>
          </cell>
          <cell r="BJ27">
            <v>-1634.586</v>
          </cell>
          <cell r="BK27">
            <v>-2563.4560000000001</v>
          </cell>
        </row>
        <row r="28">
          <cell r="B28" t="str">
            <v>SODA</v>
          </cell>
          <cell r="C28">
            <v>43581.25</v>
          </cell>
          <cell r="D28" t="str">
            <v>Sanayi</v>
          </cell>
          <cell r="E28">
            <v>932.89651555246746</v>
          </cell>
          <cell r="F28">
            <v>947.99400000000003</v>
          </cell>
          <cell r="G28">
            <v>987.53</v>
          </cell>
          <cell r="H28">
            <v>700.93499999999995</v>
          </cell>
          <cell r="I28">
            <v>0.35247062851762312</v>
          </cell>
          <cell r="J28">
            <v>-4.0035239435763925E-2</v>
          </cell>
          <cell r="K28">
            <v>193.47855755555557</v>
          </cell>
          <cell r="L28">
            <v>199.982</v>
          </cell>
          <cell r="M28">
            <v>233.191</v>
          </cell>
          <cell r="N28">
            <v>184.81</v>
          </cell>
          <cell r="O28">
            <v>8.2095124722688206E-2</v>
          </cell>
          <cell r="P28">
            <v>-0.14241115651976277</v>
          </cell>
          <cell r="Q28">
            <v>259.15346842990471</v>
          </cell>
          <cell r="R28">
            <v>284.88099999999997</v>
          </cell>
          <cell r="S28">
            <v>81.414000000000001</v>
          </cell>
          <cell r="T28">
            <v>238.511</v>
          </cell>
          <cell r="U28">
            <v>0.19441451337674143</v>
          </cell>
          <cell r="V28">
            <v>2.4991647628172053</v>
          </cell>
          <cell r="W28"/>
          <cell r="X28"/>
          <cell r="Y28"/>
          <cell r="Z28"/>
          <cell r="AA28">
            <v>8109.9999999999991</v>
          </cell>
          <cell r="AB28">
            <v>947.99400000000003</v>
          </cell>
          <cell r="AC28">
            <v>700.93499999999995</v>
          </cell>
          <cell r="AD28">
            <v>784.13</v>
          </cell>
          <cell r="AE28">
            <v>957.76499999999999</v>
          </cell>
          <cell r="AF28">
            <v>298.27499999999998</v>
          </cell>
          <cell r="AG28">
            <v>259.68099999999998</v>
          </cell>
          <cell r="AH28">
            <v>259.68099999999998</v>
          </cell>
          <cell r="AI28">
            <v>290.66899999999998</v>
          </cell>
          <cell r="AJ28">
            <v>434.83100000000002</v>
          </cell>
          <cell r="AK28">
            <v>330.87599999999998</v>
          </cell>
          <cell r="AL28">
            <v>298.27499999999998</v>
          </cell>
          <cell r="AM28">
            <v>150.55500000000001</v>
          </cell>
          <cell r="AN28">
            <v>149.85499999999999</v>
          </cell>
          <cell r="AO28">
            <v>149.85499999999999</v>
          </cell>
          <cell r="AP28">
            <v>169.78800000000001</v>
          </cell>
          <cell r="AQ28">
            <v>293.09899999999999</v>
          </cell>
          <cell r="AR28">
            <v>194.167</v>
          </cell>
          <cell r="AS28">
            <v>150.55500000000001</v>
          </cell>
          <cell r="AT28">
            <v>199.982</v>
          </cell>
          <cell r="AU28">
            <v>184.81</v>
          </cell>
          <cell r="AV28">
            <v>184.81</v>
          </cell>
          <cell r="AW28">
            <v>206.21299999999999</v>
          </cell>
          <cell r="AX28">
            <v>333.29899999999998</v>
          </cell>
          <cell r="AY28">
            <v>206.21299999999999</v>
          </cell>
          <cell r="AZ28">
            <v>333.29899999999998</v>
          </cell>
          <cell r="BA28">
            <v>284.88099999999997</v>
          </cell>
          <cell r="BB28">
            <v>238.511</v>
          </cell>
          <cell r="BC28">
            <v>238.511</v>
          </cell>
          <cell r="BD28">
            <v>418.16800000000001</v>
          </cell>
          <cell r="BE28">
            <v>418.16800000000001</v>
          </cell>
          <cell r="BF28">
            <v>418.16800000000001</v>
          </cell>
          <cell r="BG28">
            <v>818.02599999999995</v>
          </cell>
          <cell r="BH28">
            <v>-623.721</v>
          </cell>
          <cell r="BI28">
            <v>-623.721</v>
          </cell>
          <cell r="BJ28">
            <v>-399.28899999999999</v>
          </cell>
          <cell r="BK28">
            <v>-781.43600000000004</v>
          </cell>
        </row>
        <row r="29">
          <cell r="B29" t="str">
            <v>AKBNK</v>
          </cell>
          <cell r="C29">
            <v>43581.770833333299</v>
          </cell>
          <cell r="D29" t="str">
            <v>Banka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>
            <v>1352.2833259575511</v>
          </cell>
          <cell r="R29">
            <v>1412.5319999999999</v>
          </cell>
          <cell r="S29">
            <v>1050.8009999999999</v>
          </cell>
          <cell r="T29">
            <v>1709.2139999999999</v>
          </cell>
          <cell r="U29">
            <v>-0.1735780306035406</v>
          </cell>
          <cell r="V29">
            <v>0.34424310597344321</v>
          </cell>
          <cell r="W29"/>
          <cell r="X29"/>
          <cell r="Y29"/>
          <cell r="Z29"/>
          <cell r="AA29">
            <v>29432</v>
          </cell>
          <cell r="AB29">
            <v>3373.48</v>
          </cell>
          <cell r="AC29">
            <v>3099.0259999999998</v>
          </cell>
          <cell r="AD29">
            <v>3640.1120000000001</v>
          </cell>
          <cell r="AE29">
            <v>3794.8130000000001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4863.7650000000003</v>
          </cell>
          <cell r="AQ29">
            <v>6055.1390000000001</v>
          </cell>
          <cell r="AR29">
            <v>5452.1409999999996</v>
          </cell>
          <cell r="AS29">
            <v>5948.982</v>
          </cell>
          <cell r="AT29">
            <v>0</v>
          </cell>
          <cell r="AU29">
            <v>0</v>
          </cell>
          <cell r="AV29">
            <v>80.912000000000006</v>
          </cell>
          <cell r="AW29">
            <v>85.706000000000003</v>
          </cell>
          <cell r="AX29">
            <v>88.313999999999993</v>
          </cell>
          <cell r="AY29">
            <v>85.706000000000003</v>
          </cell>
          <cell r="AZ29">
            <v>88.313999999999993</v>
          </cell>
          <cell r="BA29">
            <v>1412.5319999999999</v>
          </cell>
          <cell r="BB29">
            <v>1709.2139999999999</v>
          </cell>
          <cell r="BC29">
            <v>0</v>
          </cell>
          <cell r="BD29">
            <v>351.488</v>
          </cell>
          <cell r="BE29">
            <v>351.488</v>
          </cell>
          <cell r="BF29">
            <v>351.488</v>
          </cell>
          <cell r="BG29">
            <v>178.22800000000001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B30" t="str">
            <v>BNTAS</v>
          </cell>
          <cell r="C30">
            <v>43582</v>
          </cell>
          <cell r="D30" t="str">
            <v>Sanayi</v>
          </cell>
          <cell r="E30" t="str">
            <v>-</v>
          </cell>
          <cell r="F30">
            <v>22.599022999999999</v>
          </cell>
          <cell r="G30">
            <v>23.991717000000001</v>
          </cell>
          <cell r="H30">
            <v>18.398616000000001</v>
          </cell>
          <cell r="I30">
            <v>0.22830016127300001</v>
          </cell>
          <cell r="J30">
            <v>-5.8048950810815292E-2</v>
          </cell>
          <cell r="K30" t="str">
            <v>-</v>
          </cell>
          <cell r="L30">
            <v>1.8820220000000001</v>
          </cell>
          <cell r="M30">
            <v>2.9122319999999999</v>
          </cell>
          <cell r="N30">
            <v>1.3571679999999999</v>
          </cell>
          <cell r="O30">
            <v>0.38672736168256261</v>
          </cell>
          <cell r="P30">
            <v>-0.35375272299734362</v>
          </cell>
          <cell r="Q30" t="str">
            <v>-</v>
          </cell>
          <cell r="R30">
            <v>2.6782629999999998</v>
          </cell>
          <cell r="S30">
            <v>4.1283139999999996</v>
          </cell>
          <cell r="T30">
            <v>0.43589099999999997</v>
          </cell>
          <cell r="U30">
            <v>5.1443411311543485</v>
          </cell>
          <cell r="V30">
            <v>-0.35124532678473586</v>
          </cell>
          <cell r="W30"/>
          <cell r="X30"/>
          <cell r="Y30"/>
          <cell r="Z30"/>
          <cell r="AA30">
            <v>93.525000000000006</v>
          </cell>
          <cell r="AB30">
            <v>22.599022999999999</v>
          </cell>
          <cell r="AC30">
            <v>18.398616000000001</v>
          </cell>
          <cell r="AD30">
            <v>22.276857</v>
          </cell>
          <cell r="AE30">
            <v>23.341953</v>
          </cell>
          <cell r="AF30">
            <v>2.9612500000000002</v>
          </cell>
          <cell r="AG30">
            <v>2.0016620000000001</v>
          </cell>
          <cell r="AH30">
            <v>2.0016620000000001</v>
          </cell>
          <cell r="AI30">
            <v>3.886517</v>
          </cell>
          <cell r="AJ30">
            <v>4.5796869999999998</v>
          </cell>
          <cell r="AK30">
            <v>4.1861370000000004</v>
          </cell>
          <cell r="AL30">
            <v>2.9612500000000002</v>
          </cell>
          <cell r="AM30">
            <v>1.0895760000000001</v>
          </cell>
          <cell r="AN30">
            <v>0.61482499999999995</v>
          </cell>
          <cell r="AO30">
            <v>0.61482499999999995</v>
          </cell>
          <cell r="AP30">
            <v>2.188383</v>
          </cell>
          <cell r="AQ30">
            <v>3.0561189999999998</v>
          </cell>
          <cell r="AR30">
            <v>2.0797759999999998</v>
          </cell>
          <cell r="AS30">
            <v>1.0895760000000001</v>
          </cell>
          <cell r="AT30">
            <v>1.8820220000000001</v>
          </cell>
          <cell r="AU30">
            <v>1.3571679999999999</v>
          </cell>
          <cell r="AV30">
            <v>1.3571679999999999</v>
          </cell>
          <cell r="AW30">
            <v>3.0012970000000001</v>
          </cell>
          <cell r="AX30">
            <v>3.9239440000000001</v>
          </cell>
          <cell r="AY30">
            <v>3.0012970000000001</v>
          </cell>
          <cell r="AZ30">
            <v>3.9239440000000001</v>
          </cell>
          <cell r="BA30">
            <v>2.6782629999999998</v>
          </cell>
          <cell r="BB30">
            <v>0.43589099999999997</v>
          </cell>
          <cell r="BC30">
            <v>0.43589099999999997</v>
          </cell>
          <cell r="BD30">
            <v>1.384568</v>
          </cell>
          <cell r="BE30">
            <v>1.384568</v>
          </cell>
          <cell r="BF30">
            <v>1.384568</v>
          </cell>
          <cell r="BG30">
            <v>1.8783430000000001</v>
          </cell>
          <cell r="BH30">
            <v>2.8531589999999998</v>
          </cell>
          <cell r="BI30">
            <v>2.8531589999999998</v>
          </cell>
          <cell r="BJ30">
            <v>-0.46193200000000001</v>
          </cell>
          <cell r="BK30">
            <v>10.911394</v>
          </cell>
        </row>
        <row r="31">
          <cell r="B31" t="str">
            <v>TATGD</v>
          </cell>
          <cell r="C31">
            <v>43582</v>
          </cell>
          <cell r="D31" t="str">
            <v>Sanayi</v>
          </cell>
          <cell r="E31" t="str">
            <v/>
          </cell>
          <cell r="F31">
            <v>278.64382599999999</v>
          </cell>
          <cell r="G31">
            <v>271.75539700000002</v>
          </cell>
          <cell r="H31">
            <v>263.958257</v>
          </cell>
          <cell r="I31">
            <v>5.5635952316505755E-2</v>
          </cell>
          <cell r="J31">
            <v>2.5347901370289971E-2</v>
          </cell>
          <cell r="K31" t="str">
            <v/>
          </cell>
          <cell r="L31">
            <v>22.374755999999998</v>
          </cell>
          <cell r="M31">
            <v>5.82925</v>
          </cell>
          <cell r="N31">
            <v>11.720262999999999</v>
          </cell>
          <cell r="O31">
            <v>0.90906603375709216</v>
          </cell>
          <cell r="P31">
            <v>2.8383593086589181</v>
          </cell>
          <cell r="Q31" t="str">
            <v/>
          </cell>
          <cell r="R31">
            <v>13.711605</v>
          </cell>
          <cell r="S31">
            <v>7.6600539999999997</v>
          </cell>
          <cell r="T31">
            <v>10.278262</v>
          </cell>
          <cell r="U31">
            <v>0.334039256831554</v>
          </cell>
          <cell r="V31">
            <v>0.79001414350342714</v>
          </cell>
          <cell r="W31"/>
          <cell r="X31"/>
          <cell r="Y31"/>
          <cell r="Z31"/>
          <cell r="AA31">
            <v>561.67999999999995</v>
          </cell>
          <cell r="AB31">
            <v>278.64382599999999</v>
          </cell>
          <cell r="AC31">
            <v>263.958257</v>
          </cell>
          <cell r="AD31">
            <v>281.52510000000001</v>
          </cell>
          <cell r="AE31">
            <v>338.13944600000002</v>
          </cell>
          <cell r="AF31">
            <v>60.570253000000001</v>
          </cell>
          <cell r="AG31">
            <v>59.690787999999998</v>
          </cell>
          <cell r="AH31">
            <v>59.690787999999998</v>
          </cell>
          <cell r="AI31">
            <v>59.676661000000003</v>
          </cell>
          <cell r="AJ31">
            <v>64.429454000000007</v>
          </cell>
          <cell r="AK31">
            <v>52.041359</v>
          </cell>
          <cell r="AL31">
            <v>60.570253000000001</v>
          </cell>
          <cell r="AM31">
            <v>17.98481</v>
          </cell>
          <cell r="AN31">
            <v>8.7502750000000002</v>
          </cell>
          <cell r="AO31">
            <v>8.7502750000000002</v>
          </cell>
          <cell r="AP31">
            <v>9.6656429999999993</v>
          </cell>
          <cell r="AQ31">
            <v>13.958068000000001</v>
          </cell>
          <cell r="AR31">
            <v>2.4459569999999999</v>
          </cell>
          <cell r="AS31">
            <v>17.98481</v>
          </cell>
          <cell r="AT31">
            <v>22.374756000000001</v>
          </cell>
          <cell r="AU31">
            <v>11.720262999999999</v>
          </cell>
          <cell r="AV31">
            <v>11.720262999999999</v>
          </cell>
          <cell r="AW31">
            <v>12.775570999999999</v>
          </cell>
          <cell r="AX31">
            <v>20.376785000000002</v>
          </cell>
          <cell r="AY31">
            <v>12.775570999999999</v>
          </cell>
          <cell r="AZ31">
            <v>20.376785000000002</v>
          </cell>
          <cell r="BA31">
            <v>13.711605</v>
          </cell>
          <cell r="BB31">
            <v>10.278262</v>
          </cell>
          <cell r="BC31">
            <v>10.278262</v>
          </cell>
          <cell r="BD31">
            <v>13.904737000000001</v>
          </cell>
          <cell r="BE31">
            <v>13.904737000000001</v>
          </cell>
          <cell r="BF31">
            <v>13.904737000000001</v>
          </cell>
          <cell r="BG31">
            <v>6.7337239999999996</v>
          </cell>
          <cell r="BH31">
            <v>124.772428</v>
          </cell>
          <cell r="BI31">
            <v>124.772428</v>
          </cell>
          <cell r="BJ31">
            <v>102.18542600000001</v>
          </cell>
          <cell r="BK31">
            <v>141.77112600000001</v>
          </cell>
        </row>
        <row r="32">
          <cell r="B32" t="str">
            <v>ARCLK</v>
          </cell>
          <cell r="C32">
            <v>43584</v>
          </cell>
          <cell r="D32" t="str">
            <v>Sanayi</v>
          </cell>
          <cell r="E32">
            <v>6872.878339564345</v>
          </cell>
          <cell r="F32">
            <v>6902.1570000000002</v>
          </cell>
          <cell r="G32">
            <v>7414.2619999999997</v>
          </cell>
          <cell r="H32">
            <v>5282.2179999999998</v>
          </cell>
          <cell r="I32">
            <v>0.30667780087834329</v>
          </cell>
          <cell r="J32">
            <v>-6.907025945400902E-2</v>
          </cell>
          <cell r="K32">
            <v>663.92753756859645</v>
          </cell>
          <cell r="L32">
            <v>694.04300000000001</v>
          </cell>
          <cell r="M32">
            <v>881.38800000000003</v>
          </cell>
          <cell r="N32">
            <v>517.25800000000004</v>
          </cell>
          <cell r="O32">
            <v>0.34177335101632056</v>
          </cell>
          <cell r="P32">
            <v>-0.2125567854338839</v>
          </cell>
          <cell r="Q32">
            <v>190.64191811387821</v>
          </cell>
          <cell r="R32">
            <v>225.422</v>
          </cell>
          <cell r="S32">
            <v>279.834</v>
          </cell>
          <cell r="T32">
            <v>176.852</v>
          </cell>
          <cell r="U32">
            <v>0.27463641915273773</v>
          </cell>
          <cell r="V32">
            <v>-0.19444384885324872</v>
          </cell>
          <cell r="W32"/>
          <cell r="X32"/>
          <cell r="Y32"/>
          <cell r="Z32"/>
          <cell r="AA32">
            <v>11041.3988697</v>
          </cell>
          <cell r="AB32">
            <v>6902.1570000000002</v>
          </cell>
          <cell r="AC32">
            <v>5282.2179999999998</v>
          </cell>
          <cell r="AD32">
            <v>6511.893</v>
          </cell>
          <cell r="AE32">
            <v>7696.0110000000004</v>
          </cell>
          <cell r="AF32">
            <v>2238.6970000000001</v>
          </cell>
          <cell r="AG32">
            <v>1650.672</v>
          </cell>
          <cell r="AH32">
            <v>1650.672</v>
          </cell>
          <cell r="AI32">
            <v>1974.02</v>
          </cell>
          <cell r="AJ32">
            <v>2510.7359999999999</v>
          </cell>
          <cell r="AK32">
            <v>2410.3339999999998</v>
          </cell>
          <cell r="AL32">
            <v>2238.6970000000001</v>
          </cell>
          <cell r="AM32">
            <v>444.94099999999997</v>
          </cell>
          <cell r="AN32">
            <v>367.68299999999999</v>
          </cell>
          <cell r="AO32">
            <v>367.68299999999999</v>
          </cell>
          <cell r="AP32">
            <v>386.52499999999998</v>
          </cell>
          <cell r="AQ32">
            <v>596.35799999999995</v>
          </cell>
          <cell r="AR32">
            <v>686.49800000000005</v>
          </cell>
          <cell r="AS32">
            <v>444.94099999999997</v>
          </cell>
          <cell r="AT32">
            <v>694.04300000000001</v>
          </cell>
          <cell r="AU32">
            <v>517.25800000000004</v>
          </cell>
          <cell r="AV32">
            <v>517.25800000000004</v>
          </cell>
          <cell r="AW32">
            <v>547.52499999999998</v>
          </cell>
          <cell r="AX32">
            <v>781.30700000000002</v>
          </cell>
          <cell r="AY32">
            <v>547.52499999999998</v>
          </cell>
          <cell r="AZ32">
            <v>781.30700000000002</v>
          </cell>
          <cell r="BA32">
            <v>225.422</v>
          </cell>
          <cell r="BB32">
            <v>176.852</v>
          </cell>
          <cell r="BC32">
            <v>176.852</v>
          </cell>
          <cell r="BD32">
            <v>143.828</v>
          </cell>
          <cell r="BE32">
            <v>143.828</v>
          </cell>
          <cell r="BF32">
            <v>143.828</v>
          </cell>
          <cell r="BG32">
            <v>251.24199999999999</v>
          </cell>
          <cell r="BH32">
            <v>5639.8509999999997</v>
          </cell>
          <cell r="BI32">
            <v>5639.8509999999997</v>
          </cell>
          <cell r="BJ32">
            <v>6485.8389999999999</v>
          </cell>
          <cell r="BK32">
            <v>7297.3819999999996</v>
          </cell>
        </row>
        <row r="33">
          <cell r="B33" t="str">
            <v>FROTO</v>
          </cell>
          <cell r="C33">
            <v>43584</v>
          </cell>
          <cell r="D33" t="str">
            <v>Sanayi</v>
          </cell>
          <cell r="E33">
            <v>9204.6123169115926</v>
          </cell>
          <cell r="F33">
            <v>9284.0519999999997</v>
          </cell>
          <cell r="G33">
            <v>10047.647000000001</v>
          </cell>
          <cell r="H33">
            <v>7282.01</v>
          </cell>
          <cell r="I33">
            <v>0.27492986139815789</v>
          </cell>
          <cell r="J33">
            <v>-7.5997395211038099E-2</v>
          </cell>
          <cell r="K33">
            <v>754.9959617070092</v>
          </cell>
          <cell r="L33">
            <v>780.68</v>
          </cell>
          <cell r="M33">
            <v>818.03600000000006</v>
          </cell>
          <cell r="N33">
            <v>593.83699999999999</v>
          </cell>
          <cell r="O33">
            <v>0.31463684479074217</v>
          </cell>
          <cell r="P33">
            <v>-4.5665471935220636E-2</v>
          </cell>
          <cell r="Q33">
            <v>484.93511725945353</v>
          </cell>
          <cell r="R33">
            <v>477.96</v>
          </cell>
          <cell r="S33">
            <v>410.83800000000002</v>
          </cell>
          <cell r="T33">
            <v>432.26499999999999</v>
          </cell>
          <cell r="U33">
            <v>0.10571061732964737</v>
          </cell>
          <cell r="V33">
            <v>0.1633782658858236</v>
          </cell>
          <cell r="W33"/>
          <cell r="X33"/>
          <cell r="Y33"/>
          <cell r="Z33"/>
          <cell r="AA33">
            <v>18019.228500000001</v>
          </cell>
          <cell r="AB33">
            <v>9284.0519999999997</v>
          </cell>
          <cell r="AC33">
            <v>7282.01</v>
          </cell>
          <cell r="AD33">
            <v>8190.348</v>
          </cell>
          <cell r="AE33">
            <v>7772.0249999999996</v>
          </cell>
          <cell r="AF33">
            <v>943.77200000000005</v>
          </cell>
          <cell r="AG33">
            <v>757.32100000000003</v>
          </cell>
          <cell r="AH33">
            <v>757.32100000000003</v>
          </cell>
          <cell r="AI33">
            <v>921.274</v>
          </cell>
          <cell r="AJ33">
            <v>822.08500000000004</v>
          </cell>
          <cell r="AK33">
            <v>957.89099999999996</v>
          </cell>
          <cell r="AL33">
            <v>943.77200000000005</v>
          </cell>
          <cell r="AM33">
            <v>602.62699999999995</v>
          </cell>
          <cell r="AN33">
            <v>465.67500000000001</v>
          </cell>
          <cell r="AO33">
            <v>465.67500000000001</v>
          </cell>
          <cell r="AP33">
            <v>619.13</v>
          </cell>
          <cell r="AQ33">
            <v>519.28</v>
          </cell>
          <cell r="AR33">
            <v>666.55700000000002</v>
          </cell>
          <cell r="AS33">
            <v>602.62699999999995</v>
          </cell>
          <cell r="AT33">
            <v>780.68</v>
          </cell>
          <cell r="AU33">
            <v>593.83699999999999</v>
          </cell>
          <cell r="AV33">
            <v>593.83699999999999</v>
          </cell>
          <cell r="AW33">
            <v>760.87800000000004</v>
          </cell>
          <cell r="AX33">
            <v>667.09400000000005</v>
          </cell>
          <cell r="AY33">
            <v>760.87800000000004</v>
          </cell>
          <cell r="AZ33">
            <v>667.09400000000005</v>
          </cell>
          <cell r="BA33">
            <v>477.96</v>
          </cell>
          <cell r="BB33">
            <v>432.26499999999999</v>
          </cell>
          <cell r="BC33">
            <v>432.26499999999999</v>
          </cell>
          <cell r="BD33">
            <v>486.25400000000002</v>
          </cell>
          <cell r="BE33">
            <v>486.25400000000002</v>
          </cell>
          <cell r="BF33">
            <v>486.25400000000002</v>
          </cell>
          <cell r="BG33">
            <v>353.839</v>
          </cell>
          <cell r="BH33">
            <v>2025.3679999999999</v>
          </cell>
          <cell r="BI33">
            <v>2025.3679999999999</v>
          </cell>
          <cell r="BJ33">
            <v>2752.65</v>
          </cell>
          <cell r="BK33">
            <v>3968.4659999999999</v>
          </cell>
        </row>
        <row r="34">
          <cell r="B34" t="str">
            <v>TOASO</v>
          </cell>
          <cell r="C34">
            <v>43584</v>
          </cell>
          <cell r="D34" t="str">
            <v>Sanayi</v>
          </cell>
          <cell r="E34">
            <v>3845.980653940414</v>
          </cell>
          <cell r="F34">
            <v>4108.0839999999998</v>
          </cell>
          <cell r="G34">
            <v>4910.3580000000002</v>
          </cell>
          <cell r="H34">
            <v>4558.616</v>
          </cell>
          <cell r="I34">
            <v>-9.8830873229945215E-2</v>
          </cell>
          <cell r="J34">
            <v>-0.16338401395580537</v>
          </cell>
          <cell r="K34">
            <v>509.35850910387308</v>
          </cell>
          <cell r="L34">
            <v>608.62699999999995</v>
          </cell>
          <cell r="M34">
            <v>640.92000000000007</v>
          </cell>
          <cell r="N34">
            <v>514.69399999999996</v>
          </cell>
          <cell r="O34">
            <v>0.18250261320318484</v>
          </cell>
          <cell r="P34">
            <v>-5.0385383511202808E-2</v>
          </cell>
          <cell r="Q34">
            <v>276.94370158700605</v>
          </cell>
          <cell r="R34">
            <v>324.74099999999999</v>
          </cell>
          <cell r="S34">
            <v>326.53899999999999</v>
          </cell>
          <cell r="T34">
            <v>324.99299999999999</v>
          </cell>
          <cell r="U34">
            <v>-7.7540131633602183E-4</v>
          </cell>
          <cell r="V34">
            <v>-5.5062335586254507E-3</v>
          </cell>
          <cell r="W34"/>
          <cell r="X34"/>
          <cell r="Y34"/>
          <cell r="Z34"/>
          <cell r="AA34">
            <v>8750</v>
          </cell>
          <cell r="AB34">
            <v>4108.0839999999998</v>
          </cell>
          <cell r="AC34">
            <v>4558.616</v>
          </cell>
          <cell r="AD34">
            <v>5170.3029999999999</v>
          </cell>
          <cell r="AE34">
            <v>4459.6440000000002</v>
          </cell>
          <cell r="AF34">
            <v>582.25699999999995</v>
          </cell>
          <cell r="AG34">
            <v>491.71300000000002</v>
          </cell>
          <cell r="AH34">
            <v>491.71300000000002</v>
          </cell>
          <cell r="AI34">
            <v>647</v>
          </cell>
          <cell r="AJ34">
            <v>723.36800000000005</v>
          </cell>
          <cell r="AK34">
            <v>654.06500000000005</v>
          </cell>
          <cell r="AL34">
            <v>582.25699999999995</v>
          </cell>
          <cell r="AM34">
            <v>392.07600000000002</v>
          </cell>
          <cell r="AN34">
            <v>326.238</v>
          </cell>
          <cell r="AO34">
            <v>326.238</v>
          </cell>
          <cell r="AP34">
            <v>453.92500000000001</v>
          </cell>
          <cell r="AQ34">
            <v>533.45299999999997</v>
          </cell>
          <cell r="AR34">
            <v>443.90800000000002</v>
          </cell>
          <cell r="AS34">
            <v>392.07600000000002</v>
          </cell>
          <cell r="AT34">
            <v>608.62699999999995</v>
          </cell>
          <cell r="AU34">
            <v>514.69399999999996</v>
          </cell>
          <cell r="AV34">
            <v>514.69399999999996</v>
          </cell>
          <cell r="AW34">
            <v>646.19500000000005</v>
          </cell>
          <cell r="AX34">
            <v>730.76900000000001</v>
          </cell>
          <cell r="AY34">
            <v>646.19500000000005</v>
          </cell>
          <cell r="AZ34">
            <v>730.76900000000001</v>
          </cell>
          <cell r="BA34">
            <v>324.74099999999999</v>
          </cell>
          <cell r="BB34">
            <v>324.99299999999999</v>
          </cell>
          <cell r="BC34">
            <v>324.99299999999999</v>
          </cell>
          <cell r="BD34">
            <v>367.98099999999999</v>
          </cell>
          <cell r="BE34">
            <v>367.98099999999999</v>
          </cell>
          <cell r="BF34">
            <v>367.98099999999999</v>
          </cell>
          <cell r="BG34">
            <v>310.91000000000003</v>
          </cell>
          <cell r="BH34">
            <v>2787.3440000000001</v>
          </cell>
          <cell r="BI34">
            <v>2787.3440000000001</v>
          </cell>
          <cell r="BJ34">
            <v>2827.9259999999999</v>
          </cell>
          <cell r="BK34">
            <v>4115.835</v>
          </cell>
        </row>
        <row r="35">
          <cell r="B35" t="str">
            <v>GARAN</v>
          </cell>
          <cell r="C35">
            <v>43584.25</v>
          </cell>
          <cell r="D35" t="str">
            <v>Banka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 t="str">
            <v>-</v>
          </cell>
          <cell r="P35" t="str">
            <v>-</v>
          </cell>
          <cell r="Q35">
            <v>1567.8885043457203</v>
          </cell>
          <cell r="R35">
            <v>1721.963</v>
          </cell>
          <cell r="S35">
            <v>1061.9010000000001</v>
          </cell>
          <cell r="T35">
            <v>1996.251</v>
          </cell>
          <cell r="U35">
            <v>-0.13740155922276309</v>
          </cell>
          <cell r="V35">
            <v>0.6215852513558231</v>
          </cell>
          <cell r="W35"/>
          <cell r="X35"/>
          <cell r="Y35"/>
          <cell r="Z35"/>
          <cell r="AA35">
            <v>31836</v>
          </cell>
          <cell r="AB35">
            <v>4495.0630000000001</v>
          </cell>
          <cell r="AC35">
            <v>3787.7649999999999</v>
          </cell>
          <cell r="AD35">
            <v>4118.4369999999999</v>
          </cell>
          <cell r="AE35">
            <v>4846.7389999999996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6187.4350000000004</v>
          </cell>
          <cell r="AQ35">
            <v>7731.9489999999996</v>
          </cell>
          <cell r="AR35">
            <v>7024.7510000000002</v>
          </cell>
          <cell r="AS35">
            <v>7476.3280000000004</v>
          </cell>
          <cell r="AT35">
            <v>0</v>
          </cell>
          <cell r="AU35">
            <v>0</v>
          </cell>
          <cell r="AV35">
            <v>85.061000000000007</v>
          </cell>
          <cell r="AW35">
            <v>86.543000000000006</v>
          </cell>
          <cell r="AX35">
            <v>94.983000000000004</v>
          </cell>
          <cell r="AY35">
            <v>86.543000000000006</v>
          </cell>
          <cell r="AZ35">
            <v>94.983000000000004</v>
          </cell>
          <cell r="BA35">
            <v>1721.963</v>
          </cell>
          <cell r="BB35">
            <v>1996.251</v>
          </cell>
          <cell r="BC35">
            <v>0</v>
          </cell>
          <cell r="BD35">
            <v>1292.7850000000001</v>
          </cell>
          <cell r="BE35">
            <v>1292.7850000000001</v>
          </cell>
          <cell r="BF35">
            <v>1292.7850000000001</v>
          </cell>
          <cell r="BG35">
            <v>1464.3810000000001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B36" t="str">
            <v>AKSUE</v>
          </cell>
          <cell r="C36">
            <v>43584.757280092592</v>
          </cell>
          <cell r="D36" t="str">
            <v>Sanayi</v>
          </cell>
          <cell r="E36" t="str">
            <v>-</v>
          </cell>
          <cell r="F36">
            <v>2.4464980000000001</v>
          </cell>
          <cell r="G36">
            <v>1.9919020000000001</v>
          </cell>
          <cell r="H36">
            <v>1.974837</v>
          </cell>
          <cell r="I36">
            <v>0.23883540768174805</v>
          </cell>
          <cell r="J36">
            <v>0.22822207116615179</v>
          </cell>
          <cell r="K36" t="str">
            <v>-</v>
          </cell>
          <cell r="L36">
            <v>0.27554200000000006</v>
          </cell>
          <cell r="M36">
            <v>0.19970699999999997</v>
          </cell>
          <cell r="N36">
            <v>7.4756999999999962E-2</v>
          </cell>
          <cell r="O36">
            <v>2.6858354401594529</v>
          </cell>
          <cell r="P36">
            <v>0.37973130636382346</v>
          </cell>
          <cell r="Q36" t="str">
            <v>-</v>
          </cell>
          <cell r="R36">
            <v>-1.53793</v>
          </cell>
          <cell r="S36">
            <v>4.7285219999999999</v>
          </cell>
          <cell r="T36">
            <v>-2.2030729999999998</v>
          </cell>
          <cell r="U36" t="str">
            <v>n.m.</v>
          </cell>
          <cell r="V36" t="str">
            <v>n.m.</v>
          </cell>
          <cell r="W36"/>
          <cell r="X36"/>
          <cell r="Y36"/>
          <cell r="Z36"/>
          <cell r="AA36">
            <v>143.88</v>
          </cell>
          <cell r="AB36">
            <v>2.4464980000000001</v>
          </cell>
          <cell r="AC36">
            <v>1.974837</v>
          </cell>
          <cell r="AD36">
            <v>2.5735260000000002</v>
          </cell>
          <cell r="AE36">
            <v>2.931209</v>
          </cell>
          <cell r="AF36">
            <v>1.374741</v>
          </cell>
          <cell r="AG36">
            <v>0.93807499999999999</v>
          </cell>
          <cell r="AH36">
            <v>0.93807499999999999</v>
          </cell>
          <cell r="AI36">
            <v>0.79725100000000004</v>
          </cell>
          <cell r="AJ36">
            <v>2.676056</v>
          </cell>
          <cell r="AK36">
            <v>1.1355999999999999</v>
          </cell>
          <cell r="AL36">
            <v>1.374741</v>
          </cell>
          <cell r="AM36">
            <v>0.97183600000000003</v>
          </cell>
          <cell r="AN36">
            <v>0.61967399999999995</v>
          </cell>
          <cell r="AO36">
            <v>0.61967399999999995</v>
          </cell>
          <cell r="AP36">
            <v>0.62788699999999997</v>
          </cell>
          <cell r="AQ36">
            <v>2.52169</v>
          </cell>
          <cell r="AR36">
            <v>0.70063799999999998</v>
          </cell>
          <cell r="AS36">
            <v>0.97183600000000003</v>
          </cell>
          <cell r="AT36">
            <v>0.27554200000000001</v>
          </cell>
          <cell r="AU36">
            <v>7.4757000000000004E-2</v>
          </cell>
          <cell r="AV36">
            <v>7.4757000000000004E-2</v>
          </cell>
          <cell r="AW36">
            <v>2.4261999999999999E-2</v>
          </cell>
          <cell r="AX36">
            <v>1.66187</v>
          </cell>
          <cell r="AY36">
            <v>2.4261999999999999E-2</v>
          </cell>
          <cell r="AZ36">
            <v>1.66187</v>
          </cell>
          <cell r="BA36">
            <v>-1.53793</v>
          </cell>
          <cell r="BB36">
            <v>-2.2030729999999998</v>
          </cell>
          <cell r="BC36">
            <v>-2.2030729999999998</v>
          </cell>
          <cell r="BD36">
            <v>-1.787512</v>
          </cell>
          <cell r="BE36">
            <v>-1.787512</v>
          </cell>
          <cell r="BF36">
            <v>-1.787512</v>
          </cell>
          <cell r="BG36">
            <v>-8.5480110000000007</v>
          </cell>
          <cell r="BH36">
            <v>31.583856999999998</v>
          </cell>
          <cell r="BI36">
            <v>31.583856999999998</v>
          </cell>
          <cell r="BJ36">
            <v>34.413198000000001</v>
          </cell>
          <cell r="BK36">
            <v>43.782010999999997</v>
          </cell>
        </row>
        <row r="37">
          <cell r="B37" t="str">
            <v>METRO</v>
          </cell>
          <cell r="C37">
            <v>43584.757349537038</v>
          </cell>
          <cell r="D37" t="str">
            <v>Sanayi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-</v>
          </cell>
          <cell r="L37">
            <v>-1.0198769999999999</v>
          </cell>
          <cell r="M37">
            <v>-1.4396689999999999</v>
          </cell>
          <cell r="N37">
            <v>-0.81650099999999992</v>
          </cell>
          <cell r="O37" t="str">
            <v>n.m.</v>
          </cell>
          <cell r="P37" t="str">
            <v>n.m.</v>
          </cell>
          <cell r="Q37" t="str">
            <v>-</v>
          </cell>
          <cell r="R37">
            <v>-5.1096409999999999</v>
          </cell>
          <cell r="S37">
            <v>-355.77687100000003</v>
          </cell>
          <cell r="T37">
            <v>107.764246</v>
          </cell>
          <cell r="U37" t="str">
            <v>n.m.</v>
          </cell>
          <cell r="V37" t="str">
            <v>n.m.</v>
          </cell>
          <cell r="W37"/>
          <cell r="X37"/>
          <cell r="Y37"/>
          <cell r="Z37"/>
          <cell r="AA37">
            <v>237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-1.062225</v>
          </cell>
          <cell r="AN37">
            <v>-0.86700299999999997</v>
          </cell>
          <cell r="AO37">
            <v>-0.86700299999999997</v>
          </cell>
          <cell r="AP37">
            <v>-1.071132</v>
          </cell>
          <cell r="AQ37">
            <v>-1.101585</v>
          </cell>
          <cell r="AR37">
            <v>-1.4583759999999999</v>
          </cell>
          <cell r="AS37">
            <v>-1.062225</v>
          </cell>
          <cell r="AT37">
            <v>-1.0198769999999999</v>
          </cell>
          <cell r="AU37">
            <v>-0.81650100000000003</v>
          </cell>
          <cell r="AV37">
            <v>-0.81650100000000003</v>
          </cell>
          <cell r="AW37">
            <v>-1.0054449999999999</v>
          </cell>
          <cell r="AX37">
            <v>-1.050753</v>
          </cell>
          <cell r="AY37">
            <v>-1.0054449999999999</v>
          </cell>
          <cell r="AZ37">
            <v>-1.050753</v>
          </cell>
          <cell r="BA37">
            <v>-5.1096409999999999</v>
          </cell>
          <cell r="BB37">
            <v>107.764246</v>
          </cell>
          <cell r="BC37">
            <v>107.764246</v>
          </cell>
          <cell r="BD37">
            <v>-129.335566</v>
          </cell>
          <cell r="BE37">
            <v>-129.335566</v>
          </cell>
          <cell r="BF37">
            <v>-129.335566</v>
          </cell>
          <cell r="BG37">
            <v>-61.431922999999998</v>
          </cell>
          <cell r="BH37">
            <v>-247.31561500000001</v>
          </cell>
          <cell r="BI37">
            <v>-247.31561500000001</v>
          </cell>
          <cell r="BJ37">
            <v>-195.663646</v>
          </cell>
          <cell r="BK37">
            <v>-320.32780600000001</v>
          </cell>
        </row>
        <row r="38">
          <cell r="B38" t="str">
            <v>ALCAR</v>
          </cell>
          <cell r="C38">
            <v>43584.758506944447</v>
          </cell>
          <cell r="D38" t="str">
            <v>Sanayi</v>
          </cell>
          <cell r="E38" t="str">
            <v>-</v>
          </cell>
          <cell r="F38">
            <v>114.59116299999999</v>
          </cell>
          <cell r="G38">
            <v>165.768655</v>
          </cell>
          <cell r="H38">
            <v>130.92730800000001</v>
          </cell>
          <cell r="I38">
            <v>-0.1247726333760717</v>
          </cell>
          <cell r="J38">
            <v>-0.3087284022422695</v>
          </cell>
          <cell r="K38" t="str">
            <v>-</v>
          </cell>
          <cell r="L38">
            <v>-4.9334059999999997</v>
          </cell>
          <cell r="M38">
            <v>1.094681</v>
          </cell>
          <cell r="N38">
            <v>3.7185539999999997</v>
          </cell>
          <cell r="O38" t="str">
            <v>n.m.</v>
          </cell>
          <cell r="P38" t="str">
            <v>n.m.</v>
          </cell>
          <cell r="Q38" t="str">
            <v>-</v>
          </cell>
          <cell r="R38">
            <v>2.4680659999999999</v>
          </cell>
          <cell r="S38">
            <v>0.52949000000000002</v>
          </cell>
          <cell r="T38">
            <v>8.4987739999999992</v>
          </cell>
          <cell r="U38">
            <v>-0.70959740781435054</v>
          </cell>
          <cell r="V38">
            <v>3.6612136206538359</v>
          </cell>
          <cell r="W38"/>
          <cell r="X38"/>
          <cell r="Y38"/>
          <cell r="Z38"/>
          <cell r="AA38">
            <v>346.89600000000002</v>
          </cell>
          <cell r="AB38">
            <v>114.59116299999999</v>
          </cell>
          <cell r="AC38">
            <v>130.92730800000001</v>
          </cell>
          <cell r="AD38">
            <v>166.50153599999999</v>
          </cell>
          <cell r="AE38">
            <v>173.12014400000001</v>
          </cell>
          <cell r="AF38">
            <v>25.323378000000002</v>
          </cell>
          <cell r="AG38">
            <v>32.440286999999998</v>
          </cell>
          <cell r="AH38">
            <v>32.440286999999998</v>
          </cell>
          <cell r="AI38">
            <v>41.744630999999998</v>
          </cell>
          <cell r="AJ38">
            <v>54.051988000000001</v>
          </cell>
          <cell r="AK38">
            <v>36.900713000000003</v>
          </cell>
          <cell r="AL38">
            <v>25.323378000000002</v>
          </cell>
          <cell r="AM38">
            <v>-6.3162279999999997</v>
          </cell>
          <cell r="AN38">
            <v>2.4931709999999998</v>
          </cell>
          <cell r="AO38">
            <v>2.4931709999999998</v>
          </cell>
          <cell r="AP38">
            <v>10.469533999999999</v>
          </cell>
          <cell r="AQ38">
            <v>21.981496</v>
          </cell>
          <cell r="AR38">
            <v>-0.24049599999999999</v>
          </cell>
          <cell r="AS38">
            <v>-6.3162279999999997</v>
          </cell>
          <cell r="AT38">
            <v>-4.9334059999999997</v>
          </cell>
          <cell r="AU38">
            <v>3.7185540000000001</v>
          </cell>
          <cell r="AV38">
            <v>3.7185540000000001</v>
          </cell>
          <cell r="AW38">
            <v>11.754637000000001</v>
          </cell>
          <cell r="AX38">
            <v>23.283393</v>
          </cell>
          <cell r="AY38">
            <v>11.754637000000001</v>
          </cell>
          <cell r="AZ38">
            <v>23.283393</v>
          </cell>
          <cell r="BA38">
            <v>2.4680659999999999</v>
          </cell>
          <cell r="BB38">
            <v>8.4987739999999992</v>
          </cell>
          <cell r="BC38">
            <v>8.4987739999999992</v>
          </cell>
          <cell r="BD38">
            <v>15.024009</v>
          </cell>
          <cell r="BE38">
            <v>15.024009</v>
          </cell>
          <cell r="BF38">
            <v>15.024009</v>
          </cell>
          <cell r="BG38">
            <v>25.278213000000001</v>
          </cell>
          <cell r="BH38">
            <v>-64.784188</v>
          </cell>
          <cell r="BI38">
            <v>-64.784188</v>
          </cell>
          <cell r="BJ38">
            <v>-7.4650379999999998</v>
          </cell>
          <cell r="BK38">
            <v>-27.027345</v>
          </cell>
        </row>
        <row r="39">
          <cell r="B39" t="str">
            <v>CRDFA</v>
          </cell>
          <cell r="C39">
            <v>43584.758634259262</v>
          </cell>
          <cell r="D39" t="str">
            <v>Sanayi</v>
          </cell>
          <cell r="E39" t="str">
            <v>-</v>
          </cell>
          <cell r="F39">
            <v>30.351647</v>
          </cell>
          <cell r="G39">
            <v>35.319557000000003</v>
          </cell>
          <cell r="H39">
            <v>33.275306999999998</v>
          </cell>
          <cell r="I39">
            <v>-8.7862750597612727E-2</v>
          </cell>
          <cell r="J39">
            <v>-0.14065606768510719</v>
          </cell>
          <cell r="K39" t="str">
            <v>-</v>
          </cell>
          <cell r="L39">
            <v>25.940260000000002</v>
          </cell>
          <cell r="M39">
            <v>28.373898000000001</v>
          </cell>
          <cell r="N39">
            <v>28.737097000000002</v>
          </cell>
          <cell r="O39">
            <v>-9.7324966401442725E-2</v>
          </cell>
          <cell r="P39">
            <v>-8.577030903543803E-2</v>
          </cell>
          <cell r="Q39" t="str">
            <v>-</v>
          </cell>
          <cell r="R39">
            <v>7.8071849999999996</v>
          </cell>
          <cell r="S39">
            <v>5.7765110000000002</v>
          </cell>
          <cell r="T39">
            <v>6.0759239999999997</v>
          </cell>
          <cell r="U39">
            <v>0.28493789586571516</v>
          </cell>
          <cell r="V39">
            <v>0.35153988281161408</v>
          </cell>
          <cell r="W39"/>
          <cell r="X39"/>
          <cell r="Y39"/>
          <cell r="Z39"/>
          <cell r="AA39">
            <v>80</v>
          </cell>
          <cell r="AB39">
            <v>30.351647</v>
          </cell>
          <cell r="AC39">
            <v>33.275306999999998</v>
          </cell>
          <cell r="AD39">
            <v>37.450287000000003</v>
          </cell>
          <cell r="AE39">
            <v>41.501294999999999</v>
          </cell>
          <cell r="AF39">
            <v>30.351647</v>
          </cell>
          <cell r="AG39">
            <v>33.275306999999998</v>
          </cell>
          <cell r="AH39">
            <v>33.275306999999998</v>
          </cell>
          <cell r="AI39">
            <v>37.450287000000003</v>
          </cell>
          <cell r="AJ39">
            <v>41.501294999999999</v>
          </cell>
          <cell r="AK39">
            <v>35.319557000000003</v>
          </cell>
          <cell r="AL39">
            <v>30.351647</v>
          </cell>
          <cell r="AM39">
            <v>25.874510000000001</v>
          </cell>
          <cell r="AN39">
            <v>28.679960000000001</v>
          </cell>
          <cell r="AO39">
            <v>28.679960000000001</v>
          </cell>
          <cell r="AP39">
            <v>31.584993000000001</v>
          </cell>
          <cell r="AQ39">
            <v>36.017688</v>
          </cell>
          <cell r="AR39">
            <v>30.911085</v>
          </cell>
          <cell r="AS39">
            <v>25.874510000000001</v>
          </cell>
          <cell r="AT39">
            <v>25.940259999999999</v>
          </cell>
          <cell r="AU39">
            <v>28.737096999999999</v>
          </cell>
          <cell r="AV39">
            <v>28.737096999999999</v>
          </cell>
          <cell r="AW39">
            <v>31.585525000000001</v>
          </cell>
          <cell r="AX39">
            <v>38.725437999999997</v>
          </cell>
          <cell r="AY39">
            <v>31.585525000000001</v>
          </cell>
          <cell r="AZ39">
            <v>38.725437999999997</v>
          </cell>
          <cell r="BA39">
            <v>7.8071849999999996</v>
          </cell>
          <cell r="BB39">
            <v>6.0759239999999997</v>
          </cell>
          <cell r="BC39">
            <v>6.0759239999999997</v>
          </cell>
          <cell r="BD39">
            <v>5.6149069999999996</v>
          </cell>
          <cell r="BE39">
            <v>5.6149069999999996</v>
          </cell>
          <cell r="BF39">
            <v>5.6149069999999996</v>
          </cell>
          <cell r="BG39">
            <v>6.2463980000000001</v>
          </cell>
          <cell r="BH39">
            <v>-2.0357789999999998</v>
          </cell>
          <cell r="BI39">
            <v>-2.0357789999999998</v>
          </cell>
          <cell r="BJ39">
            <v>72.520386999999999</v>
          </cell>
          <cell r="BK39">
            <v>79.952736999999999</v>
          </cell>
        </row>
        <row r="40">
          <cell r="B40" t="str">
            <v>YKGYO</v>
          </cell>
          <cell r="C40">
            <v>43584.758784722224</v>
          </cell>
          <cell r="D40" t="str">
            <v>Sanayi</v>
          </cell>
          <cell r="E40" t="str">
            <v>-</v>
          </cell>
          <cell r="F40">
            <v>0.85616899999999996</v>
          </cell>
          <cell r="G40">
            <v>4.2261850000000001</v>
          </cell>
          <cell r="H40">
            <v>1.746529</v>
          </cell>
          <cell r="I40">
            <v>-0.5097882714801758</v>
          </cell>
          <cell r="J40">
            <v>-0.79741326988761729</v>
          </cell>
          <cell r="K40" t="str">
            <v>-</v>
          </cell>
          <cell r="L40">
            <v>-0.64449400000000001</v>
          </cell>
          <cell r="M40">
            <v>-0.15586899999999998</v>
          </cell>
          <cell r="N40">
            <v>-0.35160399999999997</v>
          </cell>
          <cell r="O40" t="str">
            <v>n.m.</v>
          </cell>
          <cell r="P40" t="str">
            <v>n.m.</v>
          </cell>
          <cell r="Q40" t="str">
            <v>-</v>
          </cell>
          <cell r="R40">
            <v>-0.68098800000000004</v>
          </cell>
          <cell r="S40">
            <v>8.5965050000000005</v>
          </cell>
          <cell r="T40">
            <v>1.4213999999999999E-2</v>
          </cell>
          <cell r="U40" t="str">
            <v>n.m.</v>
          </cell>
          <cell r="V40" t="str">
            <v>n.m.</v>
          </cell>
          <cell r="W40"/>
          <cell r="X40"/>
          <cell r="Y40"/>
          <cell r="Z40"/>
          <cell r="AA40">
            <v>55.199999999999996</v>
          </cell>
          <cell r="AB40">
            <v>0.85616899999999996</v>
          </cell>
          <cell r="AC40">
            <v>1.746529</v>
          </cell>
          <cell r="AD40">
            <v>1.817215</v>
          </cell>
          <cell r="AE40">
            <v>0.87152600000000002</v>
          </cell>
          <cell r="AF40">
            <v>0.80565600000000004</v>
          </cell>
          <cell r="AG40">
            <v>0.85647700000000004</v>
          </cell>
          <cell r="AH40">
            <v>0.85647700000000004</v>
          </cell>
          <cell r="AI40">
            <v>0.91889500000000002</v>
          </cell>
          <cell r="AJ40">
            <v>0.85667099999999996</v>
          </cell>
          <cell r="AK40">
            <v>1.232056</v>
          </cell>
          <cell r="AL40">
            <v>0.80565600000000004</v>
          </cell>
          <cell r="AM40">
            <v>-0.66262399999999999</v>
          </cell>
          <cell r="AN40">
            <v>-0.36898599999999998</v>
          </cell>
          <cell r="AO40">
            <v>-0.36898599999999998</v>
          </cell>
          <cell r="AP40">
            <v>-0.40679300000000002</v>
          </cell>
          <cell r="AQ40">
            <v>-0.25865500000000002</v>
          </cell>
          <cell r="AR40">
            <v>-0.17447599999999999</v>
          </cell>
          <cell r="AS40">
            <v>-0.66262399999999999</v>
          </cell>
          <cell r="AT40">
            <v>-0.64449400000000001</v>
          </cell>
          <cell r="AU40">
            <v>-0.35160400000000003</v>
          </cell>
          <cell r="AV40">
            <v>-0.35160400000000003</v>
          </cell>
          <cell r="AW40">
            <v>-0.38901999999999998</v>
          </cell>
          <cell r="AX40">
            <v>-0.240032</v>
          </cell>
          <cell r="AY40">
            <v>-0.38901999999999998</v>
          </cell>
          <cell r="AZ40">
            <v>-0.240032</v>
          </cell>
          <cell r="BA40">
            <v>-0.68098800000000004</v>
          </cell>
          <cell r="BB40">
            <v>1.4213999999999999E-2</v>
          </cell>
          <cell r="BC40">
            <v>1.4213999999999999E-2</v>
          </cell>
          <cell r="BD40">
            <v>-0.47497299999999998</v>
          </cell>
          <cell r="BE40">
            <v>-0.47497299999999998</v>
          </cell>
          <cell r="BF40">
            <v>-0.47497299999999998</v>
          </cell>
          <cell r="BG40">
            <v>6.7115999999999995E-2</v>
          </cell>
          <cell r="BH40">
            <v>-12.325131000000001</v>
          </cell>
          <cell r="BI40">
            <v>-12.325131000000001</v>
          </cell>
          <cell r="BJ40">
            <v>-8.3907980000000002</v>
          </cell>
          <cell r="BK40">
            <v>-9.100619</v>
          </cell>
        </row>
        <row r="41">
          <cell r="B41" t="str">
            <v>DGATE</v>
          </cell>
          <cell r="C41">
            <v>43584.758946759262</v>
          </cell>
          <cell r="D41" t="str">
            <v>Sanayi</v>
          </cell>
          <cell r="E41" t="str">
            <v>-</v>
          </cell>
          <cell r="F41">
            <v>139.61663200000001</v>
          </cell>
          <cell r="G41">
            <v>102.621656</v>
          </cell>
          <cell r="H41">
            <v>286.70868899999999</v>
          </cell>
          <cell r="I41">
            <v>-0.51303662094454339</v>
          </cell>
          <cell r="J41">
            <v>0.36049872358325619</v>
          </cell>
          <cell r="K41" t="str">
            <v>-</v>
          </cell>
          <cell r="L41">
            <v>4.1687760000000003</v>
          </cell>
          <cell r="M41">
            <v>3.8951340000000001</v>
          </cell>
          <cell r="N41">
            <v>7.5553190000000008</v>
          </cell>
          <cell r="O41">
            <v>-0.44823296011723668</v>
          </cell>
          <cell r="P41">
            <v>7.0252268599745316E-2</v>
          </cell>
          <cell r="Q41" t="str">
            <v>-</v>
          </cell>
          <cell r="R41">
            <v>5.6711809999999998</v>
          </cell>
          <cell r="S41">
            <v>6.7810240000000004</v>
          </cell>
          <cell r="T41">
            <v>4.0641660000000002</v>
          </cell>
          <cell r="U41">
            <v>0.39541076816252074</v>
          </cell>
          <cell r="V41">
            <v>-0.16366893849660469</v>
          </cell>
          <cell r="W41"/>
          <cell r="X41"/>
          <cell r="Y41"/>
          <cell r="Z41"/>
          <cell r="AA41">
            <v>177</v>
          </cell>
          <cell r="AB41">
            <v>139.61663200000001</v>
          </cell>
          <cell r="AC41">
            <v>286.70868899999999</v>
          </cell>
          <cell r="AD41">
            <v>212.15677299999999</v>
          </cell>
          <cell r="AE41">
            <v>144.29600199999999</v>
          </cell>
          <cell r="AF41">
            <v>7.4767380000000001</v>
          </cell>
          <cell r="AG41">
            <v>10.555624999999999</v>
          </cell>
          <cell r="AH41">
            <v>10.555624999999999</v>
          </cell>
          <cell r="AI41">
            <v>7.2030969999999996</v>
          </cell>
          <cell r="AJ41">
            <v>4.9834459999999998</v>
          </cell>
          <cell r="AK41">
            <v>7.1604580000000002</v>
          </cell>
          <cell r="AL41">
            <v>7.4767380000000001</v>
          </cell>
          <cell r="AM41">
            <v>4.131443</v>
          </cell>
          <cell r="AN41">
            <v>7.5093180000000004</v>
          </cell>
          <cell r="AO41">
            <v>7.5093180000000004</v>
          </cell>
          <cell r="AP41">
            <v>3.725482</v>
          </cell>
          <cell r="AQ41">
            <v>1.4587760000000001</v>
          </cell>
          <cell r="AR41">
            <v>3.861224</v>
          </cell>
          <cell r="AS41">
            <v>4.131443</v>
          </cell>
          <cell r="AT41">
            <v>4.1687760000000003</v>
          </cell>
          <cell r="AU41">
            <v>7.5553189999999999</v>
          </cell>
          <cell r="AV41">
            <v>7.5553189999999999</v>
          </cell>
          <cell r="AW41">
            <v>3.7718590000000001</v>
          </cell>
          <cell r="AX41">
            <v>1.5049699999999999</v>
          </cell>
          <cell r="AY41">
            <v>3.7718590000000001</v>
          </cell>
          <cell r="AZ41">
            <v>1.5049699999999999</v>
          </cell>
          <cell r="BA41">
            <v>5.6711809999999998</v>
          </cell>
          <cell r="BB41">
            <v>4.0641660000000002</v>
          </cell>
          <cell r="BC41">
            <v>4.0641660000000002</v>
          </cell>
          <cell r="BD41">
            <v>4.2876519999999996</v>
          </cell>
          <cell r="BE41">
            <v>4.2876519999999996</v>
          </cell>
          <cell r="BF41">
            <v>4.2876519999999996</v>
          </cell>
          <cell r="BG41">
            <v>2.7425730000000001</v>
          </cell>
          <cell r="BH41">
            <v>40.183566999999996</v>
          </cell>
          <cell r="BI41">
            <v>40.183566999999996</v>
          </cell>
          <cell r="BJ41">
            <v>3.8115510000000001</v>
          </cell>
          <cell r="BK41">
            <v>31.06795</v>
          </cell>
        </row>
        <row r="42">
          <cell r="B42" t="str">
            <v>RHEAG</v>
          </cell>
          <cell r="C42">
            <v>43584.758969907409</v>
          </cell>
          <cell r="D42" t="str">
            <v>Sanayi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>
            <v>-0.30094000000000004</v>
          </cell>
          <cell r="M42">
            <v>-0.58962199999999998</v>
          </cell>
          <cell r="N42">
            <v>-0.87924500000000005</v>
          </cell>
          <cell r="O42" t="str">
            <v>n.m.</v>
          </cell>
          <cell r="P42" t="str">
            <v>n.m.</v>
          </cell>
          <cell r="Q42" t="str">
            <v>-</v>
          </cell>
          <cell r="R42">
            <v>0.87856800000000002</v>
          </cell>
          <cell r="S42">
            <v>-3.4365899999999998</v>
          </cell>
          <cell r="T42">
            <v>-0.56816199999999994</v>
          </cell>
          <cell r="U42" t="str">
            <v>n.m.</v>
          </cell>
          <cell r="V42" t="str">
            <v>n.m.</v>
          </cell>
          <cell r="W42"/>
          <cell r="X42"/>
          <cell r="Y42"/>
          <cell r="Z42"/>
          <cell r="AA42">
            <v>28.669499999999996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-0.30849900000000002</v>
          </cell>
          <cell r="AN42">
            <v>-0.88680400000000004</v>
          </cell>
          <cell r="AO42">
            <v>-0.88680400000000004</v>
          </cell>
          <cell r="AP42">
            <v>-1.0785009999999999</v>
          </cell>
          <cell r="AQ42">
            <v>-0.79309399999999997</v>
          </cell>
          <cell r="AR42">
            <v>-0.591248</v>
          </cell>
          <cell r="AS42">
            <v>-0.30849900000000002</v>
          </cell>
          <cell r="AT42">
            <v>-0.30093999999999999</v>
          </cell>
          <cell r="AU42">
            <v>-0.88680400000000004</v>
          </cell>
          <cell r="AV42">
            <v>-0.88680400000000004</v>
          </cell>
          <cell r="AW42">
            <v>-1.0785009999999999</v>
          </cell>
          <cell r="AX42">
            <v>-0.79253700000000005</v>
          </cell>
          <cell r="AY42">
            <v>-1.0785009999999999</v>
          </cell>
          <cell r="AZ42">
            <v>-0.79253700000000005</v>
          </cell>
          <cell r="BA42">
            <v>0.87856800000000002</v>
          </cell>
          <cell r="BB42">
            <v>-0.56816199999999994</v>
          </cell>
          <cell r="BC42">
            <v>-0.56816199999999994</v>
          </cell>
          <cell r="BD42">
            <v>2.3282289999999999</v>
          </cell>
          <cell r="BE42">
            <v>2.3282289999999999</v>
          </cell>
          <cell r="BF42">
            <v>2.3282289999999999</v>
          </cell>
          <cell r="BG42">
            <v>2.7011120000000002</v>
          </cell>
          <cell r="BH42">
            <v>-11.249847000000001</v>
          </cell>
          <cell r="BI42">
            <v>-11.249847000000001</v>
          </cell>
          <cell r="BJ42">
            <v>-10.613991</v>
          </cell>
          <cell r="BK42">
            <v>-9.8066060000000004</v>
          </cell>
        </row>
        <row r="43">
          <cell r="B43" t="str">
            <v>DESPC</v>
          </cell>
          <cell r="C43">
            <v>43584.759710648148</v>
          </cell>
          <cell r="D43" t="str">
            <v>Sanayi</v>
          </cell>
          <cell r="E43" t="str">
            <v>-</v>
          </cell>
          <cell r="F43">
            <v>66.251109</v>
          </cell>
          <cell r="G43">
            <v>101.621633</v>
          </cell>
          <cell r="H43">
            <v>77.082640999999995</v>
          </cell>
          <cell r="I43">
            <v>-0.14051843397529662</v>
          </cell>
          <cell r="J43">
            <v>-0.34806096847508838</v>
          </cell>
          <cell r="K43" t="str">
            <v>-</v>
          </cell>
          <cell r="L43">
            <v>3.4356580000000001</v>
          </cell>
          <cell r="M43">
            <v>9.4688759999999998</v>
          </cell>
          <cell r="N43">
            <v>3.6921149999999998</v>
          </cell>
          <cell r="O43">
            <v>-6.9460729148469014E-2</v>
          </cell>
          <cell r="P43">
            <v>-0.63716305926912553</v>
          </cell>
          <cell r="Q43" t="str">
            <v>-</v>
          </cell>
          <cell r="R43">
            <v>3.290664</v>
          </cell>
          <cell r="S43">
            <v>0.84745499999999996</v>
          </cell>
          <cell r="T43">
            <v>3.578236</v>
          </cell>
          <cell r="U43">
            <v>-8.0366974117973222E-2</v>
          </cell>
          <cell r="V43">
            <v>2.882995557286228</v>
          </cell>
          <cell r="W43"/>
          <cell r="X43"/>
          <cell r="Y43"/>
          <cell r="Z43"/>
          <cell r="AA43">
            <v>70.38</v>
          </cell>
          <cell r="AB43">
            <v>66.251109</v>
          </cell>
          <cell r="AC43">
            <v>77.082640999999995</v>
          </cell>
          <cell r="AD43">
            <v>86.419730999999999</v>
          </cell>
          <cell r="AE43">
            <v>81.399169000000001</v>
          </cell>
          <cell r="AF43">
            <v>5.9309440000000002</v>
          </cell>
          <cell r="AG43">
            <v>5.8918790000000003</v>
          </cell>
          <cell r="AH43">
            <v>5.8918790000000003</v>
          </cell>
          <cell r="AI43">
            <v>4.5804840000000002</v>
          </cell>
          <cell r="AJ43">
            <v>6.5295860000000001</v>
          </cell>
          <cell r="AK43">
            <v>12.056518000000001</v>
          </cell>
          <cell r="AL43">
            <v>5.9309440000000002</v>
          </cell>
          <cell r="AM43">
            <v>3.27915</v>
          </cell>
          <cell r="AN43">
            <v>3.6502539999999999</v>
          </cell>
          <cell r="AO43">
            <v>3.6502539999999999</v>
          </cell>
          <cell r="AP43">
            <v>2.1758860000000002</v>
          </cell>
          <cell r="AQ43">
            <v>4.081664</v>
          </cell>
          <cell r="AR43">
            <v>9.4236419999999992</v>
          </cell>
          <cell r="AS43">
            <v>3.27915</v>
          </cell>
          <cell r="AT43">
            <v>3.4356580000000001</v>
          </cell>
          <cell r="AU43">
            <v>3.6921149999999998</v>
          </cell>
          <cell r="AV43">
            <v>3.6921149999999998</v>
          </cell>
          <cell r="AW43">
            <v>2.2191869999999998</v>
          </cell>
          <cell r="AX43">
            <v>4.1259170000000003</v>
          </cell>
          <cell r="AY43">
            <v>2.2191869999999998</v>
          </cell>
          <cell r="AZ43">
            <v>4.1259170000000003</v>
          </cell>
          <cell r="BA43">
            <v>3.290664</v>
          </cell>
          <cell r="BB43">
            <v>3.578236</v>
          </cell>
          <cell r="BC43">
            <v>3.578236</v>
          </cell>
          <cell r="BD43">
            <v>5.1613429999999996</v>
          </cell>
          <cell r="BE43">
            <v>5.1613429999999996</v>
          </cell>
          <cell r="BF43">
            <v>5.1613429999999996</v>
          </cell>
          <cell r="BG43">
            <v>11.212396</v>
          </cell>
          <cell r="BH43">
            <v>26.750188000000001</v>
          </cell>
          <cell r="BI43">
            <v>26.750188000000001</v>
          </cell>
          <cell r="BJ43">
            <v>17.028334000000001</v>
          </cell>
          <cell r="BK43">
            <v>-1.424928</v>
          </cell>
        </row>
        <row r="44">
          <cell r="B44" t="str">
            <v>TSGYO</v>
          </cell>
          <cell r="C44">
            <v>43584.760717592595</v>
          </cell>
          <cell r="D44" t="str">
            <v>Sanayi</v>
          </cell>
          <cell r="E44" t="str">
            <v>-</v>
          </cell>
          <cell r="F44">
            <v>6.8118790000000002</v>
          </cell>
          <cell r="G44">
            <v>7.5639329999999996</v>
          </cell>
          <cell r="H44">
            <v>5.9644589999999997</v>
          </cell>
          <cell r="I44">
            <v>0.14207826728291706</v>
          </cell>
          <cell r="J44">
            <v>-9.9426316970285034E-2</v>
          </cell>
          <cell r="K44" t="str">
            <v>-</v>
          </cell>
          <cell r="L44">
            <v>2.9847899999999998</v>
          </cell>
          <cell r="M44">
            <v>3.271531</v>
          </cell>
          <cell r="N44">
            <v>3.0528770000000001</v>
          </cell>
          <cell r="O44">
            <v>-2.2302569019321816E-2</v>
          </cell>
          <cell r="P44">
            <v>-8.7647343094104935E-2</v>
          </cell>
          <cell r="Q44" t="str">
            <v>-</v>
          </cell>
          <cell r="R44">
            <v>-12.475692</v>
          </cell>
          <cell r="S44">
            <v>94.099592999999999</v>
          </cell>
          <cell r="T44">
            <v>-21.072033000000001</v>
          </cell>
          <cell r="U44" t="str">
            <v>n.m.</v>
          </cell>
          <cell r="V44" t="str">
            <v>n.m.</v>
          </cell>
          <cell r="W44"/>
          <cell r="X44"/>
          <cell r="Y44"/>
          <cell r="Z44"/>
          <cell r="AA44">
            <v>213</v>
          </cell>
          <cell r="AB44">
            <v>6.8118790000000002</v>
          </cell>
          <cell r="AC44">
            <v>5.9644589999999997</v>
          </cell>
          <cell r="AD44">
            <v>5.7499760000000002</v>
          </cell>
          <cell r="AE44">
            <v>5.3882349999999999</v>
          </cell>
          <cell r="AF44">
            <v>4.4542070000000002</v>
          </cell>
          <cell r="AG44">
            <v>4.2230480000000004</v>
          </cell>
          <cell r="AH44">
            <v>4.2230480000000004</v>
          </cell>
          <cell r="AI44">
            <v>3.5158680000000002</v>
          </cell>
          <cell r="AJ44">
            <v>3.5150450000000002</v>
          </cell>
          <cell r="AK44">
            <v>4.3009459999999997</v>
          </cell>
          <cell r="AL44">
            <v>4.4542070000000002</v>
          </cell>
          <cell r="AM44">
            <v>2.958761</v>
          </cell>
          <cell r="AN44">
            <v>3.0296159999999999</v>
          </cell>
          <cell r="AO44">
            <v>3.0296159999999999</v>
          </cell>
          <cell r="AP44">
            <v>2.5249809999999999</v>
          </cell>
          <cell r="AQ44">
            <v>2.5756060000000001</v>
          </cell>
          <cell r="AR44">
            <v>3.2394799999999999</v>
          </cell>
          <cell r="AS44">
            <v>2.958761</v>
          </cell>
          <cell r="AT44">
            <v>2.9847899999999998</v>
          </cell>
          <cell r="AU44">
            <v>3.0528770000000001</v>
          </cell>
          <cell r="AV44">
            <v>3.0528770000000001</v>
          </cell>
          <cell r="AW44">
            <v>2.54779</v>
          </cell>
          <cell r="AX44">
            <v>2.5978150000000002</v>
          </cell>
          <cell r="AY44">
            <v>2.54779</v>
          </cell>
          <cell r="AZ44">
            <v>2.5978150000000002</v>
          </cell>
          <cell r="BA44">
            <v>-12.475692</v>
          </cell>
          <cell r="BB44">
            <v>-21.072033000000001</v>
          </cell>
          <cell r="BC44">
            <v>-21.072033000000001</v>
          </cell>
          <cell r="BD44">
            <v>-30.796533</v>
          </cell>
          <cell r="BE44">
            <v>-30.796533</v>
          </cell>
          <cell r="BF44">
            <v>-30.796533</v>
          </cell>
          <cell r="BG44">
            <v>-104.119564</v>
          </cell>
          <cell r="BH44">
            <v>298.19703199999998</v>
          </cell>
          <cell r="BI44">
            <v>298.19703199999998</v>
          </cell>
          <cell r="BJ44">
            <v>328.61105400000002</v>
          </cell>
          <cell r="BK44">
            <v>430.26881100000003</v>
          </cell>
        </row>
        <row r="45">
          <cell r="B45" t="str">
            <v>CEMTS</v>
          </cell>
          <cell r="C45">
            <v>43584.761261574073</v>
          </cell>
          <cell r="D45" t="str">
            <v>Sanayi</v>
          </cell>
          <cell r="E45" t="str">
            <v>-</v>
          </cell>
          <cell r="F45">
            <v>163.412823</v>
          </cell>
          <cell r="G45">
            <v>203.624706</v>
          </cell>
          <cell r="H45">
            <v>170.819717</v>
          </cell>
          <cell r="I45">
            <v>-4.3360884387836807E-2</v>
          </cell>
          <cell r="J45">
            <v>-0.19748037352599046</v>
          </cell>
          <cell r="K45" t="str">
            <v>-</v>
          </cell>
          <cell r="L45">
            <v>16.745317999999997</v>
          </cell>
          <cell r="M45">
            <v>31.416575999999999</v>
          </cell>
          <cell r="N45">
            <v>30.828049</v>
          </cell>
          <cell r="O45">
            <v>-0.45681551239262663</v>
          </cell>
          <cell r="P45">
            <v>-0.46699099227108654</v>
          </cell>
          <cell r="Q45" t="str">
            <v>-</v>
          </cell>
          <cell r="R45">
            <v>20.188077</v>
          </cell>
          <cell r="S45">
            <v>11.812547</v>
          </cell>
          <cell r="T45">
            <v>23.617524</v>
          </cell>
          <cell r="U45">
            <v>-0.14520772795657999</v>
          </cell>
          <cell r="V45">
            <v>0.70903675557862322</v>
          </cell>
          <cell r="W45"/>
          <cell r="X45"/>
          <cell r="Y45"/>
          <cell r="Z45"/>
          <cell r="AA45">
            <v>529.11256320000007</v>
          </cell>
          <cell r="AB45">
            <v>163.412823</v>
          </cell>
          <cell r="AC45">
            <v>170.819717</v>
          </cell>
          <cell r="AD45">
            <v>168.994281</v>
          </cell>
          <cell r="AE45">
            <v>221.288715</v>
          </cell>
          <cell r="AF45">
            <v>23.825153</v>
          </cell>
          <cell r="AG45">
            <v>37.898263</v>
          </cell>
          <cell r="AH45">
            <v>37.898263</v>
          </cell>
          <cell r="AI45">
            <v>44.471189000000003</v>
          </cell>
          <cell r="AJ45">
            <v>77.661794</v>
          </cell>
          <cell r="AK45">
            <v>43.831386999999999</v>
          </cell>
          <cell r="AL45">
            <v>23.825153</v>
          </cell>
          <cell r="AM45">
            <v>12.046828</v>
          </cell>
          <cell r="AN45">
            <v>27.049824999999998</v>
          </cell>
          <cell r="AO45">
            <v>27.049824999999998</v>
          </cell>
          <cell r="AP45">
            <v>33.191433000000004</v>
          </cell>
          <cell r="AQ45">
            <v>63.598756999999999</v>
          </cell>
          <cell r="AR45">
            <v>26.966512999999999</v>
          </cell>
          <cell r="AS45">
            <v>12.046828</v>
          </cell>
          <cell r="AT45">
            <v>16.745318000000001</v>
          </cell>
          <cell r="AU45">
            <v>30.828049</v>
          </cell>
          <cell r="AV45">
            <v>30.828049</v>
          </cell>
          <cell r="AW45">
            <v>37.052106000000002</v>
          </cell>
          <cell r="AX45">
            <v>67.696520000000007</v>
          </cell>
          <cell r="AY45">
            <v>37.052106000000002</v>
          </cell>
          <cell r="AZ45">
            <v>67.696520000000007</v>
          </cell>
          <cell r="BA45">
            <v>20.188077</v>
          </cell>
          <cell r="BB45">
            <v>23.617524</v>
          </cell>
          <cell r="BC45">
            <v>23.617524</v>
          </cell>
          <cell r="BD45">
            <v>32.246707000000001</v>
          </cell>
          <cell r="BE45">
            <v>32.246707000000001</v>
          </cell>
          <cell r="BF45">
            <v>32.246707000000001</v>
          </cell>
          <cell r="BG45">
            <v>78.593052</v>
          </cell>
          <cell r="BH45">
            <v>104.101225</v>
          </cell>
          <cell r="BI45">
            <v>104.101225</v>
          </cell>
          <cell r="BJ45">
            <v>78.268615999999994</v>
          </cell>
          <cell r="BK45">
            <v>29.046365000000002</v>
          </cell>
        </row>
        <row r="46">
          <cell r="B46" t="str">
            <v>SANKO</v>
          </cell>
          <cell r="C46">
            <v>43584.761365740742</v>
          </cell>
          <cell r="D46" t="str">
            <v>Sanayi</v>
          </cell>
          <cell r="E46" t="str">
            <v>-</v>
          </cell>
          <cell r="F46">
            <v>230.875889</v>
          </cell>
          <cell r="G46">
            <v>222.002161</v>
          </cell>
          <cell r="H46">
            <v>207.37401600000001</v>
          </cell>
          <cell r="I46">
            <v>0.1133308475831416</v>
          </cell>
          <cell r="J46">
            <v>3.9971358657179934E-2</v>
          </cell>
          <cell r="K46" t="str">
            <v>-</v>
          </cell>
          <cell r="L46">
            <v>3.076965</v>
          </cell>
          <cell r="M46">
            <v>2.1829229999999997</v>
          </cell>
          <cell r="N46">
            <v>1.0911089999999999</v>
          </cell>
          <cell r="O46">
            <v>1.8200344786817819</v>
          </cell>
          <cell r="P46">
            <v>0.40956185811409762</v>
          </cell>
          <cell r="Q46" t="str">
            <v>-</v>
          </cell>
          <cell r="R46">
            <v>12.806547</v>
          </cell>
          <cell r="S46">
            <v>-5.5759610000000004</v>
          </cell>
          <cell r="T46">
            <v>5.9360249999999999</v>
          </cell>
          <cell r="U46">
            <v>1.1574280768696226</v>
          </cell>
          <cell r="V46" t="str">
            <v>n.m.</v>
          </cell>
          <cell r="W46"/>
          <cell r="X46"/>
          <cell r="Y46"/>
          <cell r="Z46"/>
          <cell r="AA46">
            <v>198.9</v>
          </cell>
          <cell r="AB46">
            <v>230.875889</v>
          </cell>
          <cell r="AC46">
            <v>207.37401600000001</v>
          </cell>
          <cell r="AD46">
            <v>201.97555700000001</v>
          </cell>
          <cell r="AE46">
            <v>198.514903</v>
          </cell>
          <cell r="AF46">
            <v>7.8213109999999997</v>
          </cell>
          <cell r="AG46">
            <v>6.0724609999999997</v>
          </cell>
          <cell r="AH46">
            <v>6.0724609999999997</v>
          </cell>
          <cell r="AI46">
            <v>5.3584399999999999</v>
          </cell>
          <cell r="AJ46">
            <v>6.4804019999999998</v>
          </cell>
          <cell r="AK46">
            <v>6.7142189999999999</v>
          </cell>
          <cell r="AL46">
            <v>7.8213109999999997</v>
          </cell>
          <cell r="AM46">
            <v>2.180758</v>
          </cell>
          <cell r="AN46">
            <v>-0.20599100000000001</v>
          </cell>
          <cell r="AO46">
            <v>-0.20599100000000001</v>
          </cell>
          <cell r="AP46">
            <v>-0.30028199999999999</v>
          </cell>
          <cell r="AQ46">
            <v>0.93149700000000002</v>
          </cell>
          <cell r="AR46">
            <v>1.6634409999999999</v>
          </cell>
          <cell r="AS46">
            <v>2.180758</v>
          </cell>
          <cell r="AT46">
            <v>3.076965</v>
          </cell>
          <cell r="AU46">
            <v>1.0911090000000001</v>
          </cell>
          <cell r="AV46">
            <v>1.0911090000000001</v>
          </cell>
          <cell r="AW46">
            <v>0.59357300000000002</v>
          </cell>
          <cell r="AX46">
            <v>1.828554</v>
          </cell>
          <cell r="AY46">
            <v>0.59357300000000002</v>
          </cell>
          <cell r="AZ46">
            <v>1.828554</v>
          </cell>
          <cell r="BA46">
            <v>12.806547</v>
          </cell>
          <cell r="BB46">
            <v>5.9360249999999999</v>
          </cell>
          <cell r="BC46">
            <v>5.9360249999999999</v>
          </cell>
          <cell r="BD46">
            <v>3.769495</v>
          </cell>
          <cell r="BE46">
            <v>3.769495</v>
          </cell>
          <cell r="BF46">
            <v>3.769495</v>
          </cell>
          <cell r="BG46">
            <v>6.8569050000000002</v>
          </cell>
          <cell r="BH46">
            <v>-70.101342000000002</v>
          </cell>
          <cell r="BI46">
            <v>-70.101342000000002</v>
          </cell>
          <cell r="BJ46">
            <v>-57.082177999999999</v>
          </cell>
          <cell r="BK46">
            <v>-58.344017000000001</v>
          </cell>
        </row>
        <row r="47">
          <cell r="B47" t="str">
            <v>KRTEK</v>
          </cell>
          <cell r="C47">
            <v>43584.762256944443</v>
          </cell>
          <cell r="D47" t="str">
            <v>Sanayi</v>
          </cell>
          <cell r="E47" t="str">
            <v>-</v>
          </cell>
          <cell r="F47">
            <v>76.810917000000003</v>
          </cell>
          <cell r="G47">
            <v>72.356149000000002</v>
          </cell>
          <cell r="H47">
            <v>56.938150999999998</v>
          </cell>
          <cell r="I47">
            <v>0.34902373278682708</v>
          </cell>
          <cell r="J47">
            <v>6.1567234596744624E-2</v>
          </cell>
          <cell r="K47" t="str">
            <v>-</v>
          </cell>
          <cell r="L47">
            <v>7.7525110000000002</v>
          </cell>
          <cell r="M47">
            <v>11.925284</v>
          </cell>
          <cell r="N47">
            <v>8.1508640000000003</v>
          </cell>
          <cell r="O47">
            <v>-4.8872487628305428E-2</v>
          </cell>
          <cell r="P47">
            <v>-0.34990973799869252</v>
          </cell>
          <cell r="Q47" t="str">
            <v>-</v>
          </cell>
          <cell r="R47">
            <v>8.7663000000000005E-2</v>
          </cell>
          <cell r="S47">
            <v>17.694113999999999</v>
          </cell>
          <cell r="T47">
            <v>-1.981835</v>
          </cell>
          <cell r="U47" t="str">
            <v>n.m.</v>
          </cell>
          <cell r="V47">
            <v>-0.99504564060116263</v>
          </cell>
          <cell r="W47"/>
          <cell r="X47"/>
          <cell r="Y47"/>
          <cell r="Z47"/>
          <cell r="AA47">
            <v>43.875623033999993</v>
          </cell>
          <cell r="AB47">
            <v>76.810917000000003</v>
          </cell>
          <cell r="AC47">
            <v>56.938150999999998</v>
          </cell>
          <cell r="AD47">
            <v>58.272128000000002</v>
          </cell>
          <cell r="AE47">
            <v>72.294235</v>
          </cell>
          <cell r="AF47">
            <v>11.460118</v>
          </cell>
          <cell r="AG47">
            <v>10.216168</v>
          </cell>
          <cell r="AH47">
            <v>10.216168</v>
          </cell>
          <cell r="AI47">
            <v>12.027619</v>
          </cell>
          <cell r="AJ47">
            <v>21.842178000000001</v>
          </cell>
          <cell r="AK47">
            <v>15.120987</v>
          </cell>
          <cell r="AL47">
            <v>11.460118</v>
          </cell>
          <cell r="AM47">
            <v>6.3616979999999996</v>
          </cell>
          <cell r="AN47">
            <v>6.4700030000000002</v>
          </cell>
          <cell r="AO47">
            <v>6.4700030000000002</v>
          </cell>
          <cell r="AP47">
            <v>8.1748390000000004</v>
          </cell>
          <cell r="AQ47">
            <v>17.739284999999999</v>
          </cell>
          <cell r="AR47">
            <v>10.61938</v>
          </cell>
          <cell r="AS47">
            <v>6.3616979999999996</v>
          </cell>
          <cell r="AT47">
            <v>7.7525110000000002</v>
          </cell>
          <cell r="AU47">
            <v>8.1508640000000003</v>
          </cell>
          <cell r="AV47">
            <v>8.1508640000000003</v>
          </cell>
          <cell r="AW47">
            <v>8.9776089999999993</v>
          </cell>
          <cell r="AX47">
            <v>18.997534000000002</v>
          </cell>
          <cell r="AY47">
            <v>8.9776089999999993</v>
          </cell>
          <cell r="AZ47">
            <v>18.997534000000002</v>
          </cell>
          <cell r="BA47">
            <v>8.7663000000000005E-2</v>
          </cell>
          <cell r="BB47">
            <v>-1.981835</v>
          </cell>
          <cell r="BC47">
            <v>-1.981835</v>
          </cell>
          <cell r="BD47">
            <v>4.8488999999999997E-2</v>
          </cell>
          <cell r="BE47">
            <v>4.8488999999999997E-2</v>
          </cell>
          <cell r="BF47">
            <v>4.8488999999999997E-2</v>
          </cell>
          <cell r="BG47">
            <v>-5.445119</v>
          </cell>
          <cell r="BH47">
            <v>157.00653800000001</v>
          </cell>
          <cell r="BI47">
            <v>157.00653800000001</v>
          </cell>
          <cell r="BJ47">
            <v>169.496745</v>
          </cell>
          <cell r="BK47">
            <v>206.71025599999999</v>
          </cell>
        </row>
        <row r="48">
          <cell r="B48" t="str">
            <v>PRZMA</v>
          </cell>
          <cell r="C48">
            <v>43584.762280092589</v>
          </cell>
          <cell r="D48" t="str">
            <v>Sanayi</v>
          </cell>
          <cell r="E48" t="str">
            <v>-</v>
          </cell>
          <cell r="F48">
            <v>1.806422</v>
          </cell>
          <cell r="G48">
            <v>2.9686659999999998</v>
          </cell>
          <cell r="H48">
            <v>1.3660140000000001</v>
          </cell>
          <cell r="I48">
            <v>0.32240372353431224</v>
          </cell>
          <cell r="J48">
            <v>-0.39150379328627738</v>
          </cell>
          <cell r="K48" t="str">
            <v>-</v>
          </cell>
          <cell r="L48">
            <v>0.110106</v>
          </cell>
          <cell r="M48">
            <v>0.163434</v>
          </cell>
          <cell r="N48">
            <v>0.137598</v>
          </cell>
          <cell r="O48">
            <v>-0.19979941568918158</v>
          </cell>
          <cell r="P48">
            <v>-0.32629685377583617</v>
          </cell>
          <cell r="Q48" t="str">
            <v>-</v>
          </cell>
          <cell r="R48">
            <v>-0.59981200000000001</v>
          </cell>
          <cell r="S48">
            <v>-4.6276999999999999E-2</v>
          </cell>
          <cell r="T48">
            <v>0.32251800000000003</v>
          </cell>
          <cell r="U48" t="str">
            <v>n.m.</v>
          </cell>
          <cell r="V48" t="str">
            <v>n.m.</v>
          </cell>
          <cell r="W48"/>
          <cell r="X48"/>
          <cell r="Y48"/>
          <cell r="Z48"/>
          <cell r="AA48">
            <v>40.56</v>
          </cell>
          <cell r="AB48">
            <v>1.806422</v>
          </cell>
          <cell r="AC48">
            <v>1.3660140000000001</v>
          </cell>
          <cell r="AD48">
            <v>2.1439349999999999</v>
          </cell>
          <cell r="AE48">
            <v>3.5162369999999998</v>
          </cell>
          <cell r="AF48">
            <v>0.20910100000000001</v>
          </cell>
          <cell r="AG48">
            <v>0.245198</v>
          </cell>
          <cell r="AH48">
            <v>0.245198</v>
          </cell>
          <cell r="AI48">
            <v>0.27555800000000003</v>
          </cell>
          <cell r="AJ48">
            <v>0.96554600000000002</v>
          </cell>
          <cell r="AK48">
            <v>0.40901199999999999</v>
          </cell>
          <cell r="AL48">
            <v>0.20910100000000001</v>
          </cell>
          <cell r="AM48">
            <v>-7.8939999999999996E-2</v>
          </cell>
          <cell r="AN48">
            <v>-3.0886E-2</v>
          </cell>
          <cell r="AO48">
            <v>-3.0886E-2</v>
          </cell>
          <cell r="AP48">
            <v>2.7239999999999999E-3</v>
          </cell>
          <cell r="AQ48">
            <v>0.43933499999999998</v>
          </cell>
          <cell r="AR48">
            <v>-1.3859E-2</v>
          </cell>
          <cell r="AS48">
            <v>-7.8939999999999996E-2</v>
          </cell>
          <cell r="AT48">
            <v>0.110106</v>
          </cell>
          <cell r="AU48">
            <v>0.137598</v>
          </cell>
          <cell r="AV48">
            <v>0.137598</v>
          </cell>
          <cell r="AW48">
            <v>0.17163200000000001</v>
          </cell>
          <cell r="AX48">
            <v>0.62745700000000004</v>
          </cell>
          <cell r="AY48">
            <v>0.17163200000000001</v>
          </cell>
          <cell r="AZ48">
            <v>0.62745700000000004</v>
          </cell>
          <cell r="BA48">
            <v>-0.59981200000000001</v>
          </cell>
          <cell r="BB48">
            <v>0.32251800000000003</v>
          </cell>
          <cell r="BC48">
            <v>0.32251800000000003</v>
          </cell>
          <cell r="BD48">
            <v>-0.318384</v>
          </cell>
          <cell r="BE48">
            <v>-0.318384</v>
          </cell>
          <cell r="BF48">
            <v>-0.318384</v>
          </cell>
          <cell r="BG48">
            <v>0.43242000000000003</v>
          </cell>
          <cell r="BH48">
            <v>-6.8753999999999996E-2</v>
          </cell>
          <cell r="BI48">
            <v>-6.8753999999999996E-2</v>
          </cell>
          <cell r="BJ48">
            <v>0.331287</v>
          </cell>
          <cell r="BK48">
            <v>3.2192750000000001</v>
          </cell>
        </row>
        <row r="49">
          <cell r="B49" t="str">
            <v>ALGYO</v>
          </cell>
          <cell r="C49">
            <v>43584.767476851855</v>
          </cell>
          <cell r="D49" t="str">
            <v>Sanayi</v>
          </cell>
          <cell r="E49" t="str">
            <v>-</v>
          </cell>
          <cell r="F49">
            <v>5.2453950000000003</v>
          </cell>
          <cell r="G49">
            <v>-1.1495709999999999</v>
          </cell>
          <cell r="H49">
            <v>3.8891689999999999</v>
          </cell>
          <cell r="I49">
            <v>0.34871871086085493</v>
          </cell>
          <cell r="J49" t="str">
            <v>n.m.</v>
          </cell>
          <cell r="K49" t="str">
            <v>-</v>
          </cell>
          <cell r="L49">
            <v>3.9537139999999997</v>
          </cell>
          <cell r="M49">
            <v>-3.1804190000000001</v>
          </cell>
          <cell r="N49">
            <v>2.592095</v>
          </cell>
          <cell r="O49">
            <v>0.52529671944893974</v>
          </cell>
          <cell r="P49" t="str">
            <v>n.m.</v>
          </cell>
          <cell r="Q49" t="str">
            <v>-</v>
          </cell>
          <cell r="R49">
            <v>45.608302000000002</v>
          </cell>
          <cell r="S49">
            <v>-17.517128</v>
          </cell>
          <cell r="T49">
            <v>24.412044000000002</v>
          </cell>
          <cell r="U49">
            <v>0.86827051434119973</v>
          </cell>
          <cell r="V49" t="str">
            <v>n.m.</v>
          </cell>
          <cell r="W49"/>
          <cell r="X49"/>
          <cell r="Y49"/>
          <cell r="Z49"/>
          <cell r="AA49">
            <v>477.58160296000005</v>
          </cell>
          <cell r="AB49">
            <v>5.2453950000000003</v>
          </cell>
          <cell r="AC49">
            <v>3.8891689999999999</v>
          </cell>
          <cell r="AD49">
            <v>4.8097899999999996</v>
          </cell>
          <cell r="AE49">
            <v>21.657530000000001</v>
          </cell>
          <cell r="AF49">
            <v>4.8289419999999996</v>
          </cell>
          <cell r="AG49">
            <v>3.480648</v>
          </cell>
          <cell r="AH49">
            <v>3.480648</v>
          </cell>
          <cell r="AI49">
            <v>4.8097899999999996</v>
          </cell>
          <cell r="AJ49">
            <v>21.657530000000001</v>
          </cell>
          <cell r="AK49">
            <v>-3.970933</v>
          </cell>
          <cell r="AL49">
            <v>4.8289419999999996</v>
          </cell>
          <cell r="AM49">
            <v>3.9484949999999999</v>
          </cell>
          <cell r="AN49">
            <v>2.5864790000000002</v>
          </cell>
          <cell r="AO49">
            <v>2.5864790000000002</v>
          </cell>
          <cell r="AP49">
            <v>2.4461979999999999</v>
          </cell>
          <cell r="AQ49">
            <v>20.296676000000001</v>
          </cell>
          <cell r="AR49">
            <v>-3.1856270000000002</v>
          </cell>
          <cell r="AS49">
            <v>3.9484949999999999</v>
          </cell>
          <cell r="AT49">
            <v>3.9537140000000002</v>
          </cell>
          <cell r="AU49">
            <v>2.592095</v>
          </cell>
          <cell r="AV49">
            <v>2.592095</v>
          </cell>
          <cell r="AW49">
            <v>2.4515470000000001</v>
          </cell>
          <cell r="AX49">
            <v>20.301960000000001</v>
          </cell>
          <cell r="AY49">
            <v>2.4515470000000001</v>
          </cell>
          <cell r="AZ49">
            <v>20.301960000000001</v>
          </cell>
          <cell r="BA49">
            <v>45.608302000000002</v>
          </cell>
          <cell r="BB49">
            <v>24.412044000000002</v>
          </cell>
          <cell r="BC49">
            <v>24.412044000000002</v>
          </cell>
          <cell r="BD49">
            <v>91.404338999999993</v>
          </cell>
          <cell r="BE49">
            <v>91.404338999999993</v>
          </cell>
          <cell r="BF49">
            <v>91.404338999999993</v>
          </cell>
          <cell r="BG49">
            <v>171.300217</v>
          </cell>
          <cell r="BH49">
            <v>-418.79424799999998</v>
          </cell>
          <cell r="BI49">
            <v>-418.79424799999998</v>
          </cell>
          <cell r="BJ49">
            <v>-331.66730799999999</v>
          </cell>
          <cell r="BK49">
            <v>-413.34473100000002</v>
          </cell>
        </row>
        <row r="50">
          <cell r="B50" t="str">
            <v>TIRE</v>
          </cell>
          <cell r="C50">
            <v>43584.770243055558</v>
          </cell>
          <cell r="D50" t="str">
            <v>Sanayi</v>
          </cell>
          <cell r="E50" t="str">
            <v>-</v>
          </cell>
          <cell r="F50">
            <v>257.88289600000002</v>
          </cell>
          <cell r="G50">
            <v>318.36843299999998</v>
          </cell>
          <cell r="H50">
            <v>238.17920699999999</v>
          </cell>
          <cell r="I50">
            <v>8.2726318758799211E-2</v>
          </cell>
          <cell r="J50">
            <v>-0.18998597452028154</v>
          </cell>
          <cell r="K50" t="str">
            <v>-</v>
          </cell>
          <cell r="L50">
            <v>12.156133000000001</v>
          </cell>
          <cell r="M50">
            <v>61.553409000000002</v>
          </cell>
          <cell r="N50">
            <v>29.766690000000001</v>
          </cell>
          <cell r="O50">
            <v>-0.59161959223548199</v>
          </cell>
          <cell r="P50">
            <v>-0.80251080813411979</v>
          </cell>
          <cell r="Q50" t="str">
            <v>-</v>
          </cell>
          <cell r="R50">
            <v>-2.6831130000000001</v>
          </cell>
          <cell r="S50">
            <v>32.939427000000002</v>
          </cell>
          <cell r="T50">
            <v>11.617772</v>
          </cell>
          <cell r="U50" t="str">
            <v>n.m.</v>
          </cell>
          <cell r="V50" t="str">
            <v>n.m.</v>
          </cell>
          <cell r="W50"/>
          <cell r="X50"/>
          <cell r="Y50"/>
          <cell r="Z50"/>
          <cell r="AA50">
            <v>306</v>
          </cell>
          <cell r="AB50">
            <v>257.88289600000002</v>
          </cell>
          <cell r="AC50">
            <v>238.17920699999999</v>
          </cell>
          <cell r="AD50">
            <v>258.94608099999999</v>
          </cell>
          <cell r="AE50">
            <v>306.46907700000003</v>
          </cell>
          <cell r="AF50">
            <v>39.958629999999999</v>
          </cell>
          <cell r="AG50">
            <v>51.813603999999998</v>
          </cell>
          <cell r="AH50">
            <v>51.813603999999998</v>
          </cell>
          <cell r="AI50">
            <v>59.652659</v>
          </cell>
          <cell r="AJ50">
            <v>77.736897999999997</v>
          </cell>
          <cell r="AK50">
            <v>69.559233000000006</v>
          </cell>
          <cell r="AL50">
            <v>39.958629999999999</v>
          </cell>
          <cell r="AM50">
            <v>5.646223</v>
          </cell>
          <cell r="AN50">
            <v>23.708069999999999</v>
          </cell>
          <cell r="AO50">
            <v>23.708069999999999</v>
          </cell>
          <cell r="AP50">
            <v>32.841281000000002</v>
          </cell>
          <cell r="AQ50">
            <v>41.875794999999997</v>
          </cell>
          <cell r="AR50">
            <v>54.144246000000003</v>
          </cell>
          <cell r="AS50">
            <v>5.646223</v>
          </cell>
          <cell r="AT50">
            <v>12.156133000000001</v>
          </cell>
          <cell r="AU50">
            <v>29.766690000000001</v>
          </cell>
          <cell r="AV50">
            <v>29.766690000000001</v>
          </cell>
          <cell r="AW50">
            <v>31.054449000000002</v>
          </cell>
          <cell r="AX50">
            <v>48.597752999999997</v>
          </cell>
          <cell r="AY50">
            <v>31.054449000000002</v>
          </cell>
          <cell r="AZ50">
            <v>48.597752999999997</v>
          </cell>
          <cell r="BA50">
            <v>-2.6831130000000001</v>
          </cell>
          <cell r="BB50">
            <v>11.617772</v>
          </cell>
          <cell r="BC50">
            <v>11.617772</v>
          </cell>
          <cell r="BD50">
            <v>16.173496</v>
          </cell>
          <cell r="BE50">
            <v>16.173496</v>
          </cell>
          <cell r="BF50">
            <v>16.173496</v>
          </cell>
          <cell r="BG50">
            <v>15.005663999999999</v>
          </cell>
          <cell r="BH50">
            <v>238.28849399999999</v>
          </cell>
          <cell r="BI50">
            <v>238.28849399999999</v>
          </cell>
          <cell r="BJ50">
            <v>243.24533600000001</v>
          </cell>
          <cell r="BK50">
            <v>237.39525599999999</v>
          </cell>
        </row>
        <row r="51">
          <cell r="B51" t="str">
            <v>ANHYT</v>
          </cell>
          <cell r="C51">
            <v>43584.771435185183</v>
          </cell>
          <cell r="D51" t="str">
            <v>Sigorta</v>
          </cell>
          <cell r="E51" t="str">
            <v/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  <cell r="K51" t="str">
            <v/>
          </cell>
          <cell r="L51" t="str">
            <v>-</v>
          </cell>
          <cell r="M51" t="str">
            <v>-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/>
          </cell>
          <cell r="R51">
            <v>72.633407000000005</v>
          </cell>
          <cell r="S51">
            <v>54.304552999999999</v>
          </cell>
          <cell r="T51">
            <v>74.028001000000003</v>
          </cell>
          <cell r="U51">
            <v>-1.8838736439742543E-2</v>
          </cell>
          <cell r="V51">
            <v>0.33751965511989401</v>
          </cell>
          <cell r="W51"/>
          <cell r="X51"/>
          <cell r="Y51"/>
          <cell r="Z51"/>
          <cell r="AA51">
            <v>2322</v>
          </cell>
          <cell r="AB51">
            <v>133.18927600000001</v>
          </cell>
          <cell r="AC51">
            <v>86.985787999999999</v>
          </cell>
          <cell r="AD51">
            <v>78.319297000000006</v>
          </cell>
          <cell r="AE51">
            <v>72.655896999999996</v>
          </cell>
          <cell r="AF51">
            <v>0</v>
          </cell>
          <cell r="AG51">
            <v>0</v>
          </cell>
          <cell r="AH51">
            <v>0</v>
          </cell>
          <cell r="AI51">
            <v>12.762193</v>
          </cell>
          <cell r="AJ51">
            <v>12.762193</v>
          </cell>
          <cell r="AK51">
            <v>12.762193</v>
          </cell>
          <cell r="AL51">
            <v>12.762193</v>
          </cell>
          <cell r="AM51">
            <v>0</v>
          </cell>
          <cell r="AN51">
            <v>0</v>
          </cell>
          <cell r="AO51">
            <v>0</v>
          </cell>
          <cell r="AP51">
            <v>21.448478000000001</v>
          </cell>
          <cell r="AQ51">
            <v>18.869254999999999</v>
          </cell>
          <cell r="AR51">
            <v>27.541661000000001</v>
          </cell>
          <cell r="AS51">
            <v>23.710076000000001</v>
          </cell>
          <cell r="AT51">
            <v>0</v>
          </cell>
          <cell r="AU51">
            <v>0</v>
          </cell>
          <cell r="AV51">
            <v>5.1628309999999997</v>
          </cell>
          <cell r="AW51">
            <v>4.9954070000000002</v>
          </cell>
          <cell r="AX51">
            <v>5.4457529999999998</v>
          </cell>
          <cell r="AY51">
            <v>4.9954070000000002</v>
          </cell>
          <cell r="AZ51">
            <v>5.4457529999999998</v>
          </cell>
          <cell r="BA51">
            <v>72.633407000000005</v>
          </cell>
          <cell r="BB51">
            <v>74.028001000000003</v>
          </cell>
          <cell r="BC51">
            <v>0</v>
          </cell>
          <cell r="BD51">
            <v>18447.380421999998</v>
          </cell>
          <cell r="BE51">
            <v>18447.380421999998</v>
          </cell>
          <cell r="BF51">
            <v>18447.380421999998</v>
          </cell>
          <cell r="BG51">
            <v>19842.372883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B52" t="str">
            <v>BRISA</v>
          </cell>
          <cell r="C52">
            <v>43584.771944444445</v>
          </cell>
          <cell r="D52" t="str">
            <v>Sanayi</v>
          </cell>
          <cell r="E52">
            <v>790.48221666666666</v>
          </cell>
          <cell r="F52">
            <v>775.94229199999995</v>
          </cell>
          <cell r="G52">
            <v>761.92822999999999</v>
          </cell>
          <cell r="H52">
            <v>694.09491700000001</v>
          </cell>
          <cell r="I52">
            <v>0.11791957122198604</v>
          </cell>
          <cell r="J52">
            <v>1.8392889839506266E-2</v>
          </cell>
          <cell r="K52">
            <v>125.43599999999999</v>
          </cell>
          <cell r="L52">
            <v>126.03666899999999</v>
          </cell>
          <cell r="M52">
            <v>139.773785</v>
          </cell>
          <cell r="N52">
            <v>109.33988500000001</v>
          </cell>
          <cell r="O52">
            <v>0.15270533712377676</v>
          </cell>
          <cell r="P52">
            <v>-9.8281061788517921E-2</v>
          </cell>
          <cell r="Q52">
            <v>2.6170323333333334</v>
          </cell>
          <cell r="R52">
            <v>-2.653108</v>
          </cell>
          <cell r="S52">
            <v>20.651496000000002</v>
          </cell>
          <cell r="T52">
            <v>11.398507</v>
          </cell>
          <cell r="U52" t="str">
            <v>n.m.</v>
          </cell>
          <cell r="V52" t="str">
            <v>n.m.</v>
          </cell>
          <cell r="W52"/>
          <cell r="X52"/>
          <cell r="Y52"/>
          <cell r="Z52"/>
          <cell r="AA52">
            <v>1809.3430687499999</v>
          </cell>
          <cell r="AB52">
            <v>775.94229199999995</v>
          </cell>
          <cell r="AC52">
            <v>694.09491700000001</v>
          </cell>
          <cell r="AD52">
            <v>719.98676799999998</v>
          </cell>
          <cell r="AE52">
            <v>822.76578099999995</v>
          </cell>
          <cell r="AF52">
            <v>176.69888700000001</v>
          </cell>
          <cell r="AG52">
            <v>161.243334</v>
          </cell>
          <cell r="AH52">
            <v>161.243334</v>
          </cell>
          <cell r="AI52">
            <v>184.09189900000001</v>
          </cell>
          <cell r="AJ52">
            <v>229.47638900000001</v>
          </cell>
          <cell r="AK52">
            <v>191.947935</v>
          </cell>
          <cell r="AL52">
            <v>176.69888700000001</v>
          </cell>
          <cell r="AM52">
            <v>80.845697999999999</v>
          </cell>
          <cell r="AN52">
            <v>71.563967000000005</v>
          </cell>
          <cell r="AO52">
            <v>71.563967000000005</v>
          </cell>
          <cell r="AP52">
            <v>91.747956000000002</v>
          </cell>
          <cell r="AQ52">
            <v>129.11498599999999</v>
          </cell>
          <cell r="AR52">
            <v>102.691607</v>
          </cell>
          <cell r="AS52">
            <v>80.845697999999999</v>
          </cell>
          <cell r="AT52">
            <v>126.036669</v>
          </cell>
          <cell r="AU52">
            <v>109.339885</v>
          </cell>
          <cell r="AV52">
            <v>109.339885</v>
          </cell>
          <cell r="AW52">
            <v>131.394429</v>
          </cell>
          <cell r="AX52">
            <v>173.67846</v>
          </cell>
          <cell r="AY52">
            <v>131.394429</v>
          </cell>
          <cell r="AZ52">
            <v>173.67846</v>
          </cell>
          <cell r="BA52">
            <v>-2.653108</v>
          </cell>
          <cell r="BB52">
            <v>11.398507</v>
          </cell>
          <cell r="BC52">
            <v>11.398507</v>
          </cell>
          <cell r="BD52">
            <v>11.884277000000001</v>
          </cell>
          <cell r="BE52">
            <v>11.884277000000001</v>
          </cell>
          <cell r="BF52">
            <v>11.884277000000001</v>
          </cell>
          <cell r="BG52">
            <v>51.807096999999999</v>
          </cell>
          <cell r="BH52">
            <v>1915.0357280000001</v>
          </cell>
          <cell r="BI52">
            <v>1915.0357280000001</v>
          </cell>
          <cell r="BJ52">
            <v>2033.599866</v>
          </cell>
          <cell r="BK52">
            <v>2606.8484600000002</v>
          </cell>
        </row>
        <row r="53">
          <cell r="B53" t="str">
            <v>IZOCM</v>
          </cell>
          <cell r="C53">
            <v>43584.776539351849</v>
          </cell>
          <cell r="D53" t="str">
            <v>Sanayi</v>
          </cell>
          <cell r="E53" t="str">
            <v>-</v>
          </cell>
          <cell r="F53">
            <v>101.53436600000001</v>
          </cell>
          <cell r="G53">
            <v>138.301804</v>
          </cell>
          <cell r="H53">
            <v>131.09316100000001</v>
          </cell>
          <cell r="I53">
            <v>-0.22547930627746482</v>
          </cell>
          <cell r="J53">
            <v>-0.26584930157527087</v>
          </cell>
          <cell r="K53" t="str">
            <v>-</v>
          </cell>
          <cell r="L53">
            <v>-5.9352719999999994</v>
          </cell>
          <cell r="M53">
            <v>3.8085490000000002</v>
          </cell>
          <cell r="N53">
            <v>11.824586</v>
          </cell>
          <cell r="O53" t="str">
            <v>n.m.</v>
          </cell>
          <cell r="P53" t="str">
            <v>n.m.</v>
          </cell>
          <cell r="Q53" t="str">
            <v>-</v>
          </cell>
          <cell r="R53">
            <v>-7.564635</v>
          </cell>
          <cell r="S53">
            <v>-2.8282050000000001</v>
          </cell>
          <cell r="T53">
            <v>4.7977800000000004</v>
          </cell>
          <cell r="U53" t="str">
            <v>n.m.</v>
          </cell>
          <cell r="V53" t="str">
            <v>n.m.</v>
          </cell>
          <cell r="W53"/>
          <cell r="X53"/>
          <cell r="Y53"/>
          <cell r="Z53"/>
          <cell r="AA53">
            <v>465.41269934949997</v>
          </cell>
          <cell r="AB53">
            <v>101.53436600000001</v>
          </cell>
          <cell r="AC53">
            <v>131.09316100000001</v>
          </cell>
          <cell r="AD53">
            <v>131.510727</v>
          </cell>
          <cell r="AE53">
            <v>138.06904499999999</v>
          </cell>
          <cell r="AF53">
            <v>9.4206269999999996</v>
          </cell>
          <cell r="AG53">
            <v>28.270451999999999</v>
          </cell>
          <cell r="AH53">
            <v>28.270451999999999</v>
          </cell>
          <cell r="AI53">
            <v>24.686537000000001</v>
          </cell>
          <cell r="AJ53">
            <v>29.890363000000001</v>
          </cell>
          <cell r="AK53">
            <v>19.266147</v>
          </cell>
          <cell r="AL53">
            <v>9.4206269999999996</v>
          </cell>
          <cell r="AM53">
            <v>-9.7854379999999992</v>
          </cell>
          <cell r="AN53">
            <v>8.6718759999999993</v>
          </cell>
          <cell r="AO53">
            <v>8.6718759999999993</v>
          </cell>
          <cell r="AP53">
            <v>6.2881460000000002</v>
          </cell>
          <cell r="AQ53">
            <v>11.159929999999999</v>
          </cell>
          <cell r="AR53">
            <v>-1.5949000000000001E-2</v>
          </cell>
          <cell r="AS53">
            <v>-9.7854379999999992</v>
          </cell>
          <cell r="AT53">
            <v>-5.9352720000000003</v>
          </cell>
          <cell r="AU53">
            <v>11.824586</v>
          </cell>
          <cell r="AV53">
            <v>11.824586</v>
          </cell>
          <cell r="AW53">
            <v>10.17582</v>
          </cell>
          <cell r="AX53">
            <v>14.798648999999999</v>
          </cell>
          <cell r="AY53">
            <v>10.17582</v>
          </cell>
          <cell r="AZ53">
            <v>14.798648999999999</v>
          </cell>
          <cell r="BA53">
            <v>-7.564635</v>
          </cell>
          <cell r="BB53">
            <v>4.7977800000000004</v>
          </cell>
          <cell r="BC53">
            <v>4.7977800000000004</v>
          </cell>
          <cell r="BD53">
            <v>4.2258149999999999</v>
          </cell>
          <cell r="BE53">
            <v>4.2258149999999999</v>
          </cell>
          <cell r="BF53">
            <v>4.2258149999999999</v>
          </cell>
          <cell r="BG53">
            <v>9.6036629999999992</v>
          </cell>
          <cell r="BH53">
            <v>69.741258999999999</v>
          </cell>
          <cell r="BI53">
            <v>69.741258999999999</v>
          </cell>
          <cell r="BJ53">
            <v>68.941878000000003</v>
          </cell>
          <cell r="BK53">
            <v>51.306308999999999</v>
          </cell>
        </row>
        <row r="54">
          <cell r="B54" t="str">
            <v>GUSGR</v>
          </cell>
          <cell r="C54">
            <v>43584.781793981485</v>
          </cell>
          <cell r="D54" t="str">
            <v>Sigorta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-</v>
          </cell>
          <cell r="N54" t="str">
            <v>-</v>
          </cell>
          <cell r="O54" t="str">
            <v>-</v>
          </cell>
          <cell r="P54" t="str">
            <v>-</v>
          </cell>
          <cell r="Q54" t="str">
            <v>-</v>
          </cell>
          <cell r="R54">
            <v>-21.125582999999999</v>
          </cell>
          <cell r="S54">
            <v>-24.862335000000002</v>
          </cell>
          <cell r="T54">
            <v>1.277879</v>
          </cell>
          <cell r="U54" t="str">
            <v>n.m.</v>
          </cell>
          <cell r="V54" t="str">
            <v>n.m.</v>
          </cell>
          <cell r="W54"/>
          <cell r="X54"/>
          <cell r="Y54"/>
          <cell r="Z54"/>
          <cell r="AA54">
            <v>310.5</v>
          </cell>
          <cell r="AB54">
            <v>32.264878000000003</v>
          </cell>
          <cell r="AC54">
            <v>46.910724999999999</v>
          </cell>
          <cell r="AD54">
            <v>61.997376000000003</v>
          </cell>
          <cell r="AE54">
            <v>54.284236999999997</v>
          </cell>
          <cell r="AF54">
            <v>0</v>
          </cell>
          <cell r="AG54">
            <v>0</v>
          </cell>
          <cell r="AH54">
            <v>0</v>
          </cell>
          <cell r="AI54">
            <v>501.46572600000002</v>
          </cell>
          <cell r="AJ54">
            <v>490.72512699999999</v>
          </cell>
          <cell r="AK54">
            <v>612.90155300000004</v>
          </cell>
          <cell r="AL54">
            <v>606.22860800000001</v>
          </cell>
          <cell r="AM54">
            <v>0</v>
          </cell>
          <cell r="AN54">
            <v>0</v>
          </cell>
          <cell r="AO54">
            <v>0</v>
          </cell>
          <cell r="AP54">
            <v>6.7334069999999997</v>
          </cell>
          <cell r="AQ54">
            <v>7.1703979999999996</v>
          </cell>
          <cell r="AR54">
            <v>6.5049970000000004</v>
          </cell>
          <cell r="AS54">
            <v>5.8670770000000001</v>
          </cell>
          <cell r="AT54">
            <v>0</v>
          </cell>
          <cell r="AU54">
            <v>0</v>
          </cell>
          <cell r="AV54">
            <v>1.7370159999999999</v>
          </cell>
          <cell r="AW54">
            <v>1.7079569999999999</v>
          </cell>
          <cell r="AX54">
            <v>1.711778</v>
          </cell>
          <cell r="AY54">
            <v>1.7079569999999999</v>
          </cell>
          <cell r="AZ54">
            <v>1.711778</v>
          </cell>
          <cell r="BA54">
            <v>-21.125582999999999</v>
          </cell>
          <cell r="BB54">
            <v>1.277879</v>
          </cell>
          <cell r="BC54">
            <v>0</v>
          </cell>
          <cell r="BD54">
            <v>2215.946316</v>
          </cell>
          <cell r="BE54">
            <v>2215.946316</v>
          </cell>
          <cell r="BF54">
            <v>2215.946316</v>
          </cell>
          <cell r="BG54">
            <v>2231.196578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B55" t="str">
            <v>JANTS</v>
          </cell>
          <cell r="C55">
            <v>43584.787719907406</v>
          </cell>
          <cell r="D55" t="str">
            <v>Sanayi</v>
          </cell>
          <cell r="E55" t="str">
            <v>-</v>
          </cell>
          <cell r="F55">
            <v>123.01921900000001</v>
          </cell>
          <cell r="G55">
            <v>129.025329</v>
          </cell>
          <cell r="H55">
            <v>91.989790999999997</v>
          </cell>
          <cell r="I55">
            <v>0.33731382213924155</v>
          </cell>
          <cell r="J55">
            <v>-4.6549852238702671E-2</v>
          </cell>
          <cell r="K55" t="str">
            <v>-</v>
          </cell>
          <cell r="L55">
            <v>21.038933</v>
          </cell>
          <cell r="M55">
            <v>12.553127</v>
          </cell>
          <cell r="N55">
            <v>17.093377</v>
          </cell>
          <cell r="O55">
            <v>0.23082366930770903</v>
          </cell>
          <cell r="P55">
            <v>0.67599140835586224</v>
          </cell>
          <cell r="Q55" t="str">
            <v>-</v>
          </cell>
          <cell r="R55">
            <v>16.938376000000002</v>
          </cell>
          <cell r="S55">
            <v>21.392984999999999</v>
          </cell>
          <cell r="T55">
            <v>10.869279000000001</v>
          </cell>
          <cell r="U55">
            <v>0.55837162704168342</v>
          </cell>
          <cell r="V55">
            <v>-0.20822755683697236</v>
          </cell>
          <cell r="W55"/>
          <cell r="X55"/>
          <cell r="Y55"/>
          <cell r="Z55"/>
          <cell r="AA55">
            <v>289.04399999999998</v>
          </cell>
          <cell r="AB55">
            <v>123.01921900000001</v>
          </cell>
          <cell r="AC55">
            <v>91.989790999999997</v>
          </cell>
          <cell r="AD55">
            <v>97.592309</v>
          </cell>
          <cell r="AE55">
            <v>119.901117</v>
          </cell>
          <cell r="AF55">
            <v>29.398266</v>
          </cell>
          <cell r="AG55">
            <v>23.404121</v>
          </cell>
          <cell r="AH55">
            <v>23.404121</v>
          </cell>
          <cell r="AI55">
            <v>25.848206000000001</v>
          </cell>
          <cell r="AJ55">
            <v>33.395043999999999</v>
          </cell>
          <cell r="AK55">
            <v>22.316424999999999</v>
          </cell>
          <cell r="AL55">
            <v>29.398266</v>
          </cell>
          <cell r="AM55">
            <v>18.815897</v>
          </cell>
          <cell r="AN55">
            <v>15.282829</v>
          </cell>
          <cell r="AO55">
            <v>15.282829</v>
          </cell>
          <cell r="AP55">
            <v>17.06737</v>
          </cell>
          <cell r="AQ55">
            <v>23.30566</v>
          </cell>
          <cell r="AR55">
            <v>10.379204</v>
          </cell>
          <cell r="AS55">
            <v>18.815897</v>
          </cell>
          <cell r="AT55">
            <v>21.038933</v>
          </cell>
          <cell r="AU55">
            <v>17.093377</v>
          </cell>
          <cell r="AV55">
            <v>17.093377</v>
          </cell>
          <cell r="AW55">
            <v>17.933377</v>
          </cell>
          <cell r="AX55">
            <v>25.243946000000001</v>
          </cell>
          <cell r="AY55">
            <v>17.933377</v>
          </cell>
          <cell r="AZ55">
            <v>25.243946000000001</v>
          </cell>
          <cell r="BA55">
            <v>16.938376000000002</v>
          </cell>
          <cell r="BB55">
            <v>10.869279000000001</v>
          </cell>
          <cell r="BC55">
            <v>10.869279000000001</v>
          </cell>
          <cell r="BD55">
            <v>14.455054000000001</v>
          </cell>
          <cell r="BE55">
            <v>14.455054000000001</v>
          </cell>
          <cell r="BF55">
            <v>14.455054000000001</v>
          </cell>
          <cell r="BG55">
            <v>10.993302</v>
          </cell>
          <cell r="BH55">
            <v>40.693902000000001</v>
          </cell>
          <cell r="BI55">
            <v>40.693902000000001</v>
          </cell>
          <cell r="BJ55">
            <v>69.037711999999999</v>
          </cell>
          <cell r="BK55">
            <v>82.838829000000004</v>
          </cell>
        </row>
        <row r="56">
          <cell r="B56" t="str">
            <v>ANSGR</v>
          </cell>
          <cell r="C56">
            <v>43584.794363425928</v>
          </cell>
          <cell r="D56" t="str">
            <v>Sigorta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-</v>
          </cell>
          <cell r="N56" t="str">
            <v>-</v>
          </cell>
          <cell r="O56" t="str">
            <v>-</v>
          </cell>
          <cell r="P56" t="str">
            <v>-</v>
          </cell>
          <cell r="Q56" t="str">
            <v>-</v>
          </cell>
          <cell r="R56">
            <v>124.628827</v>
          </cell>
          <cell r="S56">
            <v>75.446569999999994</v>
          </cell>
          <cell r="T56">
            <v>109.106767</v>
          </cell>
          <cell r="U56">
            <v>0.14226486978575759</v>
          </cell>
          <cell r="V56">
            <v>0.6518819477147868</v>
          </cell>
          <cell r="W56"/>
          <cell r="X56"/>
          <cell r="Y56"/>
          <cell r="Z56"/>
          <cell r="AA56">
            <v>2040</v>
          </cell>
          <cell r="AB56">
            <v>431.93678499999999</v>
          </cell>
          <cell r="AC56">
            <v>320.632496</v>
          </cell>
          <cell r="AD56">
            <v>274.47566999999998</v>
          </cell>
          <cell r="AE56">
            <v>351.23779200000001</v>
          </cell>
          <cell r="AF56">
            <v>0</v>
          </cell>
          <cell r="AG56">
            <v>0</v>
          </cell>
          <cell r="AH56">
            <v>0</v>
          </cell>
          <cell r="AI56">
            <v>735.3</v>
          </cell>
          <cell r="AJ56">
            <v>559</v>
          </cell>
          <cell r="AK56">
            <v>516.86</v>
          </cell>
          <cell r="AL56">
            <v>467.84</v>
          </cell>
          <cell r="AM56">
            <v>0</v>
          </cell>
          <cell r="AN56">
            <v>0</v>
          </cell>
          <cell r="AO56">
            <v>0</v>
          </cell>
          <cell r="AP56">
            <v>67.914355999999998</v>
          </cell>
          <cell r="AQ56">
            <v>66.623508999999999</v>
          </cell>
          <cell r="AR56">
            <v>72.803483</v>
          </cell>
          <cell r="AS56">
            <v>77.716113000000007</v>
          </cell>
          <cell r="AT56">
            <v>0</v>
          </cell>
          <cell r="AU56">
            <v>0</v>
          </cell>
          <cell r="AV56">
            <v>6.4036869999999997</v>
          </cell>
          <cell r="AW56">
            <v>6.9067059999999998</v>
          </cell>
          <cell r="AX56">
            <v>7.8316220000000003</v>
          </cell>
          <cell r="AY56">
            <v>6.9067059999999998</v>
          </cell>
          <cell r="AZ56">
            <v>7.8316220000000003</v>
          </cell>
          <cell r="BA56">
            <v>124.628827</v>
          </cell>
          <cell r="BB56">
            <v>109.106767</v>
          </cell>
          <cell r="BC56">
            <v>0</v>
          </cell>
          <cell r="BD56">
            <v>7758.0031550000003</v>
          </cell>
          <cell r="BE56">
            <v>7758.0031550000003</v>
          </cell>
          <cell r="BF56">
            <v>7758.0031550000003</v>
          </cell>
          <cell r="BG56">
            <v>7964.6543490000004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B57" t="str">
            <v>ISGYO</v>
          </cell>
          <cell r="C57">
            <v>43584.803576388891</v>
          </cell>
          <cell r="D57" t="str">
            <v>Sanayi</v>
          </cell>
          <cell r="E57">
            <v>77</v>
          </cell>
          <cell r="F57">
            <v>76.579089999999994</v>
          </cell>
          <cell r="G57">
            <v>111.70052099999999</v>
          </cell>
          <cell r="H57">
            <v>60.606022000000003</v>
          </cell>
          <cell r="I57">
            <v>0.26355578988503803</v>
          </cell>
          <cell r="J57">
            <v>-0.31442495241360602</v>
          </cell>
          <cell r="K57">
            <v>40.129110333333337</v>
          </cell>
          <cell r="L57">
            <v>40.649897000000003</v>
          </cell>
          <cell r="M57">
            <v>34.687591999999995</v>
          </cell>
          <cell r="N57">
            <v>28.120232000000001</v>
          </cell>
          <cell r="O57">
            <v>0.44557473779021461</v>
          </cell>
          <cell r="P57">
            <v>0.17188581438573225</v>
          </cell>
          <cell r="Q57">
            <v>-12.08094133333333</v>
          </cell>
          <cell r="R57">
            <v>-6.2778890000000001</v>
          </cell>
          <cell r="S57">
            <v>249.67649299999999</v>
          </cell>
          <cell r="T57">
            <v>15.905271000000001</v>
          </cell>
          <cell r="U57" t="str">
            <v>n.m.</v>
          </cell>
          <cell r="V57" t="str">
            <v>n.m.</v>
          </cell>
          <cell r="W57"/>
          <cell r="X57"/>
          <cell r="Y57"/>
          <cell r="Z57"/>
          <cell r="AA57">
            <v>939.57500000000005</v>
          </cell>
          <cell r="AB57">
            <v>76.579089999999994</v>
          </cell>
          <cell r="AC57">
            <v>60.606022000000003</v>
          </cell>
          <cell r="AD57">
            <v>689.05920000000003</v>
          </cell>
          <cell r="AE57">
            <v>236.966748</v>
          </cell>
          <cell r="AF57">
            <v>51.246267000000003</v>
          </cell>
          <cell r="AG57">
            <v>39.453214000000003</v>
          </cell>
          <cell r="AH57">
            <v>39.453214000000003</v>
          </cell>
          <cell r="AI57">
            <v>109.595021</v>
          </cell>
          <cell r="AJ57">
            <v>64.114373000000001</v>
          </cell>
          <cell r="AK57">
            <v>47.668081000000001</v>
          </cell>
          <cell r="AL57">
            <v>51.246267000000003</v>
          </cell>
          <cell r="AM57">
            <v>40.15354</v>
          </cell>
          <cell r="AN57">
            <v>27.648651000000001</v>
          </cell>
          <cell r="AO57">
            <v>27.648651000000001</v>
          </cell>
          <cell r="AP57">
            <v>94.800595000000001</v>
          </cell>
          <cell r="AQ57">
            <v>57.359861000000002</v>
          </cell>
          <cell r="AR57">
            <v>34.275151999999999</v>
          </cell>
          <cell r="AS57">
            <v>40.15354</v>
          </cell>
          <cell r="AT57">
            <v>40.649897000000003</v>
          </cell>
          <cell r="AU57">
            <v>28.120232000000001</v>
          </cell>
          <cell r="AV57">
            <v>28.120232000000001</v>
          </cell>
          <cell r="AW57">
            <v>95.225865999999996</v>
          </cell>
          <cell r="AX57">
            <v>57.804724999999998</v>
          </cell>
          <cell r="AY57">
            <v>95.225865999999996</v>
          </cell>
          <cell r="AZ57">
            <v>57.804724999999998</v>
          </cell>
          <cell r="BA57">
            <v>-6.2778890000000001</v>
          </cell>
          <cell r="BB57">
            <v>15.905271000000001</v>
          </cell>
          <cell r="BC57">
            <v>15.905271000000001</v>
          </cell>
          <cell r="BD57">
            <v>79.199984999999998</v>
          </cell>
          <cell r="BE57">
            <v>79.199984999999998</v>
          </cell>
          <cell r="BF57">
            <v>79.199984999999998</v>
          </cell>
          <cell r="BG57">
            <v>-3.1708759999999998</v>
          </cell>
          <cell r="BH57">
            <v>1218.130813</v>
          </cell>
          <cell r="BI57">
            <v>1218.130813</v>
          </cell>
          <cell r="BJ57">
            <v>1182.283946</v>
          </cell>
          <cell r="BK57">
            <v>1321.011006</v>
          </cell>
        </row>
        <row r="58">
          <cell r="B58" t="str">
            <v>PEKGY</v>
          </cell>
          <cell r="C58">
            <v>43584.804664351854</v>
          </cell>
          <cell r="D58" t="str">
            <v>Sanayi</v>
          </cell>
          <cell r="E58" t="str">
            <v>-</v>
          </cell>
          <cell r="F58">
            <v>15.369</v>
          </cell>
          <cell r="G58">
            <v>25.786390999999998</v>
          </cell>
          <cell r="H58">
            <v>21.101963999999999</v>
          </cell>
          <cell r="I58">
            <v>-0.27167916692493643</v>
          </cell>
          <cell r="J58">
            <v>-0.40398794077077316</v>
          </cell>
          <cell r="K58" t="str">
            <v>-</v>
          </cell>
          <cell r="L58">
            <v>-1.091086</v>
          </cell>
          <cell r="M58">
            <v>-25.217255999999999</v>
          </cell>
          <cell r="N58">
            <v>-4.620609</v>
          </cell>
          <cell r="O58" t="str">
            <v>n.m.</v>
          </cell>
          <cell r="P58" t="str">
            <v>n.m.</v>
          </cell>
          <cell r="Q58" t="str">
            <v>-</v>
          </cell>
          <cell r="R58">
            <v>12.791036</v>
          </cell>
          <cell r="S58">
            <v>-77.347194000000002</v>
          </cell>
          <cell r="T58">
            <v>6.9134440000000001</v>
          </cell>
          <cell r="U58">
            <v>0.85016845439118338</v>
          </cell>
          <cell r="V58" t="str">
            <v>n.m.</v>
          </cell>
          <cell r="W58"/>
          <cell r="X58"/>
          <cell r="Y58"/>
          <cell r="Z58"/>
          <cell r="AA58">
            <v>260.96699999999998</v>
          </cell>
          <cell r="AB58">
            <v>15.369</v>
          </cell>
          <cell r="AC58">
            <v>21.101963999999999</v>
          </cell>
          <cell r="AD58">
            <v>26.411109</v>
          </cell>
          <cell r="AE58">
            <v>54.163995999999997</v>
          </cell>
          <cell r="AF58">
            <v>0.17851800000000001</v>
          </cell>
          <cell r="AG58">
            <v>-3.3501460000000001</v>
          </cell>
          <cell r="AH58">
            <v>-3.3501460000000001</v>
          </cell>
          <cell r="AI58">
            <v>5.0880080000000003</v>
          </cell>
          <cell r="AJ58">
            <v>11.272698999999999</v>
          </cell>
          <cell r="AK58">
            <v>-23.437798000000001</v>
          </cell>
          <cell r="AL58">
            <v>0.17851800000000001</v>
          </cell>
          <cell r="AM58">
            <v>-1.3287089999999999</v>
          </cell>
          <cell r="AN58">
            <v>-4.6209350000000002</v>
          </cell>
          <cell r="AO58">
            <v>-4.6209350000000002</v>
          </cell>
          <cell r="AP58">
            <v>3.535326</v>
          </cell>
          <cell r="AQ58">
            <v>10.24094</v>
          </cell>
          <cell r="AR58">
            <v>-26.007729999999999</v>
          </cell>
          <cell r="AS58">
            <v>-1.3287089999999999</v>
          </cell>
          <cell r="AT58">
            <v>-1.091086</v>
          </cell>
          <cell r="AU58">
            <v>-4.620609</v>
          </cell>
          <cell r="AV58">
            <v>-4.620609</v>
          </cell>
          <cell r="AW58">
            <v>3.5537380000000001</v>
          </cell>
          <cell r="AX58">
            <v>10.241785999999999</v>
          </cell>
          <cell r="AY58">
            <v>3.5537380000000001</v>
          </cell>
          <cell r="AZ58">
            <v>10.241785999999999</v>
          </cell>
          <cell r="BA58">
            <v>12.791036</v>
          </cell>
          <cell r="BB58">
            <v>6.9134440000000001</v>
          </cell>
          <cell r="BC58">
            <v>6.9134440000000001</v>
          </cell>
          <cell r="BD58">
            <v>10.537343999999999</v>
          </cell>
          <cell r="BE58">
            <v>10.537343999999999</v>
          </cell>
          <cell r="BF58">
            <v>10.537343999999999</v>
          </cell>
          <cell r="BG58">
            <v>71.118375999999998</v>
          </cell>
          <cell r="BH58">
            <v>156.537803</v>
          </cell>
          <cell r="BI58">
            <v>156.537803</v>
          </cell>
          <cell r="BJ58">
            <v>136.13305700000001</v>
          </cell>
          <cell r="BK58">
            <v>126.75168600000001</v>
          </cell>
        </row>
        <row r="59">
          <cell r="B59" t="str">
            <v>PKART</v>
          </cell>
          <cell r="C59">
            <v>43584.807303240741</v>
          </cell>
          <cell r="D59" t="str">
            <v>Sanayi</v>
          </cell>
          <cell r="E59" t="str">
            <v>-</v>
          </cell>
          <cell r="F59">
            <v>46.139515000000003</v>
          </cell>
          <cell r="G59">
            <v>46.835118999999999</v>
          </cell>
          <cell r="H59">
            <v>40.186518</v>
          </cell>
          <cell r="I59">
            <v>0.14813418271271983</v>
          </cell>
          <cell r="J59">
            <v>-1.4852188162476909E-2</v>
          </cell>
          <cell r="K59" t="str">
            <v>-</v>
          </cell>
          <cell r="L59">
            <v>2.132701</v>
          </cell>
          <cell r="M59">
            <v>2.6004659999999999</v>
          </cell>
          <cell r="N59">
            <v>2.1101579999999998</v>
          </cell>
          <cell r="O59">
            <v>1.0683086290220967E-2</v>
          </cell>
          <cell r="P59">
            <v>-0.17987737582417918</v>
          </cell>
          <cell r="Q59" t="str">
            <v>-</v>
          </cell>
          <cell r="R59">
            <v>2.1308989999999999</v>
          </cell>
          <cell r="S59">
            <v>1.951301</v>
          </cell>
          <cell r="T59">
            <v>0.69888499999999998</v>
          </cell>
          <cell r="U59">
            <v>2.0489980468889732</v>
          </cell>
          <cell r="V59">
            <v>9.2040131174021766E-2</v>
          </cell>
          <cell r="W59"/>
          <cell r="X59"/>
          <cell r="Y59"/>
          <cell r="Z59"/>
          <cell r="AA59">
            <v>71.207499999999996</v>
          </cell>
          <cell r="AB59">
            <v>46.139515000000003</v>
          </cell>
          <cell r="AC59">
            <v>40.186518</v>
          </cell>
          <cell r="AD59">
            <v>39.832473</v>
          </cell>
          <cell r="AE59">
            <v>41.910713000000001</v>
          </cell>
          <cell r="AF59">
            <v>3.1446640000000001</v>
          </cell>
          <cell r="AG59">
            <v>2.5524870000000002</v>
          </cell>
          <cell r="AH59">
            <v>2.5524870000000002</v>
          </cell>
          <cell r="AI59">
            <v>2.9615930000000001</v>
          </cell>
          <cell r="AJ59">
            <v>4.9867509999999999</v>
          </cell>
          <cell r="AK59">
            <v>3.6178659999999998</v>
          </cell>
          <cell r="AL59">
            <v>3.1446640000000001</v>
          </cell>
          <cell r="AM59">
            <v>1.6901269999999999</v>
          </cell>
          <cell r="AN59">
            <v>1.7375879999999999</v>
          </cell>
          <cell r="AO59">
            <v>1.7375879999999999</v>
          </cell>
          <cell r="AP59">
            <v>1.002726</v>
          </cell>
          <cell r="AQ59">
            <v>3.852392</v>
          </cell>
          <cell r="AR59">
            <v>2.176993</v>
          </cell>
          <cell r="AS59">
            <v>1.6901269999999999</v>
          </cell>
          <cell r="AT59">
            <v>2.132701</v>
          </cell>
          <cell r="AU59">
            <v>2.1101580000000002</v>
          </cell>
          <cell r="AV59">
            <v>2.1101580000000002</v>
          </cell>
          <cell r="AW59">
            <v>1.7863880000000001</v>
          </cell>
          <cell r="AX59">
            <v>4.2697669999999999</v>
          </cell>
          <cell r="AY59">
            <v>1.7863880000000001</v>
          </cell>
          <cell r="AZ59">
            <v>4.2697669999999999</v>
          </cell>
          <cell r="BA59">
            <v>2.1308989999999999</v>
          </cell>
          <cell r="BB59">
            <v>0.69888499999999998</v>
          </cell>
          <cell r="BC59">
            <v>0.69888499999999998</v>
          </cell>
          <cell r="BD59">
            <v>0.97957099999999997</v>
          </cell>
          <cell r="BE59">
            <v>0.97957099999999997</v>
          </cell>
          <cell r="BF59">
            <v>0.97957099999999997</v>
          </cell>
          <cell r="BG59">
            <v>1.386266</v>
          </cell>
          <cell r="BH59">
            <v>-28.014116999999999</v>
          </cell>
          <cell r="BI59">
            <v>-28.014116999999999</v>
          </cell>
          <cell r="BJ59">
            <v>-9.4742580000000007</v>
          </cell>
          <cell r="BK59">
            <v>-5.1736279999999999</v>
          </cell>
        </row>
        <row r="60">
          <cell r="B60" t="str">
            <v>QNBFB</v>
          </cell>
          <cell r="C60">
            <v>43584.812627314815</v>
          </cell>
          <cell r="D60" t="str">
            <v>Banka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>
            <v>631.34299999999996</v>
          </cell>
          <cell r="S60">
            <v>661.072</v>
          </cell>
          <cell r="T60">
            <v>528.71799999999996</v>
          </cell>
          <cell r="U60">
            <v>0.19410158156143731</v>
          </cell>
          <cell r="V60">
            <v>-4.4970895757194485E-2</v>
          </cell>
          <cell r="W60"/>
          <cell r="X60"/>
          <cell r="Y60"/>
          <cell r="Z60"/>
          <cell r="AA60">
            <v>19865.5</v>
          </cell>
          <cell r="AB60">
            <v>1682.6559999999999</v>
          </cell>
          <cell r="AC60">
            <v>1614.6790000000001</v>
          </cell>
          <cell r="AD60">
            <v>1757.403</v>
          </cell>
          <cell r="AE60">
            <v>2041.7840000000001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853.52200000000005</v>
          </cell>
          <cell r="AQ60">
            <v>762.66700000000003</v>
          </cell>
          <cell r="AR60">
            <v>1141.248</v>
          </cell>
          <cell r="AS60">
            <v>929.58100000000002</v>
          </cell>
          <cell r="AT60">
            <v>0</v>
          </cell>
          <cell r="AU60">
            <v>0</v>
          </cell>
          <cell r="AV60">
            <v>62.494</v>
          </cell>
          <cell r="AW60">
            <v>62.813000000000002</v>
          </cell>
          <cell r="AX60">
            <v>62.994999999999997</v>
          </cell>
          <cell r="AY60">
            <v>62.813000000000002</v>
          </cell>
          <cell r="AZ60">
            <v>62.994999999999997</v>
          </cell>
          <cell r="BA60">
            <v>631.34299999999996</v>
          </cell>
          <cell r="BB60">
            <v>528.71799999999996</v>
          </cell>
          <cell r="BC60">
            <v>0</v>
          </cell>
          <cell r="BD60">
            <v>479.76400000000001</v>
          </cell>
          <cell r="BE60">
            <v>479.76400000000001</v>
          </cell>
          <cell r="BF60">
            <v>479.76400000000001</v>
          </cell>
          <cell r="BG60">
            <v>651.10699999999997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B61" t="str">
            <v>BIZIM</v>
          </cell>
          <cell r="C61">
            <v>43584.84065972222</v>
          </cell>
          <cell r="D61" t="str">
            <v>Sanayi</v>
          </cell>
          <cell r="E61">
            <v>979.48291779556325</v>
          </cell>
          <cell r="F61">
            <v>1023.6447020000001</v>
          </cell>
          <cell r="G61">
            <v>996.08584199999996</v>
          </cell>
          <cell r="H61">
            <v>776.53348300000005</v>
          </cell>
          <cell r="I61">
            <v>0.31822352082659644</v>
          </cell>
          <cell r="J61">
            <v>2.7667153610642314E-2</v>
          </cell>
          <cell r="K61">
            <v>40.073071579594</v>
          </cell>
          <cell r="L61">
            <v>58.282167999999999</v>
          </cell>
          <cell r="M61">
            <v>49.218530999999999</v>
          </cell>
          <cell r="N61">
            <v>24.078241999999999</v>
          </cell>
          <cell r="O61">
            <v>1.4205325289113717</v>
          </cell>
          <cell r="P61">
            <v>0.18415090446319904</v>
          </cell>
          <cell r="Q61">
            <v>5.0825230027626498</v>
          </cell>
          <cell r="R61">
            <v>3.8172069999999998</v>
          </cell>
          <cell r="S61">
            <v>6.897977</v>
          </cell>
          <cell r="T61">
            <v>0.98353699999999999</v>
          </cell>
          <cell r="U61">
            <v>2.8811015752330618</v>
          </cell>
          <cell r="V61">
            <v>-0.44661934941215375</v>
          </cell>
          <cell r="W61"/>
          <cell r="X61"/>
          <cell r="Y61"/>
          <cell r="Z61"/>
          <cell r="AA61">
            <v>429.6</v>
          </cell>
          <cell r="AB61">
            <v>1023.6447020000001</v>
          </cell>
          <cell r="AC61">
            <v>776.53348300000005</v>
          </cell>
          <cell r="AD61">
            <v>947.38533700000005</v>
          </cell>
          <cell r="AE61">
            <v>1005.338914</v>
          </cell>
          <cell r="AF61">
            <v>118.08644200000001</v>
          </cell>
          <cell r="AG61">
            <v>81.134865000000005</v>
          </cell>
          <cell r="AH61">
            <v>81.134865000000005</v>
          </cell>
          <cell r="AI61">
            <v>94.017441000000005</v>
          </cell>
          <cell r="AJ61">
            <v>113.104338</v>
          </cell>
          <cell r="AK61">
            <v>121.130422</v>
          </cell>
          <cell r="AL61">
            <v>118.08644200000001</v>
          </cell>
          <cell r="AM61">
            <v>42.560656999999999</v>
          </cell>
          <cell r="AN61">
            <v>17.556386</v>
          </cell>
          <cell r="AO61">
            <v>17.556386</v>
          </cell>
          <cell r="AP61">
            <v>25.171607999999999</v>
          </cell>
          <cell r="AQ61">
            <v>36.387326999999999</v>
          </cell>
          <cell r="AR61">
            <v>42.403658999999998</v>
          </cell>
          <cell r="AS61">
            <v>42.560656999999999</v>
          </cell>
          <cell r="AT61">
            <v>58.282167999999999</v>
          </cell>
          <cell r="AU61">
            <v>24.078241999999999</v>
          </cell>
          <cell r="AV61">
            <v>24.078241999999999</v>
          </cell>
          <cell r="AW61">
            <v>31.735574</v>
          </cell>
          <cell r="AX61">
            <v>43.103267000000002</v>
          </cell>
          <cell r="AY61">
            <v>31.735574</v>
          </cell>
          <cell r="AZ61">
            <v>43.103267000000002</v>
          </cell>
          <cell r="BA61">
            <v>3.8172069999999998</v>
          </cell>
          <cell r="BB61">
            <v>0.98353699999999999</v>
          </cell>
          <cell r="BC61">
            <v>0.98353699999999999</v>
          </cell>
          <cell r="BD61">
            <v>4.7655419999999999</v>
          </cell>
          <cell r="BE61">
            <v>4.7655419999999999</v>
          </cell>
          <cell r="BF61">
            <v>4.7655419999999999</v>
          </cell>
          <cell r="BG61">
            <v>8.9904399999999995</v>
          </cell>
          <cell r="BH61">
            <v>-38.568086000000001</v>
          </cell>
          <cell r="BI61">
            <v>-38.568086000000001</v>
          </cell>
          <cell r="BJ61">
            <v>-42.159092000000001</v>
          </cell>
          <cell r="BK61">
            <v>-161.90508</v>
          </cell>
        </row>
        <row r="62">
          <cell r="B62" t="str">
            <v>AVISA</v>
          </cell>
          <cell r="C62">
            <v>43584.885266203702</v>
          </cell>
          <cell r="D62" t="str">
            <v>Sigorta</v>
          </cell>
          <cell r="E62" t="str">
            <v/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  <cell r="K62" t="str">
            <v/>
          </cell>
          <cell r="L62" t="str">
            <v>-</v>
          </cell>
          <cell r="M62" t="str">
            <v>-</v>
          </cell>
          <cell r="N62" t="str">
            <v>-</v>
          </cell>
          <cell r="O62" t="str">
            <v>-</v>
          </cell>
          <cell r="P62" t="str">
            <v>-</v>
          </cell>
          <cell r="Q62">
            <v>46.91265184999336</v>
          </cell>
          <cell r="R62">
            <v>51.856623999999996</v>
          </cell>
          <cell r="S62">
            <v>48.718255999999997</v>
          </cell>
          <cell r="T62">
            <v>32.830458999999998</v>
          </cell>
          <cell r="U62">
            <v>0.57952784029001858</v>
          </cell>
          <cell r="V62">
            <v>6.4418726318938857E-2</v>
          </cell>
          <cell r="W62"/>
          <cell r="X62"/>
          <cell r="Y62"/>
          <cell r="Z62"/>
          <cell r="AA62">
            <v>1708.2</v>
          </cell>
          <cell r="AB62">
            <v>18952.744868999998</v>
          </cell>
          <cell r="AC62">
            <v>16614.507293999999</v>
          </cell>
          <cell r="AD62">
            <v>16874.499526</v>
          </cell>
          <cell r="AE62">
            <v>18369.028485999999</v>
          </cell>
          <cell r="AF62">
            <v>0</v>
          </cell>
          <cell r="AG62">
            <v>0</v>
          </cell>
          <cell r="AH62">
            <v>0</v>
          </cell>
          <cell r="AI62">
            <v>0.86801200000000001</v>
          </cell>
          <cell r="AJ62">
            <v>0.86801200000000001</v>
          </cell>
          <cell r="AK62">
            <v>2.8680119999999998</v>
          </cell>
          <cell r="AL62">
            <v>2.8680119999999998</v>
          </cell>
          <cell r="AM62">
            <v>0</v>
          </cell>
          <cell r="AN62">
            <v>0</v>
          </cell>
          <cell r="AO62">
            <v>0</v>
          </cell>
          <cell r="AP62">
            <v>40.727576999999997</v>
          </cell>
          <cell r="AQ62">
            <v>44.551672000000003</v>
          </cell>
          <cell r="AR62">
            <v>49.560983</v>
          </cell>
          <cell r="AS62">
            <v>52.024856</v>
          </cell>
          <cell r="AT62">
            <v>0</v>
          </cell>
          <cell r="AU62">
            <v>0</v>
          </cell>
          <cell r="AV62">
            <v>2.7000639999999998</v>
          </cell>
          <cell r="AW62">
            <v>3.1347499999999999</v>
          </cell>
          <cell r="AX62">
            <v>0</v>
          </cell>
          <cell r="AY62">
            <v>3.1347499999999999</v>
          </cell>
          <cell r="AZ62">
            <v>0</v>
          </cell>
          <cell r="BA62">
            <v>51.856623999999996</v>
          </cell>
          <cell r="BB62">
            <v>32.830458999999998</v>
          </cell>
          <cell r="BC62">
            <v>0</v>
          </cell>
          <cell r="BD62">
            <v>17664.195451</v>
          </cell>
          <cell r="BE62">
            <v>17664.195451</v>
          </cell>
          <cell r="BF62">
            <v>17664.195451</v>
          </cell>
          <cell r="BG62">
            <v>19206.759685000001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B63" t="str">
            <v>MSGYO</v>
          </cell>
          <cell r="C63">
            <v>43584.892754629633</v>
          </cell>
          <cell r="D63" t="str">
            <v>Sanayi</v>
          </cell>
          <cell r="E63" t="str">
            <v>-</v>
          </cell>
          <cell r="F63">
            <v>1.875102</v>
          </cell>
          <cell r="G63">
            <v>2.02711</v>
          </cell>
          <cell r="H63">
            <v>1.530349</v>
          </cell>
          <cell r="I63">
            <v>0.22527737137084425</v>
          </cell>
          <cell r="J63">
            <v>-7.4987543843205273E-2</v>
          </cell>
          <cell r="K63" t="str">
            <v>-</v>
          </cell>
          <cell r="L63">
            <v>0.61873499999999992</v>
          </cell>
          <cell r="M63">
            <v>-1.319671</v>
          </cell>
          <cell r="N63">
            <v>-1.408412</v>
          </cell>
          <cell r="O63" t="str">
            <v>n.m.</v>
          </cell>
          <cell r="P63" t="str">
            <v>n.m.</v>
          </cell>
          <cell r="Q63" t="str">
            <v>-</v>
          </cell>
          <cell r="R63">
            <v>0.159272</v>
          </cell>
          <cell r="S63">
            <v>11.966601000000001</v>
          </cell>
          <cell r="T63">
            <v>-2.9324300000000001</v>
          </cell>
          <cell r="U63" t="str">
            <v>n.m.</v>
          </cell>
          <cell r="V63">
            <v>-0.98669028908041645</v>
          </cell>
          <cell r="W63"/>
          <cell r="X63"/>
          <cell r="Y63"/>
          <cell r="Z63"/>
          <cell r="AA63">
            <v>148.98360319740002</v>
          </cell>
          <cell r="AB63">
            <v>1.875102</v>
          </cell>
          <cell r="AC63">
            <v>1.530349</v>
          </cell>
          <cell r="AD63">
            <v>9.7383290000000002</v>
          </cell>
          <cell r="AE63">
            <v>4.5634940000000004</v>
          </cell>
          <cell r="AF63">
            <v>1.875102</v>
          </cell>
          <cell r="AG63">
            <v>0.89922199999999997</v>
          </cell>
          <cell r="AH63">
            <v>0.89922199999999997</v>
          </cell>
          <cell r="AI63">
            <v>5.5527199999999999</v>
          </cell>
          <cell r="AJ63">
            <v>3.435333</v>
          </cell>
          <cell r="AK63">
            <v>-1.2821180000000001</v>
          </cell>
          <cell r="AL63">
            <v>1.875102</v>
          </cell>
          <cell r="AM63">
            <v>0.61262499999999998</v>
          </cell>
          <cell r="AN63">
            <v>-1.409511</v>
          </cell>
          <cell r="AO63">
            <v>-1.409511</v>
          </cell>
          <cell r="AP63">
            <v>3.4852859999999999</v>
          </cell>
          <cell r="AQ63">
            <v>1.856079</v>
          </cell>
          <cell r="AR63">
            <v>-1.343642</v>
          </cell>
          <cell r="AS63">
            <v>0.61262499999999998</v>
          </cell>
          <cell r="AT63">
            <v>0.61873500000000003</v>
          </cell>
          <cell r="AU63">
            <v>-1.408412</v>
          </cell>
          <cell r="AV63">
            <v>-1.408412</v>
          </cell>
          <cell r="AW63">
            <v>3.4885100000000002</v>
          </cell>
          <cell r="AX63">
            <v>1.859564</v>
          </cell>
          <cell r="AY63">
            <v>3.4885100000000002</v>
          </cell>
          <cell r="AZ63">
            <v>1.859564</v>
          </cell>
          <cell r="BA63">
            <v>0.159272</v>
          </cell>
          <cell r="BB63">
            <v>-2.9327030000000001</v>
          </cell>
          <cell r="BC63">
            <v>-2.9324300000000001</v>
          </cell>
          <cell r="BD63">
            <v>-0.47731899999999999</v>
          </cell>
          <cell r="BE63">
            <v>-0.47731899999999999</v>
          </cell>
          <cell r="BF63">
            <v>-0.47731899999999999</v>
          </cell>
          <cell r="BG63">
            <v>-2.3228490000000002</v>
          </cell>
          <cell r="BH63">
            <v>23.237988999999999</v>
          </cell>
          <cell r="BI63">
            <v>23.237988999999999</v>
          </cell>
          <cell r="BJ63">
            <v>18.183499000000001</v>
          </cell>
          <cell r="BK63">
            <v>13.335656999999999</v>
          </cell>
        </row>
        <row r="64">
          <cell r="B64" t="str">
            <v>HEKTS</v>
          </cell>
          <cell r="C64">
            <v>43584.896793981483</v>
          </cell>
          <cell r="D64" t="str">
            <v>Sanayi</v>
          </cell>
          <cell r="E64" t="str">
            <v>-</v>
          </cell>
          <cell r="F64">
            <v>258.94867099999999</v>
          </cell>
          <cell r="G64">
            <v>78.705601999999999</v>
          </cell>
          <cell r="H64">
            <v>160.30878999999999</v>
          </cell>
          <cell r="I64">
            <v>0.61531174304291114</v>
          </cell>
          <cell r="J64">
            <v>2.290091993705861</v>
          </cell>
          <cell r="K64" t="str">
            <v>-</v>
          </cell>
          <cell r="L64">
            <v>104.54424900000001</v>
          </cell>
          <cell r="M64">
            <v>32.690052000000001</v>
          </cell>
          <cell r="N64">
            <v>62.125239000000001</v>
          </cell>
          <cell r="O64">
            <v>0.68279833901323106</v>
          </cell>
          <cell r="P64">
            <v>2.1980447446213915</v>
          </cell>
          <cell r="Q64" t="str">
            <v>-</v>
          </cell>
          <cell r="R64">
            <v>67.749746000000002</v>
          </cell>
          <cell r="S64">
            <v>15.577652</v>
          </cell>
          <cell r="T64">
            <v>44.897061999999998</v>
          </cell>
          <cell r="U64">
            <v>0.50900176942535813</v>
          </cell>
          <cell r="V64">
            <v>3.3491628905306143</v>
          </cell>
          <cell r="W64"/>
          <cell r="X64"/>
          <cell r="Y64"/>
          <cell r="Z64"/>
          <cell r="AA64">
            <v>842.01307051799984</v>
          </cell>
          <cell r="AB64">
            <v>258.94867099999999</v>
          </cell>
          <cell r="AC64">
            <v>160.30878999999999</v>
          </cell>
          <cell r="AD64">
            <v>139.066181</v>
          </cell>
          <cell r="AE64">
            <v>118.99132</v>
          </cell>
          <cell r="AF64">
            <v>118.68598799999999</v>
          </cell>
          <cell r="AG64">
            <v>71.868938</v>
          </cell>
          <cell r="AH64">
            <v>71.868938</v>
          </cell>
          <cell r="AI64">
            <v>58.657080000000001</v>
          </cell>
          <cell r="AJ64">
            <v>49.766995999999999</v>
          </cell>
          <cell r="AK64">
            <v>43.026733</v>
          </cell>
          <cell r="AL64">
            <v>118.68598799999999</v>
          </cell>
          <cell r="AM64">
            <v>103.087986</v>
          </cell>
          <cell r="AN64">
            <v>60.993366999999999</v>
          </cell>
          <cell r="AO64">
            <v>60.993366999999999</v>
          </cell>
          <cell r="AP64">
            <v>47.028567000000002</v>
          </cell>
          <cell r="AQ64">
            <v>38.236831000000002</v>
          </cell>
          <cell r="AR64">
            <v>31.304431000000001</v>
          </cell>
          <cell r="AS64">
            <v>103.087986</v>
          </cell>
          <cell r="AT64">
            <v>104.54424899999999</v>
          </cell>
          <cell r="AU64">
            <v>62.125239000000001</v>
          </cell>
          <cell r="AV64">
            <v>62.125239000000001</v>
          </cell>
          <cell r="AW64">
            <v>48.204385000000002</v>
          </cell>
          <cell r="AX64">
            <v>40.012548000000002</v>
          </cell>
          <cell r="AY64">
            <v>48.204385000000002</v>
          </cell>
          <cell r="AZ64">
            <v>40.012548000000002</v>
          </cell>
          <cell r="BA64">
            <v>67.749746000000002</v>
          </cell>
          <cell r="BB64">
            <v>44.897061999999998</v>
          </cell>
          <cell r="BC64">
            <v>44.897061999999998</v>
          </cell>
          <cell r="BD64">
            <v>29.445167999999999</v>
          </cell>
          <cell r="BE64">
            <v>29.445167999999999</v>
          </cell>
          <cell r="BF64">
            <v>29.445167999999999</v>
          </cell>
          <cell r="BG64">
            <v>16.272770999999999</v>
          </cell>
          <cell r="BH64">
            <v>139.85407599999999</v>
          </cell>
          <cell r="BI64">
            <v>139.85407599999999</v>
          </cell>
          <cell r="BJ64">
            <v>194.560438</v>
          </cell>
          <cell r="BK64">
            <v>305.85105800000002</v>
          </cell>
        </row>
        <row r="65">
          <cell r="B65" t="str">
            <v>MIPAZ</v>
          </cell>
          <cell r="C65">
            <v>43584.936944444446</v>
          </cell>
          <cell r="D65" t="str">
            <v>Sanayi</v>
          </cell>
          <cell r="E65" t="str">
            <v>-</v>
          </cell>
          <cell r="F65" t="str">
            <v>-</v>
          </cell>
          <cell r="G65" t="str">
            <v>-</v>
          </cell>
          <cell r="H65">
            <v>0.80508500000000005</v>
          </cell>
          <cell r="I65" t="str">
            <v>-</v>
          </cell>
          <cell r="J65" t="str">
            <v>-</v>
          </cell>
          <cell r="K65" t="str">
            <v>-</v>
          </cell>
          <cell r="L65">
            <v>-2.050386</v>
          </cell>
          <cell r="M65">
            <v>-0.90716400000000008</v>
          </cell>
          <cell r="N65">
            <v>-0.35241</v>
          </cell>
          <cell r="O65" t="str">
            <v>n.m.</v>
          </cell>
          <cell r="P65" t="str">
            <v>n.m.</v>
          </cell>
          <cell r="Q65" t="str">
            <v>-</v>
          </cell>
          <cell r="R65">
            <v>-2.489573</v>
          </cell>
          <cell r="S65">
            <v>-2.7181129999999998</v>
          </cell>
          <cell r="T65">
            <v>-1.023793</v>
          </cell>
          <cell r="U65" t="str">
            <v>n.m.</v>
          </cell>
          <cell r="V65" t="str">
            <v>n.m.</v>
          </cell>
          <cell r="W65"/>
          <cell r="X65"/>
          <cell r="Y65"/>
          <cell r="Z65"/>
          <cell r="AA65">
            <v>276.64</v>
          </cell>
          <cell r="AB65">
            <v>0</v>
          </cell>
          <cell r="AC65">
            <v>0.80508500000000005</v>
          </cell>
          <cell r="AD65">
            <v>10</v>
          </cell>
          <cell r="AE65">
            <v>0</v>
          </cell>
          <cell r="AF65">
            <v>0</v>
          </cell>
          <cell r="AG65">
            <v>0.20313899999999999</v>
          </cell>
          <cell r="AH65">
            <v>0.20313899999999999</v>
          </cell>
          <cell r="AI65">
            <v>-4.3819999999999997</v>
          </cell>
          <cell r="AJ65">
            <v>0</v>
          </cell>
          <cell r="AK65">
            <v>0</v>
          </cell>
          <cell r="AL65">
            <v>0</v>
          </cell>
          <cell r="AM65">
            <v>-2.057788</v>
          </cell>
          <cell r="AN65">
            <v>-0.35311399999999998</v>
          </cell>
          <cell r="AO65">
            <v>-0.35311399999999998</v>
          </cell>
          <cell r="AP65">
            <v>-5.2695299999999996</v>
          </cell>
          <cell r="AQ65">
            <v>-0.636208</v>
          </cell>
          <cell r="AR65">
            <v>-0.90703100000000003</v>
          </cell>
          <cell r="AS65">
            <v>-2.057788</v>
          </cell>
          <cell r="AT65">
            <v>-2.050386</v>
          </cell>
          <cell r="AU65">
            <v>-0.35241</v>
          </cell>
          <cell r="AV65">
            <v>-0.35241</v>
          </cell>
          <cell r="AW65">
            <v>-5.2688269999999999</v>
          </cell>
          <cell r="AX65">
            <v>-0.63466800000000001</v>
          </cell>
          <cell r="AY65">
            <v>-5.2688269999999999</v>
          </cell>
          <cell r="AZ65">
            <v>-0.63466800000000001</v>
          </cell>
          <cell r="BA65">
            <v>-2.489573</v>
          </cell>
          <cell r="BB65">
            <v>-1.023793</v>
          </cell>
          <cell r="BC65">
            <v>-1.023793</v>
          </cell>
          <cell r="BD65">
            <v>-4.6568579999999997</v>
          </cell>
          <cell r="BE65">
            <v>-4.6568579999999997</v>
          </cell>
          <cell r="BF65">
            <v>-4.6568579999999997</v>
          </cell>
          <cell r="BG65">
            <v>-1.2334130000000001</v>
          </cell>
          <cell r="BH65">
            <v>16.418223999999999</v>
          </cell>
          <cell r="BI65">
            <v>16.418223999999999</v>
          </cell>
          <cell r="BJ65">
            <v>17.917871999999999</v>
          </cell>
          <cell r="BK65">
            <v>18.685099999999998</v>
          </cell>
        </row>
        <row r="66">
          <cell r="B66" t="str">
            <v>GOODY</v>
          </cell>
          <cell r="C66">
            <v>43585</v>
          </cell>
          <cell r="D66" t="str">
            <v>Sanayi</v>
          </cell>
          <cell r="E66" t="str">
            <v>-</v>
          </cell>
          <cell r="F66">
            <v>730.34602900000004</v>
          </cell>
          <cell r="G66">
            <v>699.34371399999998</v>
          </cell>
          <cell r="H66">
            <v>557.410573</v>
          </cell>
          <cell r="I66">
            <v>0.31024789334234604</v>
          </cell>
          <cell r="J66">
            <v>4.4330583630583842E-2</v>
          </cell>
          <cell r="K66" t="str">
            <v>-</v>
          </cell>
          <cell r="L66">
            <v>33.895721000000002</v>
          </cell>
          <cell r="M66">
            <v>25.157203000000003</v>
          </cell>
          <cell r="N66">
            <v>69.631456999999997</v>
          </cell>
          <cell r="O66">
            <v>-0.51321252691868846</v>
          </cell>
          <cell r="P66">
            <v>0.34735650064118806</v>
          </cell>
          <cell r="Q66" t="str">
            <v>-</v>
          </cell>
          <cell r="R66">
            <v>-5.9698089999999997</v>
          </cell>
          <cell r="S66">
            <v>-10.57349</v>
          </cell>
          <cell r="T66">
            <v>41.994779000000001</v>
          </cell>
          <cell r="U66" t="str">
            <v>n.m.</v>
          </cell>
          <cell r="V66" t="str">
            <v>n.m.</v>
          </cell>
          <cell r="W66"/>
          <cell r="X66"/>
          <cell r="Y66"/>
          <cell r="Z66"/>
          <cell r="AA66">
            <v>739.8</v>
          </cell>
          <cell r="AB66">
            <v>730.34602900000004</v>
          </cell>
          <cell r="AC66">
            <v>557.410573</v>
          </cell>
          <cell r="AD66">
            <v>554.35237299999994</v>
          </cell>
          <cell r="AE66">
            <v>651.50349100000005</v>
          </cell>
          <cell r="AF66">
            <v>70.4636</v>
          </cell>
          <cell r="AG66">
            <v>99.490425000000002</v>
          </cell>
          <cell r="AH66">
            <v>99.490425000000002</v>
          </cell>
          <cell r="AI66">
            <v>100.619613</v>
          </cell>
          <cell r="AJ66">
            <v>69.376859999999994</v>
          </cell>
          <cell r="AK66">
            <v>59.785456000000003</v>
          </cell>
          <cell r="AL66">
            <v>70.4636</v>
          </cell>
          <cell r="AM66">
            <v>23.805045</v>
          </cell>
          <cell r="AN66">
            <v>60.856023999999998</v>
          </cell>
          <cell r="AO66">
            <v>60.856023999999998</v>
          </cell>
          <cell r="AP66">
            <v>59.995311999999998</v>
          </cell>
          <cell r="AQ66">
            <v>21.430375000000002</v>
          </cell>
          <cell r="AR66">
            <v>16.624023000000001</v>
          </cell>
          <cell r="AS66">
            <v>23.805045</v>
          </cell>
          <cell r="AT66">
            <v>33.895721000000002</v>
          </cell>
          <cell r="AU66">
            <v>69.631456999999997</v>
          </cell>
          <cell r="AV66">
            <v>69.631456999999997</v>
          </cell>
          <cell r="AW66">
            <v>69.787274999999994</v>
          </cell>
          <cell r="AX66">
            <v>31.213009</v>
          </cell>
          <cell r="AY66">
            <v>69.787274999999994</v>
          </cell>
          <cell r="AZ66">
            <v>31.213009</v>
          </cell>
          <cell r="BA66">
            <v>-5.9698089999999997</v>
          </cell>
          <cell r="BB66">
            <v>41.994779000000001</v>
          </cell>
          <cell r="BC66">
            <v>41.994779000000001</v>
          </cell>
          <cell r="BD66">
            <v>55.657305000000001</v>
          </cell>
          <cell r="BE66">
            <v>55.657305000000001</v>
          </cell>
          <cell r="BF66">
            <v>55.657305000000001</v>
          </cell>
          <cell r="BG66">
            <v>38.950795999999997</v>
          </cell>
          <cell r="BH66">
            <v>70.267452000000006</v>
          </cell>
          <cell r="BI66">
            <v>70.267452000000006</v>
          </cell>
          <cell r="BJ66">
            <v>36.907003000000003</v>
          </cell>
          <cell r="BK66">
            <v>159.63253</v>
          </cell>
        </row>
        <row r="67">
          <cell r="B67" t="str">
            <v>TSKB</v>
          </cell>
          <cell r="C67">
            <v>43585</v>
          </cell>
          <cell r="D67" t="str">
            <v>Banka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-</v>
          </cell>
          <cell r="N67" t="str">
            <v>-</v>
          </cell>
          <cell r="O67" t="str">
            <v>-</v>
          </cell>
          <cell r="P67" t="str">
            <v>-</v>
          </cell>
          <cell r="Q67">
            <v>180.81171213128709</v>
          </cell>
          <cell r="R67">
            <v>185.22200000000001</v>
          </cell>
          <cell r="S67">
            <v>169.9</v>
          </cell>
          <cell r="T67">
            <v>158.86799999999999</v>
          </cell>
          <cell r="U67">
            <v>0.16588614447214045</v>
          </cell>
          <cell r="V67">
            <v>9.01824602707475E-2</v>
          </cell>
          <cell r="W67"/>
          <cell r="X67"/>
          <cell r="Y67"/>
          <cell r="Z67"/>
          <cell r="AA67">
            <v>2016</v>
          </cell>
          <cell r="AB67">
            <v>510.596</v>
          </cell>
          <cell r="AC67">
            <v>312.69900000000001</v>
          </cell>
          <cell r="AD67">
            <v>362.98099999999999</v>
          </cell>
          <cell r="AE67">
            <v>485.90600000000001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174.56899999999999</v>
          </cell>
          <cell r="AQ67">
            <v>150.49100000000001</v>
          </cell>
          <cell r="AR67">
            <v>304.95699999999999</v>
          </cell>
          <cell r="AS67">
            <v>281.38299999999998</v>
          </cell>
          <cell r="AT67">
            <v>0</v>
          </cell>
          <cell r="AU67">
            <v>0</v>
          </cell>
          <cell r="AV67">
            <v>1.1559999999999999</v>
          </cell>
          <cell r="AW67">
            <v>1.1879999999999999</v>
          </cell>
          <cell r="AX67">
            <v>1.1970000000000001</v>
          </cell>
          <cell r="AY67">
            <v>1.1879999999999999</v>
          </cell>
          <cell r="AZ67">
            <v>1.1970000000000001</v>
          </cell>
          <cell r="BA67">
            <v>185.22200000000001</v>
          </cell>
          <cell r="BB67">
            <v>158.86799999999999</v>
          </cell>
          <cell r="BC67">
            <v>0</v>
          </cell>
          <cell r="BD67">
            <v>49.067</v>
          </cell>
          <cell r="BE67">
            <v>49.067</v>
          </cell>
          <cell r="BF67">
            <v>49.067</v>
          </cell>
          <cell r="BG67">
            <v>32.872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B68" t="str">
            <v>NUGYO</v>
          </cell>
          <cell r="C68">
            <v>43585</v>
          </cell>
          <cell r="D68" t="str">
            <v>Sanayi</v>
          </cell>
          <cell r="E68" t="str">
            <v>-</v>
          </cell>
          <cell r="F68">
            <v>57.977125000000001</v>
          </cell>
          <cell r="G68">
            <v>51.198101000000001</v>
          </cell>
          <cell r="H68">
            <v>64.301044000000005</v>
          </cell>
          <cell r="I68">
            <v>-9.8348620902640405E-2</v>
          </cell>
          <cell r="J68">
            <v>0.13240772348177532</v>
          </cell>
          <cell r="K68" t="str">
            <v>-</v>
          </cell>
          <cell r="L68">
            <v>12.504315</v>
          </cell>
          <cell r="M68">
            <v>-4.8448630000000001</v>
          </cell>
          <cell r="N68">
            <v>10.802787</v>
          </cell>
          <cell r="O68">
            <v>0.15750824301173383</v>
          </cell>
          <cell r="P68" t="str">
            <v>n.m.</v>
          </cell>
          <cell r="Q68" t="str">
            <v>-</v>
          </cell>
          <cell r="R68">
            <v>-95.844703999999993</v>
          </cell>
          <cell r="S68">
            <v>51.015256000000001</v>
          </cell>
          <cell r="T68">
            <v>-15.525760999999999</v>
          </cell>
          <cell r="U68" t="str">
            <v>n.m.</v>
          </cell>
          <cell r="V68" t="str">
            <v>n.m.</v>
          </cell>
          <cell r="W68"/>
          <cell r="X68"/>
          <cell r="Y68"/>
          <cell r="Z68"/>
          <cell r="AA68">
            <v>164</v>
          </cell>
          <cell r="AB68">
            <v>57.977125000000001</v>
          </cell>
          <cell r="AC68">
            <v>64.301044000000005</v>
          </cell>
          <cell r="AD68">
            <v>60.870714</v>
          </cell>
          <cell r="AE68">
            <v>47.581226999999998</v>
          </cell>
          <cell r="AF68">
            <v>28.517776999999999</v>
          </cell>
          <cell r="AG68">
            <v>20.722490000000001</v>
          </cell>
          <cell r="AH68">
            <v>20.722490000000001</v>
          </cell>
          <cell r="AI68">
            <v>17.925768000000001</v>
          </cell>
          <cell r="AJ68">
            <v>18.732811000000002</v>
          </cell>
          <cell r="AK68">
            <v>7.3169199999999996</v>
          </cell>
          <cell r="AL68">
            <v>28.517776999999999</v>
          </cell>
          <cell r="AM68">
            <v>12.388146000000001</v>
          </cell>
          <cell r="AN68">
            <v>10.728854</v>
          </cell>
          <cell r="AO68">
            <v>10.728854</v>
          </cell>
          <cell r="AP68">
            <v>7.8688370000000001</v>
          </cell>
          <cell r="AQ68">
            <v>7.0474620000000003</v>
          </cell>
          <cell r="AR68">
            <v>-4.9018519999999999</v>
          </cell>
          <cell r="AS68">
            <v>12.388146000000001</v>
          </cell>
          <cell r="AT68">
            <v>12.504315</v>
          </cell>
          <cell r="AU68">
            <v>10.802787</v>
          </cell>
          <cell r="AV68">
            <v>10.802787</v>
          </cell>
          <cell r="AW68">
            <v>7.9457300000000002</v>
          </cell>
          <cell r="AX68">
            <v>7.1287520000000004</v>
          </cell>
          <cell r="AY68">
            <v>7.9457300000000002</v>
          </cell>
          <cell r="AZ68">
            <v>7.1287520000000004</v>
          </cell>
          <cell r="BA68">
            <v>-95.844703999999993</v>
          </cell>
          <cell r="BB68">
            <v>-15.525760999999999</v>
          </cell>
          <cell r="BC68">
            <v>-15.525760999999999</v>
          </cell>
          <cell r="BD68">
            <v>-90.940382999999997</v>
          </cell>
          <cell r="BE68">
            <v>-90.940382999999997</v>
          </cell>
          <cell r="BF68">
            <v>-90.940382999999997</v>
          </cell>
          <cell r="BG68">
            <v>-180.50917100000001</v>
          </cell>
          <cell r="BH68">
            <v>867.63478899999996</v>
          </cell>
          <cell r="BI68">
            <v>867.63478899999996</v>
          </cell>
          <cell r="BJ68">
            <v>890.51344200000005</v>
          </cell>
          <cell r="BK68">
            <v>1073.298497</v>
          </cell>
        </row>
        <row r="69">
          <cell r="B69" t="str">
            <v>INTEM</v>
          </cell>
          <cell r="C69">
            <v>43585.014097222222</v>
          </cell>
          <cell r="D69" t="str">
            <v>Sanayi</v>
          </cell>
          <cell r="E69" t="str">
            <v>-</v>
          </cell>
          <cell r="F69">
            <v>166.63239999999999</v>
          </cell>
          <cell r="G69">
            <v>182.87184400000001</v>
          </cell>
          <cell r="H69">
            <v>219.01027099999999</v>
          </cell>
          <cell r="I69">
            <v>-0.2391571443697269</v>
          </cell>
          <cell r="J69">
            <v>-8.8802319945983643E-2</v>
          </cell>
          <cell r="K69" t="str">
            <v>-</v>
          </cell>
          <cell r="L69">
            <v>-0.4021359999999996</v>
          </cell>
          <cell r="M69">
            <v>-14.302377</v>
          </cell>
          <cell r="N69">
            <v>-5.5354419999999998</v>
          </cell>
          <cell r="O69" t="str">
            <v>n.m.</v>
          </cell>
          <cell r="P69" t="str">
            <v>n.m.</v>
          </cell>
          <cell r="Q69" t="str">
            <v>-</v>
          </cell>
          <cell r="R69">
            <v>-7.9014170000000004</v>
          </cell>
          <cell r="S69">
            <v>-17.585304000000001</v>
          </cell>
          <cell r="T69">
            <v>-7.265523</v>
          </cell>
          <cell r="U69" t="str">
            <v>n.m.</v>
          </cell>
          <cell r="V69" t="str">
            <v>n.m.</v>
          </cell>
          <cell r="W69"/>
          <cell r="X69"/>
          <cell r="Y69"/>
          <cell r="Z69"/>
          <cell r="AA69">
            <v>145.80000000000001</v>
          </cell>
          <cell r="AB69">
            <v>166.63239999999999</v>
          </cell>
          <cell r="AC69">
            <v>219.01027099999999</v>
          </cell>
          <cell r="AD69">
            <v>219.70871099999999</v>
          </cell>
          <cell r="AE69">
            <v>203.70115699999999</v>
          </cell>
          <cell r="AF69">
            <v>17.665458000000001</v>
          </cell>
          <cell r="AG69">
            <v>17.999969</v>
          </cell>
          <cell r="AH69">
            <v>17.999969</v>
          </cell>
          <cell r="AI69">
            <v>21.246663999999999</v>
          </cell>
          <cell r="AJ69">
            <v>20.734286999999998</v>
          </cell>
          <cell r="AK69">
            <v>19.308347999999999</v>
          </cell>
          <cell r="AL69">
            <v>17.665458000000001</v>
          </cell>
          <cell r="AM69">
            <v>-6.431991</v>
          </cell>
          <cell r="AN69">
            <v>-7.8430569999999999</v>
          </cell>
          <cell r="AO69">
            <v>-7.8430569999999999</v>
          </cell>
          <cell r="AP69">
            <v>-6.4172669999999998</v>
          </cell>
          <cell r="AQ69">
            <v>-4.0070249999999996</v>
          </cell>
          <cell r="AR69">
            <v>-16.351296999999999</v>
          </cell>
          <cell r="AS69">
            <v>-6.431991</v>
          </cell>
          <cell r="AT69">
            <v>-0.40213599999999999</v>
          </cell>
          <cell r="AU69">
            <v>-5.5354419999999998</v>
          </cell>
          <cell r="AV69">
            <v>-5.5354419999999998</v>
          </cell>
          <cell r="AW69">
            <v>-4.1918670000000002</v>
          </cell>
          <cell r="AX69">
            <v>-1.2292670000000001</v>
          </cell>
          <cell r="AY69">
            <v>-4.1918670000000002</v>
          </cell>
          <cell r="AZ69">
            <v>-1.2292670000000001</v>
          </cell>
          <cell r="BA69">
            <v>-7.9014170000000004</v>
          </cell>
          <cell r="BB69">
            <v>-7.265523</v>
          </cell>
          <cell r="BC69">
            <v>-7.265523</v>
          </cell>
          <cell r="BD69">
            <v>-9.1227119999999999</v>
          </cell>
          <cell r="BE69">
            <v>-9.1227119999999999</v>
          </cell>
          <cell r="BF69">
            <v>-9.1227119999999999</v>
          </cell>
          <cell r="BG69">
            <v>-3.8891849999999999</v>
          </cell>
          <cell r="BH69">
            <v>46.962434999999999</v>
          </cell>
          <cell r="BI69">
            <v>46.962434999999999</v>
          </cell>
          <cell r="BJ69">
            <v>-2.0556459999999999</v>
          </cell>
          <cell r="BK69">
            <v>-0.89932299999999998</v>
          </cell>
        </row>
        <row r="70">
          <cell r="B70" t="str">
            <v>ADEL</v>
          </cell>
          <cell r="C70">
            <v>43585.25</v>
          </cell>
          <cell r="D70" t="str">
            <v>Sanayi</v>
          </cell>
          <cell r="E70" t="str">
            <v>-</v>
          </cell>
          <cell r="F70">
            <v>108.631</v>
          </cell>
          <cell r="G70">
            <v>31.210999999999999</v>
          </cell>
          <cell r="H70">
            <v>134.023</v>
          </cell>
          <cell r="I70">
            <v>-0.18946001805660218</v>
          </cell>
          <cell r="J70">
            <v>2.4805357085642883</v>
          </cell>
          <cell r="K70" t="str">
            <v>-</v>
          </cell>
          <cell r="L70">
            <v>32.048000000000002</v>
          </cell>
          <cell r="M70">
            <v>-11.507</v>
          </cell>
          <cell r="N70">
            <v>40.536000000000001</v>
          </cell>
          <cell r="O70">
            <v>-0.2093941188079731</v>
          </cell>
          <cell r="P70" t="str">
            <v>n.m.</v>
          </cell>
          <cell r="Q70" t="str">
            <v>-</v>
          </cell>
          <cell r="R70">
            <v>3.2989999999999999</v>
          </cell>
          <cell r="S70">
            <v>-22.303000000000001</v>
          </cell>
          <cell r="T70">
            <v>19.488</v>
          </cell>
          <cell r="U70">
            <v>-0.83071633825944169</v>
          </cell>
          <cell r="V70" t="str">
            <v>n.m.</v>
          </cell>
          <cell r="W70"/>
          <cell r="X70"/>
          <cell r="Y70"/>
          <cell r="Z70"/>
          <cell r="AA70">
            <v>244.2825</v>
          </cell>
          <cell r="AB70">
            <v>108.631</v>
          </cell>
          <cell r="AC70">
            <v>134.023</v>
          </cell>
          <cell r="AD70">
            <v>116.464</v>
          </cell>
          <cell r="AE70">
            <v>103.417</v>
          </cell>
          <cell r="AF70">
            <v>52.744999999999997</v>
          </cell>
          <cell r="AG70">
            <v>63.81</v>
          </cell>
          <cell r="AH70">
            <v>63.81</v>
          </cell>
          <cell r="AI70">
            <v>53.847000000000001</v>
          </cell>
          <cell r="AJ70">
            <v>45.732999999999997</v>
          </cell>
          <cell r="AK70">
            <v>10.884</v>
          </cell>
          <cell r="AL70">
            <v>52.744999999999997</v>
          </cell>
          <cell r="AM70">
            <v>27.829000000000001</v>
          </cell>
          <cell r="AN70">
            <v>37.387</v>
          </cell>
          <cell r="AO70">
            <v>37.387</v>
          </cell>
          <cell r="AP70">
            <v>29.515000000000001</v>
          </cell>
          <cell r="AQ70">
            <v>19.991</v>
          </cell>
          <cell r="AR70">
            <v>-15.138999999999999</v>
          </cell>
          <cell r="AS70">
            <v>27.829000000000001</v>
          </cell>
          <cell r="AT70">
            <v>32.048000000000002</v>
          </cell>
          <cell r="AU70">
            <v>40.536000000000001</v>
          </cell>
          <cell r="AV70">
            <v>40.536000000000001</v>
          </cell>
          <cell r="AW70">
            <v>32.776000000000003</v>
          </cell>
          <cell r="AX70">
            <v>23.254000000000001</v>
          </cell>
          <cell r="AY70">
            <v>32.776000000000003</v>
          </cell>
          <cell r="AZ70">
            <v>23.254000000000001</v>
          </cell>
          <cell r="BA70">
            <v>3.2989999999999999</v>
          </cell>
          <cell r="BB70">
            <v>19.488</v>
          </cell>
          <cell r="BC70">
            <v>19.488</v>
          </cell>
          <cell r="BD70">
            <v>9.1929999999999996</v>
          </cell>
          <cell r="BE70">
            <v>9.1929999999999996</v>
          </cell>
          <cell r="BF70">
            <v>9.1929999999999996</v>
          </cell>
          <cell r="BG70">
            <v>7.452</v>
          </cell>
          <cell r="BH70">
            <v>173.947</v>
          </cell>
          <cell r="BI70">
            <v>173.947</v>
          </cell>
          <cell r="BJ70">
            <v>285.06599999999997</v>
          </cell>
          <cell r="BK70">
            <v>312.20499999999998</v>
          </cell>
        </row>
        <row r="71">
          <cell r="B71" t="str">
            <v>ALKA</v>
          </cell>
          <cell r="C71">
            <v>43585.25</v>
          </cell>
          <cell r="D71" t="str">
            <v>Sanayi</v>
          </cell>
          <cell r="E71" t="str">
            <v>-</v>
          </cell>
          <cell r="F71">
            <v>94.600323000000003</v>
          </cell>
          <cell r="G71">
            <v>95.640156000000005</v>
          </cell>
          <cell r="H71">
            <v>68.821644000000006</v>
          </cell>
          <cell r="I71">
            <v>0.37457226392325049</v>
          </cell>
          <cell r="J71">
            <v>-1.0872347385129766E-2</v>
          </cell>
          <cell r="K71" t="str">
            <v>-</v>
          </cell>
          <cell r="L71">
            <v>7.426488</v>
          </cell>
          <cell r="M71">
            <v>10.583631</v>
          </cell>
          <cell r="N71">
            <v>6.3645829999999997</v>
          </cell>
          <cell r="O71">
            <v>0.16684596618505876</v>
          </cell>
          <cell r="P71">
            <v>-0.29830433430643988</v>
          </cell>
          <cell r="Q71" t="str">
            <v>-</v>
          </cell>
          <cell r="R71">
            <v>6.7090050000000003</v>
          </cell>
          <cell r="S71">
            <v>3.455743</v>
          </cell>
          <cell r="T71">
            <v>5.3983249999999998</v>
          </cell>
          <cell r="U71">
            <v>0.24279382956750495</v>
          </cell>
          <cell r="V71">
            <v>0.94140739053801181</v>
          </cell>
          <cell r="W71"/>
          <cell r="X71"/>
          <cell r="Y71"/>
          <cell r="Z71"/>
          <cell r="AA71">
            <v>181.65</v>
          </cell>
          <cell r="AB71">
            <v>94.600323000000003</v>
          </cell>
          <cell r="AC71">
            <v>68.821644000000006</v>
          </cell>
          <cell r="AD71">
            <v>83.629867000000004</v>
          </cell>
          <cell r="AE71">
            <v>104.835702</v>
          </cell>
          <cell r="AF71">
            <v>10.695831999999999</v>
          </cell>
          <cell r="AG71">
            <v>6.6529569999999998</v>
          </cell>
          <cell r="AH71">
            <v>6.6529569999999998</v>
          </cell>
          <cell r="AI71">
            <v>18.394435999999999</v>
          </cell>
          <cell r="AJ71">
            <v>27.606923999999999</v>
          </cell>
          <cell r="AK71">
            <v>13.667946000000001</v>
          </cell>
          <cell r="AL71">
            <v>10.695831999999999</v>
          </cell>
          <cell r="AM71">
            <v>5.7210549999999998</v>
          </cell>
          <cell r="AN71">
            <v>3.5330240000000002</v>
          </cell>
          <cell r="AO71">
            <v>3.5330240000000002</v>
          </cell>
          <cell r="AP71">
            <v>15.073637</v>
          </cell>
          <cell r="AQ71">
            <v>23.841659</v>
          </cell>
          <cell r="AR71">
            <v>8.9320850000000007</v>
          </cell>
          <cell r="AS71">
            <v>5.7210549999999998</v>
          </cell>
          <cell r="AT71">
            <v>7.426488</v>
          </cell>
          <cell r="AU71">
            <v>6.3645829999999997</v>
          </cell>
          <cell r="AV71">
            <v>6.3645829999999997</v>
          </cell>
          <cell r="AW71">
            <v>15.316750000000001</v>
          </cell>
          <cell r="AX71">
            <v>25.489644999999999</v>
          </cell>
          <cell r="AY71">
            <v>15.316750000000001</v>
          </cell>
          <cell r="AZ71">
            <v>25.489644999999999</v>
          </cell>
          <cell r="BA71">
            <v>6.7090050000000003</v>
          </cell>
          <cell r="BB71">
            <v>5.3983249999999998</v>
          </cell>
          <cell r="BC71">
            <v>5.3983249999999998</v>
          </cell>
          <cell r="BD71">
            <v>13.281105999999999</v>
          </cell>
          <cell r="BE71">
            <v>13.281105999999999</v>
          </cell>
          <cell r="BF71">
            <v>13.281105999999999</v>
          </cell>
          <cell r="BG71">
            <v>25.200233999999998</v>
          </cell>
          <cell r="BH71">
            <v>-33.528635999999999</v>
          </cell>
          <cell r="BI71">
            <v>-33.528635999999999</v>
          </cell>
          <cell r="BJ71">
            <v>26.995531</v>
          </cell>
          <cell r="BK71">
            <v>15.496846</v>
          </cell>
        </row>
        <row r="72">
          <cell r="B72" t="str">
            <v>ATAGY</v>
          </cell>
          <cell r="C72">
            <v>43585.25</v>
          </cell>
          <cell r="D72" t="str">
            <v>Sanayi</v>
          </cell>
          <cell r="E72" t="str">
            <v>-</v>
          </cell>
          <cell r="F72">
            <v>0.66088899999999995</v>
          </cell>
          <cell r="G72">
            <v>6.763147</v>
          </cell>
          <cell r="H72">
            <v>0.88705400000000001</v>
          </cell>
          <cell r="I72">
            <v>-0.25496193016434177</v>
          </cell>
          <cell r="J72">
            <v>-0.90228084647576046</v>
          </cell>
          <cell r="K72" t="str">
            <v>-</v>
          </cell>
          <cell r="L72">
            <v>2.5258999999999997E-2</v>
          </cell>
          <cell r="M72">
            <v>0.170988</v>
          </cell>
          <cell r="N72">
            <v>0.39216299999999998</v>
          </cell>
          <cell r="O72">
            <v>-0.93559055800776714</v>
          </cell>
          <cell r="P72">
            <v>-0.85227618312396192</v>
          </cell>
          <cell r="Q72" t="str">
            <v>-</v>
          </cell>
          <cell r="R72">
            <v>-0.61815500000000001</v>
          </cell>
          <cell r="S72">
            <v>4.6311289999999996</v>
          </cell>
          <cell r="T72">
            <v>-1.0640050000000001</v>
          </cell>
          <cell r="U72" t="str">
            <v>n.m.</v>
          </cell>
          <cell r="V72" t="str">
            <v>n.m.</v>
          </cell>
          <cell r="W72"/>
          <cell r="X72"/>
          <cell r="Y72"/>
          <cell r="Z72"/>
          <cell r="AA72">
            <v>90.487499999999997</v>
          </cell>
          <cell r="AB72">
            <v>0.66088899999999995</v>
          </cell>
          <cell r="AC72">
            <v>0.88705400000000001</v>
          </cell>
          <cell r="AD72">
            <v>11.989404</v>
          </cell>
          <cell r="AE72">
            <v>0.80266099999999996</v>
          </cell>
          <cell r="AF72">
            <v>0.62969799999999998</v>
          </cell>
          <cell r="AG72">
            <v>0.88284099999999999</v>
          </cell>
          <cell r="AH72">
            <v>0.88284099999999999</v>
          </cell>
          <cell r="AI72">
            <v>3.366851</v>
          </cell>
          <cell r="AJ72">
            <v>0.798898</v>
          </cell>
          <cell r="AK72">
            <v>0.76315900000000003</v>
          </cell>
          <cell r="AL72">
            <v>0.62969799999999998</v>
          </cell>
          <cell r="AM72">
            <v>2.0164999999999999E-2</v>
          </cell>
          <cell r="AN72">
            <v>0.38652700000000001</v>
          </cell>
          <cell r="AO72">
            <v>0.38652700000000001</v>
          </cell>
          <cell r="AP72">
            <v>2.8804940000000001</v>
          </cell>
          <cell r="AQ72">
            <v>0.20482</v>
          </cell>
          <cell r="AR72">
            <v>0.16570599999999999</v>
          </cell>
          <cell r="AS72">
            <v>2.0164999999999999E-2</v>
          </cell>
          <cell r="AT72">
            <v>2.5259E-2</v>
          </cell>
          <cell r="AU72">
            <v>0.39216299999999998</v>
          </cell>
          <cell r="AV72">
            <v>0.39216299999999998</v>
          </cell>
          <cell r="AW72">
            <v>2.8859349999999999</v>
          </cell>
          <cell r="AX72">
            <v>0.21008599999999999</v>
          </cell>
          <cell r="AY72">
            <v>2.8859349999999999</v>
          </cell>
          <cell r="AZ72">
            <v>0.21008599999999999</v>
          </cell>
          <cell r="BA72">
            <v>-0.61815500000000001</v>
          </cell>
          <cell r="BB72">
            <v>-1.0640050000000001</v>
          </cell>
          <cell r="BC72">
            <v>-1.0640050000000001</v>
          </cell>
          <cell r="BD72">
            <v>0.88485199999999997</v>
          </cell>
          <cell r="BE72">
            <v>0.88485199999999997</v>
          </cell>
          <cell r="BF72">
            <v>0.88485199999999997</v>
          </cell>
          <cell r="BG72">
            <v>-2.7246649999999999</v>
          </cell>
          <cell r="BH72">
            <v>28.48272</v>
          </cell>
          <cell r="BI72">
            <v>28.48272</v>
          </cell>
          <cell r="BJ72">
            <v>29.607119000000001</v>
          </cell>
          <cell r="BK72">
            <v>34.766143</v>
          </cell>
        </row>
        <row r="73">
          <cell r="B73" t="str">
            <v>AGYO</v>
          </cell>
          <cell r="C73">
            <v>43585.25</v>
          </cell>
          <cell r="D73" t="str">
            <v>Sanayi</v>
          </cell>
          <cell r="E73" t="str">
            <v>-</v>
          </cell>
          <cell r="F73">
            <v>6.3021099999999999</v>
          </cell>
          <cell r="G73">
            <v>5.263325</v>
          </cell>
          <cell r="H73">
            <v>1.9363619999999999</v>
          </cell>
          <cell r="I73">
            <v>2.2546135484997123</v>
          </cell>
          <cell r="J73">
            <v>0.19736288372844157</v>
          </cell>
          <cell r="K73" t="str">
            <v>-</v>
          </cell>
          <cell r="L73">
            <v>-1.6135120000000001</v>
          </cell>
          <cell r="M73">
            <v>-3.8006010000000003</v>
          </cell>
          <cell r="N73">
            <v>-1.3154629999999998</v>
          </cell>
          <cell r="O73" t="str">
            <v>n.m.</v>
          </cell>
          <cell r="P73" t="str">
            <v>n.m.</v>
          </cell>
          <cell r="Q73" t="str">
            <v>-</v>
          </cell>
          <cell r="R73">
            <v>-2.6758009999999999</v>
          </cell>
          <cell r="S73">
            <v>27.278569000000001</v>
          </cell>
          <cell r="T73">
            <v>-2.0014539999999998</v>
          </cell>
          <cell r="U73" t="str">
            <v>n.m.</v>
          </cell>
          <cell r="V73" t="str">
            <v>n.m.</v>
          </cell>
          <cell r="W73"/>
          <cell r="X73"/>
          <cell r="Y73"/>
          <cell r="Z73"/>
          <cell r="AA73">
            <v>242.55</v>
          </cell>
          <cell r="AB73">
            <v>6.3021099999999999</v>
          </cell>
          <cell r="AC73">
            <v>1.9363619999999999</v>
          </cell>
          <cell r="AD73">
            <v>2.0294349999999999</v>
          </cell>
          <cell r="AE73">
            <v>2.1136140000000001</v>
          </cell>
          <cell r="AF73">
            <v>1.485476</v>
          </cell>
          <cell r="AG73">
            <v>1.2966009999999999</v>
          </cell>
          <cell r="AH73">
            <v>1.2966009999999999</v>
          </cell>
          <cell r="AI73">
            <v>0.98727900000000002</v>
          </cell>
          <cell r="AJ73">
            <v>1.3709249999999999</v>
          </cell>
          <cell r="AK73">
            <v>1.3374980000000001</v>
          </cell>
          <cell r="AL73">
            <v>1.485476</v>
          </cell>
          <cell r="AM73">
            <v>-1.974675</v>
          </cell>
          <cell r="AN73">
            <v>-1.5549139999999999</v>
          </cell>
          <cell r="AO73">
            <v>-1.5549139999999999</v>
          </cell>
          <cell r="AP73">
            <v>-1.2982340000000001</v>
          </cell>
          <cell r="AQ73">
            <v>-1.4275869999999999</v>
          </cell>
          <cell r="AR73">
            <v>-4.1579990000000002</v>
          </cell>
          <cell r="AS73">
            <v>-1.974675</v>
          </cell>
          <cell r="AT73">
            <v>-1.6135120000000001</v>
          </cell>
          <cell r="AU73">
            <v>-1.315463</v>
          </cell>
          <cell r="AV73">
            <v>-1.315463</v>
          </cell>
          <cell r="AW73">
            <v>-1.1636</v>
          </cell>
          <cell r="AX73">
            <v>-1.125537</v>
          </cell>
          <cell r="AY73">
            <v>-1.1636</v>
          </cell>
          <cell r="AZ73">
            <v>-1.125537</v>
          </cell>
          <cell r="BA73">
            <v>-2.6758009999999999</v>
          </cell>
          <cell r="BB73">
            <v>-2.0014539999999998</v>
          </cell>
          <cell r="BC73">
            <v>-2.0014539999999998</v>
          </cell>
          <cell r="BD73">
            <v>-1.3921790000000001</v>
          </cell>
          <cell r="BE73">
            <v>-1.3921790000000001</v>
          </cell>
          <cell r="BF73">
            <v>-1.3921790000000001</v>
          </cell>
          <cell r="BG73">
            <v>-3.5357319999999999</v>
          </cell>
          <cell r="BH73">
            <v>7.280996</v>
          </cell>
          <cell r="BI73">
            <v>7.280996</v>
          </cell>
          <cell r="BJ73">
            <v>1.2083470000000001</v>
          </cell>
          <cell r="BK73">
            <v>12.467264999999999</v>
          </cell>
        </row>
        <row r="74">
          <cell r="B74" t="str">
            <v>BAGFS</v>
          </cell>
          <cell r="C74">
            <v>43585.25</v>
          </cell>
          <cell r="D74" t="str">
            <v>Sanayi</v>
          </cell>
          <cell r="E74" t="str">
            <v/>
          </cell>
          <cell r="F74">
            <v>235.33878999999999</v>
          </cell>
          <cell r="G74">
            <v>70.550499000000002</v>
          </cell>
          <cell r="H74">
            <v>160.252645</v>
          </cell>
          <cell r="I74">
            <v>0.46854855344197266</v>
          </cell>
          <cell r="J74">
            <v>2.3357494749966259</v>
          </cell>
          <cell r="K74" t="str">
            <v/>
          </cell>
          <cell r="L74">
            <v>56.127613000000004</v>
          </cell>
          <cell r="M74">
            <v>6.1012259999999996</v>
          </cell>
          <cell r="N74">
            <v>23.443747999999999</v>
          </cell>
          <cell r="O74">
            <v>1.3941399216541659</v>
          </cell>
          <cell r="P74">
            <v>8.1993991043767274</v>
          </cell>
          <cell r="Q74" t="str">
            <v/>
          </cell>
          <cell r="R74">
            <v>0.65566599999999997</v>
          </cell>
          <cell r="S74">
            <v>110.525317</v>
          </cell>
          <cell r="T74">
            <v>-22.737517</v>
          </cell>
          <cell r="U74" t="str">
            <v>n.m.</v>
          </cell>
          <cell r="V74">
            <v>-0.99406773020157901</v>
          </cell>
          <cell r="W74"/>
          <cell r="X74"/>
          <cell r="Y74"/>
          <cell r="Z74"/>
          <cell r="AA74">
            <v>259.2</v>
          </cell>
          <cell r="AB74">
            <v>235.33878999999999</v>
          </cell>
          <cell r="AC74">
            <v>160.252645</v>
          </cell>
          <cell r="AD74">
            <v>69.395034999999993</v>
          </cell>
          <cell r="AE74">
            <v>56.520209999999999</v>
          </cell>
          <cell r="AF74">
            <v>53.753729999999997</v>
          </cell>
          <cell r="AG74">
            <v>25.903589</v>
          </cell>
          <cell r="AH74">
            <v>25.903589</v>
          </cell>
          <cell r="AI74">
            <v>3.2358889999999998</v>
          </cell>
          <cell r="AJ74">
            <v>-6.1995269999999998</v>
          </cell>
          <cell r="AK74">
            <v>1.108363</v>
          </cell>
          <cell r="AL74">
            <v>53.753729999999997</v>
          </cell>
          <cell r="AM74">
            <v>44.286872000000002</v>
          </cell>
          <cell r="AN74">
            <v>12.280034000000001</v>
          </cell>
          <cell r="AO74">
            <v>12.280034000000001</v>
          </cell>
          <cell r="AP74">
            <v>-4.6002559999999999</v>
          </cell>
          <cell r="AQ74">
            <v>-12.802502</v>
          </cell>
          <cell r="AR74">
            <v>-5.2745129999999998</v>
          </cell>
          <cell r="AS74">
            <v>44.286872000000002</v>
          </cell>
          <cell r="AT74">
            <v>56.127612999999997</v>
          </cell>
          <cell r="AU74">
            <v>23.443747999999999</v>
          </cell>
          <cell r="AV74">
            <v>23.443747999999999</v>
          </cell>
          <cell r="AW74">
            <v>6.5635409999999998</v>
          </cell>
          <cell r="AX74">
            <v>-1.645851</v>
          </cell>
          <cell r="AY74">
            <v>6.5635409999999998</v>
          </cell>
          <cell r="AZ74">
            <v>-1.645851</v>
          </cell>
          <cell r="BA74">
            <v>0.65566599999999997</v>
          </cell>
          <cell r="BB74">
            <v>-22.737517</v>
          </cell>
          <cell r="BC74">
            <v>-22.737517</v>
          </cell>
          <cell r="BD74">
            <v>-59.161451999999997</v>
          </cell>
          <cell r="BE74">
            <v>-59.161451999999997</v>
          </cell>
          <cell r="BF74">
            <v>-59.161451999999997</v>
          </cell>
          <cell r="BG74">
            <v>-136.362461</v>
          </cell>
          <cell r="BH74">
            <v>397.49794700000001</v>
          </cell>
          <cell r="BI74">
            <v>397.49794700000001</v>
          </cell>
          <cell r="BJ74">
            <v>394.76104400000003</v>
          </cell>
          <cell r="BK74">
            <v>617.20046500000001</v>
          </cell>
        </row>
        <row r="75">
          <cell r="B75" t="str">
            <v>BSOKE</v>
          </cell>
          <cell r="C75">
            <v>43585.25</v>
          </cell>
          <cell r="D75" t="str">
            <v>Sanayi</v>
          </cell>
          <cell r="E75" t="str">
            <v>-</v>
          </cell>
          <cell r="F75">
            <v>115.871824</v>
          </cell>
          <cell r="G75">
            <v>65.375731000000002</v>
          </cell>
          <cell r="H75">
            <v>43.180622999999997</v>
          </cell>
          <cell r="I75">
            <v>1.6834217746233078</v>
          </cell>
          <cell r="J75">
            <v>0.77239813960933001</v>
          </cell>
          <cell r="K75" t="str">
            <v>-</v>
          </cell>
          <cell r="L75">
            <v>-6.8216409999999978</v>
          </cell>
          <cell r="M75">
            <v>2.4996210000000003</v>
          </cell>
          <cell r="N75">
            <v>12.702082000000001</v>
          </cell>
          <cell r="O75" t="str">
            <v>n.m.</v>
          </cell>
          <cell r="P75" t="str">
            <v>n.m.</v>
          </cell>
          <cell r="Q75" t="str">
            <v>-</v>
          </cell>
          <cell r="R75">
            <v>-59.352961000000001</v>
          </cell>
          <cell r="S75">
            <v>57.332566</v>
          </cell>
          <cell r="T75">
            <v>-2.403324</v>
          </cell>
          <cell r="U75" t="str">
            <v>n.m.</v>
          </cell>
          <cell r="V75" t="str">
            <v>n.m.</v>
          </cell>
          <cell r="W75"/>
          <cell r="X75"/>
          <cell r="Y75"/>
          <cell r="Z75"/>
          <cell r="AA75">
            <v>332</v>
          </cell>
          <cell r="AB75">
            <v>115.871824</v>
          </cell>
          <cell r="AC75">
            <v>43.180622999999997</v>
          </cell>
          <cell r="AD75">
            <v>76.727478000000005</v>
          </cell>
          <cell r="AE75">
            <v>100.26978099999999</v>
          </cell>
          <cell r="AF75">
            <v>12.560976999999999</v>
          </cell>
          <cell r="AG75">
            <v>14.056608000000001</v>
          </cell>
          <cell r="AH75">
            <v>14.056608000000001</v>
          </cell>
          <cell r="AI75">
            <v>25.062225999999999</v>
          </cell>
          <cell r="AJ75">
            <v>34.085638000000003</v>
          </cell>
          <cell r="AK75">
            <v>5.022081</v>
          </cell>
          <cell r="AL75">
            <v>12.560976999999999</v>
          </cell>
          <cell r="AM75">
            <v>-19.461265999999998</v>
          </cell>
          <cell r="AN75">
            <v>9.7184640000000009</v>
          </cell>
          <cell r="AO75">
            <v>9.7184640000000009</v>
          </cell>
          <cell r="AP75">
            <v>15.947903999999999</v>
          </cell>
          <cell r="AQ75">
            <v>18.804508999999999</v>
          </cell>
          <cell r="AR75">
            <v>-6.0782429999999996</v>
          </cell>
          <cell r="AS75">
            <v>-19.461265999999998</v>
          </cell>
          <cell r="AT75">
            <v>-6.8216409999999996</v>
          </cell>
          <cell r="AU75">
            <v>12.702082000000001</v>
          </cell>
          <cell r="AV75">
            <v>12.702082000000001</v>
          </cell>
          <cell r="AW75">
            <v>18.964893</v>
          </cell>
          <cell r="AX75">
            <v>21.826426000000001</v>
          </cell>
          <cell r="AY75">
            <v>18.964893</v>
          </cell>
          <cell r="AZ75">
            <v>21.826426000000001</v>
          </cell>
          <cell r="BA75">
            <v>-59.352961000000001</v>
          </cell>
          <cell r="BB75">
            <v>-2.403324</v>
          </cell>
          <cell r="BC75">
            <v>-2.403324</v>
          </cell>
          <cell r="BD75">
            <v>11.517695</v>
          </cell>
          <cell r="BE75">
            <v>11.517695</v>
          </cell>
          <cell r="BF75">
            <v>11.517695</v>
          </cell>
          <cell r="BG75">
            <v>-143.01264800000001</v>
          </cell>
          <cell r="BH75">
            <v>581.58655899999997</v>
          </cell>
          <cell r="BI75">
            <v>581.58655899999997</v>
          </cell>
          <cell r="BJ75">
            <v>581.25847199999998</v>
          </cell>
          <cell r="BK75">
            <v>706.35799499999996</v>
          </cell>
        </row>
        <row r="76">
          <cell r="B76" t="str">
            <v>BOLUC</v>
          </cell>
          <cell r="C76">
            <v>43585.25</v>
          </cell>
          <cell r="D76" t="str">
            <v>Sanayi</v>
          </cell>
          <cell r="E76">
            <v>80.013412693757189</v>
          </cell>
          <cell r="F76">
            <v>72.925437000000002</v>
          </cell>
          <cell r="G76">
            <v>115.308075</v>
          </cell>
          <cell r="H76">
            <v>142.203408</v>
          </cell>
          <cell r="I76">
            <v>-0.4871751807804775</v>
          </cell>
          <cell r="J76">
            <v>-0.36756001693723528</v>
          </cell>
          <cell r="K76">
            <v>7.30290425291592</v>
          </cell>
          <cell r="L76">
            <v>2.7405040000000005</v>
          </cell>
          <cell r="M76">
            <v>20.799033999999999</v>
          </cell>
          <cell r="N76">
            <v>44.945912</v>
          </cell>
          <cell r="O76">
            <v>-0.93902662382287405</v>
          </cell>
          <cell r="P76">
            <v>-0.86823888070955602</v>
          </cell>
          <cell r="Q76">
            <v>-11.524203205522449</v>
          </cell>
          <cell r="R76">
            <v>-21.186886000000001</v>
          </cell>
          <cell r="S76">
            <v>-2.218191</v>
          </cell>
          <cell r="T76">
            <v>30.377040999999998</v>
          </cell>
          <cell r="U76" t="str">
            <v>n.m.</v>
          </cell>
          <cell r="V76" t="str">
            <v>n.m.</v>
          </cell>
          <cell r="W76"/>
          <cell r="X76"/>
          <cell r="Y76"/>
          <cell r="Z76"/>
          <cell r="AA76">
            <v>395.32951079999998</v>
          </cell>
          <cell r="AB76">
            <v>72.925437000000002</v>
          </cell>
          <cell r="AC76">
            <v>142.203408</v>
          </cell>
          <cell r="AD76">
            <v>153.785934</v>
          </cell>
          <cell r="AE76">
            <v>141.471508</v>
          </cell>
          <cell r="AF76">
            <v>6.6786899999999996</v>
          </cell>
          <cell r="AG76">
            <v>45.459822000000003</v>
          </cell>
          <cell r="AH76">
            <v>45.459822000000003</v>
          </cell>
          <cell r="AI76">
            <v>53.076563999999998</v>
          </cell>
          <cell r="AJ76">
            <v>33.150218000000002</v>
          </cell>
          <cell r="AK76">
            <v>21.795302</v>
          </cell>
          <cell r="AL76">
            <v>6.6786899999999996</v>
          </cell>
          <cell r="AM76">
            <v>-4.9125189999999996</v>
          </cell>
          <cell r="AN76">
            <v>37.830699000000003</v>
          </cell>
          <cell r="AO76">
            <v>37.830699000000003</v>
          </cell>
          <cell r="AP76">
            <v>42.935012</v>
          </cell>
          <cell r="AQ76">
            <v>23.384595999999998</v>
          </cell>
          <cell r="AR76">
            <v>13.236829</v>
          </cell>
          <cell r="AS76">
            <v>-4.9125189999999996</v>
          </cell>
          <cell r="AT76">
            <v>2.7405040000000001</v>
          </cell>
          <cell r="AU76">
            <v>44.945912</v>
          </cell>
          <cell r="AV76">
            <v>44.945912</v>
          </cell>
          <cell r="AW76">
            <v>49.902622999999998</v>
          </cell>
          <cell r="AX76">
            <v>30.416083</v>
          </cell>
          <cell r="AY76">
            <v>49.902622999999998</v>
          </cell>
          <cell r="AZ76">
            <v>30.416083</v>
          </cell>
          <cell r="BA76">
            <v>-21.186886000000001</v>
          </cell>
          <cell r="BB76">
            <v>30.377040999999998</v>
          </cell>
          <cell r="BC76">
            <v>30.377040999999998</v>
          </cell>
          <cell r="BD76">
            <v>31.894535999999999</v>
          </cell>
          <cell r="BE76">
            <v>31.894535999999999</v>
          </cell>
          <cell r="BF76">
            <v>31.894535999999999</v>
          </cell>
          <cell r="BG76">
            <v>9.4071820000000006</v>
          </cell>
          <cell r="BH76">
            <v>133.36076600000001</v>
          </cell>
          <cell r="BI76">
            <v>133.36076600000001</v>
          </cell>
          <cell r="BJ76">
            <v>122.410284</v>
          </cell>
          <cell r="BK76">
            <v>272.19461999999999</v>
          </cell>
        </row>
        <row r="77">
          <cell r="B77" t="str">
            <v>DAGI</v>
          </cell>
          <cell r="C77">
            <v>43585.25</v>
          </cell>
          <cell r="D77" t="str">
            <v>Sanayi</v>
          </cell>
          <cell r="E77" t="str">
            <v>-</v>
          </cell>
          <cell r="F77">
            <v>28.467077</v>
          </cell>
          <cell r="G77">
            <v>46.673780999999998</v>
          </cell>
          <cell r="H77">
            <v>26.147711000000001</v>
          </cell>
          <cell r="I77">
            <v>8.8702448944766088E-2</v>
          </cell>
          <cell r="J77">
            <v>-0.39008418880827334</v>
          </cell>
          <cell r="K77" t="str">
            <v>-</v>
          </cell>
          <cell r="L77">
            <v>5.2439749999999998</v>
          </cell>
          <cell r="M77">
            <v>2.4801989999999998</v>
          </cell>
          <cell r="N77">
            <v>2.7127970000000001</v>
          </cell>
          <cell r="O77">
            <v>0.9330510170867925</v>
          </cell>
          <cell r="P77">
            <v>1.114336389942904</v>
          </cell>
          <cell r="Q77" t="str">
            <v>-</v>
          </cell>
          <cell r="R77">
            <v>-0.70091300000000001</v>
          </cell>
          <cell r="S77">
            <v>7.2684069999999998</v>
          </cell>
          <cell r="T77">
            <v>-0.26976299999999998</v>
          </cell>
          <cell r="U77" t="str">
            <v>n.m.</v>
          </cell>
          <cell r="V77" t="str">
            <v>n.m.</v>
          </cell>
          <cell r="W77"/>
          <cell r="X77"/>
          <cell r="Y77"/>
          <cell r="Z77"/>
          <cell r="AA77">
            <v>58.455000000000005</v>
          </cell>
          <cell r="AB77">
            <v>28.467077</v>
          </cell>
          <cell r="AC77">
            <v>26.147711000000001</v>
          </cell>
          <cell r="AD77">
            <v>24.412924</v>
          </cell>
          <cell r="AE77">
            <v>25.584306999999999</v>
          </cell>
          <cell r="AF77">
            <v>14.44136</v>
          </cell>
          <cell r="AG77">
            <v>13.021381</v>
          </cell>
          <cell r="AH77">
            <v>13.021381</v>
          </cell>
          <cell r="AI77">
            <v>12.552434999999999</v>
          </cell>
          <cell r="AJ77">
            <v>12.634933999999999</v>
          </cell>
          <cell r="AK77">
            <v>14.241318</v>
          </cell>
          <cell r="AL77">
            <v>14.44136</v>
          </cell>
          <cell r="AM77">
            <v>2.159551</v>
          </cell>
          <cell r="AN77">
            <v>2.1736089999999999</v>
          </cell>
          <cell r="AO77">
            <v>2.1736089999999999</v>
          </cell>
          <cell r="AP77">
            <v>1.3253189999999999</v>
          </cell>
          <cell r="AQ77">
            <v>0.87170099999999995</v>
          </cell>
          <cell r="AR77">
            <v>2.119745</v>
          </cell>
          <cell r="AS77">
            <v>2.159551</v>
          </cell>
          <cell r="AT77">
            <v>5.2439749999999998</v>
          </cell>
          <cell r="AU77">
            <v>2.7127970000000001</v>
          </cell>
          <cell r="AV77">
            <v>2.7127970000000001</v>
          </cell>
          <cell r="AW77">
            <v>1.8704019999999999</v>
          </cell>
          <cell r="AX77">
            <v>1.4258249999999999</v>
          </cell>
          <cell r="AY77">
            <v>1.8704019999999999</v>
          </cell>
          <cell r="AZ77">
            <v>1.4258249999999999</v>
          </cell>
          <cell r="BA77">
            <v>-0.70091300000000001</v>
          </cell>
          <cell r="BB77">
            <v>-0.26976299999999998</v>
          </cell>
          <cell r="BC77">
            <v>-0.26976299999999998</v>
          </cell>
          <cell r="BD77">
            <v>-3.379486</v>
          </cell>
          <cell r="BE77">
            <v>-3.379486</v>
          </cell>
          <cell r="BF77">
            <v>-3.379486</v>
          </cell>
          <cell r="BG77">
            <v>-11.505124</v>
          </cell>
          <cell r="BH77">
            <v>25.734226</v>
          </cell>
          <cell r="BI77">
            <v>25.734226</v>
          </cell>
          <cell r="BJ77">
            <v>34.119987000000002</v>
          </cell>
          <cell r="BK77">
            <v>48.551667000000002</v>
          </cell>
        </row>
        <row r="78">
          <cell r="B78" t="str">
            <v>DMSAS</v>
          </cell>
          <cell r="C78">
            <v>43585.25</v>
          </cell>
          <cell r="D78" t="str">
            <v>Sanayi</v>
          </cell>
          <cell r="E78" t="str">
            <v>-</v>
          </cell>
          <cell r="F78">
            <v>101.635245</v>
          </cell>
          <cell r="G78">
            <v>100.573562</v>
          </cell>
          <cell r="H78">
            <v>81.859261000000004</v>
          </cell>
          <cell r="I78">
            <v>0.24158517629422516</v>
          </cell>
          <cell r="J78">
            <v>1.0556283171118119E-2</v>
          </cell>
          <cell r="K78" t="str">
            <v>-</v>
          </cell>
          <cell r="L78">
            <v>13.597666</v>
          </cell>
          <cell r="M78">
            <v>12.198988</v>
          </cell>
          <cell r="N78">
            <v>13.622997000000002</v>
          </cell>
          <cell r="O78">
            <v>-1.8594293164713172E-3</v>
          </cell>
          <cell r="P78">
            <v>0.1146552484517569</v>
          </cell>
          <cell r="Q78" t="str">
            <v>-</v>
          </cell>
          <cell r="R78">
            <v>6.9860329999999999</v>
          </cell>
          <cell r="S78">
            <v>9.7925409999999999</v>
          </cell>
          <cell r="T78">
            <v>6.1482979999999996</v>
          </cell>
          <cell r="U78">
            <v>0.13625478140454494</v>
          </cell>
          <cell r="V78">
            <v>-0.28659650237869827</v>
          </cell>
          <cell r="W78"/>
          <cell r="X78"/>
          <cell r="Y78"/>
          <cell r="Z78"/>
          <cell r="AA78">
            <v>142.27500000000001</v>
          </cell>
          <cell r="AB78">
            <v>101.635245</v>
          </cell>
          <cell r="AC78">
            <v>81.859261000000004</v>
          </cell>
          <cell r="AD78">
            <v>87.352040000000002</v>
          </cell>
          <cell r="AE78">
            <v>98.447693999999998</v>
          </cell>
          <cell r="AF78">
            <v>16.032351999999999</v>
          </cell>
          <cell r="AG78">
            <v>15.536073</v>
          </cell>
          <cell r="AH78">
            <v>15.536073</v>
          </cell>
          <cell r="AI78">
            <v>14.303739</v>
          </cell>
          <cell r="AJ78">
            <v>25.633621000000002</v>
          </cell>
          <cell r="AK78">
            <v>16.048884999999999</v>
          </cell>
          <cell r="AL78">
            <v>16.032351999999999</v>
          </cell>
          <cell r="AM78">
            <v>10.444756999999999</v>
          </cell>
          <cell r="AN78">
            <v>10.728635000000001</v>
          </cell>
          <cell r="AO78">
            <v>10.728635000000001</v>
          </cell>
          <cell r="AP78">
            <v>9.2427130000000002</v>
          </cell>
          <cell r="AQ78">
            <v>20.082298000000002</v>
          </cell>
          <cell r="AR78">
            <v>9.095561</v>
          </cell>
          <cell r="AS78">
            <v>10.444756999999999</v>
          </cell>
          <cell r="AT78">
            <v>13.597666</v>
          </cell>
          <cell r="AU78">
            <v>13.622997</v>
          </cell>
          <cell r="AV78">
            <v>13.622997</v>
          </cell>
          <cell r="AW78">
            <v>12.205311</v>
          </cell>
          <cell r="AX78">
            <v>23.047349000000001</v>
          </cell>
          <cell r="AY78">
            <v>12.205311</v>
          </cell>
          <cell r="AZ78">
            <v>23.047349000000001</v>
          </cell>
          <cell r="BA78">
            <v>6.9860329999999999</v>
          </cell>
          <cell r="BB78">
            <v>6.1482979999999996</v>
          </cell>
          <cell r="BC78">
            <v>6.1482979999999996</v>
          </cell>
          <cell r="BD78">
            <v>9.1697220000000002</v>
          </cell>
          <cell r="BE78">
            <v>9.1697220000000002</v>
          </cell>
          <cell r="BF78">
            <v>9.1697220000000002</v>
          </cell>
          <cell r="BG78">
            <v>11.047096</v>
          </cell>
          <cell r="BH78">
            <v>83.999686999999994</v>
          </cell>
          <cell r="BI78">
            <v>83.999686999999994</v>
          </cell>
          <cell r="BJ78">
            <v>84.003863999999993</v>
          </cell>
          <cell r="BK78">
            <v>58.388027000000001</v>
          </cell>
        </row>
        <row r="79">
          <cell r="B79" t="str">
            <v>DZGYO</v>
          </cell>
          <cell r="C79">
            <v>43585.25</v>
          </cell>
          <cell r="D79" t="str">
            <v>Sanayi</v>
          </cell>
          <cell r="E79" t="str">
            <v>-</v>
          </cell>
          <cell r="F79">
            <v>3.7020770000000001</v>
          </cell>
          <cell r="G79">
            <v>3.7213020000000001</v>
          </cell>
          <cell r="H79">
            <v>3.6172650000000002</v>
          </cell>
          <cell r="I79">
            <v>2.3446443652870297E-2</v>
          </cell>
          <cell r="J79">
            <v>-5.1662025817845736E-3</v>
          </cell>
          <cell r="K79" t="str">
            <v>-</v>
          </cell>
          <cell r="L79">
            <v>0.988124</v>
          </cell>
          <cell r="M79">
            <v>0.94648299999999996</v>
          </cell>
          <cell r="N79">
            <v>1.2786200000000001</v>
          </cell>
          <cell r="O79">
            <v>-0.22719494454959255</v>
          </cell>
          <cell r="P79">
            <v>4.3995507579111415E-2</v>
          </cell>
          <cell r="Q79" t="str">
            <v>-</v>
          </cell>
          <cell r="R79">
            <v>1.9197580000000001</v>
          </cell>
          <cell r="S79">
            <v>26.067018000000001</v>
          </cell>
          <cell r="T79">
            <v>3.938593</v>
          </cell>
          <cell r="U79">
            <v>-0.51257771493525728</v>
          </cell>
          <cell r="V79">
            <v>-0.92635298751855699</v>
          </cell>
          <cell r="W79"/>
          <cell r="X79"/>
          <cell r="Y79"/>
          <cell r="Z79"/>
          <cell r="AA79">
            <v>147.5</v>
          </cell>
          <cell r="AB79">
            <v>3.7020770000000001</v>
          </cell>
          <cell r="AC79">
            <v>3.6172650000000002</v>
          </cell>
          <cell r="AD79">
            <v>3.4101490000000001</v>
          </cell>
          <cell r="AE79">
            <v>3.6520549999999998</v>
          </cell>
          <cell r="AF79">
            <v>2.8515090000000001</v>
          </cell>
          <cell r="AG79">
            <v>2.6048610000000001</v>
          </cell>
          <cell r="AH79">
            <v>2.6048610000000001</v>
          </cell>
          <cell r="AI79">
            <v>2.3502619999999999</v>
          </cell>
          <cell r="AJ79">
            <v>2.6334050000000002</v>
          </cell>
          <cell r="AK79">
            <v>2.8546589999999998</v>
          </cell>
          <cell r="AL79">
            <v>2.8515090000000001</v>
          </cell>
          <cell r="AM79">
            <v>0.83580900000000002</v>
          </cell>
          <cell r="AN79">
            <v>1.26874</v>
          </cell>
          <cell r="AO79">
            <v>1.26874</v>
          </cell>
          <cell r="AP79">
            <v>0.66472600000000004</v>
          </cell>
          <cell r="AQ79">
            <v>0.81441699999999995</v>
          </cell>
          <cell r="AR79">
            <v>0.93007600000000001</v>
          </cell>
          <cell r="AS79">
            <v>0.83580900000000002</v>
          </cell>
          <cell r="AT79">
            <v>0.988124</v>
          </cell>
          <cell r="AU79">
            <v>1.2786200000000001</v>
          </cell>
          <cell r="AV79">
            <v>1.2786200000000001</v>
          </cell>
          <cell r="AW79">
            <v>0.70214799999999999</v>
          </cell>
          <cell r="AX79">
            <v>0.81816999999999995</v>
          </cell>
          <cell r="AY79">
            <v>0.70214799999999999</v>
          </cell>
          <cell r="AZ79">
            <v>0.81816999999999995</v>
          </cell>
          <cell r="BA79">
            <v>1.9197580000000001</v>
          </cell>
          <cell r="BB79">
            <v>3.938593</v>
          </cell>
          <cell r="BC79">
            <v>3.938593</v>
          </cell>
          <cell r="BD79">
            <v>3.5448599999999999</v>
          </cell>
          <cell r="BE79">
            <v>3.5448599999999999</v>
          </cell>
          <cell r="BF79">
            <v>3.5448599999999999</v>
          </cell>
          <cell r="BG79">
            <v>4.6637219999999999</v>
          </cell>
          <cell r="BH79">
            <v>4.7521040000000001</v>
          </cell>
          <cell r="BI79">
            <v>4.7521040000000001</v>
          </cell>
          <cell r="BJ79">
            <v>9.7640499999999992</v>
          </cell>
          <cell r="BK79">
            <v>34.948951999999998</v>
          </cell>
        </row>
        <row r="80">
          <cell r="B80" t="str">
            <v>DERIM</v>
          </cell>
          <cell r="C80">
            <v>43585.25</v>
          </cell>
          <cell r="D80" t="str">
            <v>Sanayi</v>
          </cell>
          <cell r="E80" t="str">
            <v>-</v>
          </cell>
          <cell r="F80">
            <v>56.253286000000003</v>
          </cell>
          <cell r="G80">
            <v>56.768608999999998</v>
          </cell>
          <cell r="H80">
            <v>80.704594</v>
          </cell>
          <cell r="I80">
            <v>-0.3029729385665455</v>
          </cell>
          <cell r="J80">
            <v>-9.0776048431976397E-3</v>
          </cell>
          <cell r="K80" t="str">
            <v>-</v>
          </cell>
          <cell r="L80">
            <v>0.47589999999999999</v>
          </cell>
          <cell r="M80">
            <v>-7.7236720000000005</v>
          </cell>
          <cell r="N80">
            <v>6.1188289999999999</v>
          </cell>
          <cell r="O80">
            <v>-0.92222368038067415</v>
          </cell>
          <cell r="P80" t="str">
            <v>n.m.</v>
          </cell>
          <cell r="Q80" t="str">
            <v>-</v>
          </cell>
          <cell r="R80">
            <v>0.94211699999999998</v>
          </cell>
          <cell r="S80">
            <v>-4.6500329999999996</v>
          </cell>
          <cell r="T80">
            <v>0.70772299999999999</v>
          </cell>
          <cell r="U80">
            <v>0.33119454927987357</v>
          </cell>
          <cell r="V80" t="str">
            <v>n.m.</v>
          </cell>
          <cell r="W80"/>
          <cell r="X80"/>
          <cell r="Y80"/>
          <cell r="Z80"/>
          <cell r="AA80">
            <v>43.470000000000006</v>
          </cell>
          <cell r="AB80">
            <v>56.253286000000003</v>
          </cell>
          <cell r="AC80">
            <v>80.704594</v>
          </cell>
          <cell r="AD80">
            <v>48.936495000000001</v>
          </cell>
          <cell r="AE80">
            <v>48.851875</v>
          </cell>
          <cell r="AF80">
            <v>5.00474</v>
          </cell>
          <cell r="AG80">
            <v>9.2810799999999993</v>
          </cell>
          <cell r="AH80">
            <v>9.2810799999999993</v>
          </cell>
          <cell r="AI80">
            <v>6.95</v>
          </cell>
          <cell r="AJ80">
            <v>6.6858230000000001</v>
          </cell>
          <cell r="AK80">
            <v>-3.1229640000000001</v>
          </cell>
          <cell r="AL80">
            <v>5.00474</v>
          </cell>
          <cell r="AM80">
            <v>0.402613</v>
          </cell>
          <cell r="AN80">
            <v>5.9968750000000002</v>
          </cell>
          <cell r="AO80">
            <v>5.9968750000000002</v>
          </cell>
          <cell r="AP80">
            <v>3.2840560000000001</v>
          </cell>
          <cell r="AQ80">
            <v>3.2182680000000001</v>
          </cell>
          <cell r="AR80">
            <v>-7.7720580000000004</v>
          </cell>
          <cell r="AS80">
            <v>0.402613</v>
          </cell>
          <cell r="AT80">
            <v>0.47589999999999999</v>
          </cell>
          <cell r="AU80">
            <v>6.1188289999999999</v>
          </cell>
          <cell r="AV80">
            <v>6.1188289999999999</v>
          </cell>
          <cell r="AW80">
            <v>3.2899430000000001</v>
          </cell>
          <cell r="AX80">
            <v>3.2227239999999999</v>
          </cell>
          <cell r="AY80">
            <v>3.2899430000000001</v>
          </cell>
          <cell r="AZ80">
            <v>3.2227239999999999</v>
          </cell>
          <cell r="BA80">
            <v>0.94211699999999998</v>
          </cell>
          <cell r="BB80">
            <v>0.70772299999999999</v>
          </cell>
          <cell r="BC80">
            <v>0.70772299999999999</v>
          </cell>
          <cell r="BD80">
            <v>2.1619440000000001</v>
          </cell>
          <cell r="BE80">
            <v>2.1619440000000001</v>
          </cell>
          <cell r="BF80">
            <v>2.1619440000000001</v>
          </cell>
          <cell r="BG80">
            <v>1.057026</v>
          </cell>
          <cell r="BH80">
            <v>99.052943999999997</v>
          </cell>
          <cell r="BI80">
            <v>99.052943999999997</v>
          </cell>
          <cell r="BJ80">
            <v>102.24781400000001</v>
          </cell>
          <cell r="BK80">
            <v>83.012459000000007</v>
          </cell>
        </row>
        <row r="81">
          <cell r="B81" t="str">
            <v>DOGUB</v>
          </cell>
          <cell r="C81">
            <v>43585.25</v>
          </cell>
          <cell r="D81" t="str">
            <v>Sanayi</v>
          </cell>
          <cell r="E81" t="str">
            <v>-</v>
          </cell>
          <cell r="F81">
            <v>0.49410199999999999</v>
          </cell>
          <cell r="G81">
            <v>1.16736</v>
          </cell>
          <cell r="H81">
            <v>0.69854400000000005</v>
          </cell>
          <cell r="I81">
            <v>-0.29266875100208445</v>
          </cell>
          <cell r="J81">
            <v>-0.57673554002192984</v>
          </cell>
          <cell r="K81" t="str">
            <v>-</v>
          </cell>
          <cell r="L81">
            <v>-0.76887800000000006</v>
          </cell>
          <cell r="M81">
            <v>-0.395455</v>
          </cell>
          <cell r="N81">
            <v>-0.26435200000000003</v>
          </cell>
          <cell r="O81" t="str">
            <v>n.m.</v>
          </cell>
          <cell r="P81" t="str">
            <v>n.m.</v>
          </cell>
          <cell r="Q81" t="str">
            <v>-</v>
          </cell>
          <cell r="R81">
            <v>-1.0875630000000001</v>
          </cell>
          <cell r="S81">
            <v>-0.82992200000000005</v>
          </cell>
          <cell r="T81">
            <v>-0.33584399999999998</v>
          </cell>
          <cell r="U81" t="str">
            <v>n.m.</v>
          </cell>
          <cell r="V81" t="str">
            <v>n.m.</v>
          </cell>
          <cell r="W81"/>
          <cell r="X81"/>
          <cell r="Y81"/>
          <cell r="Z81"/>
          <cell r="AA81">
            <v>30.8</v>
          </cell>
          <cell r="AB81">
            <v>0.49410199999999999</v>
          </cell>
          <cell r="AC81">
            <v>0.69854400000000005</v>
          </cell>
          <cell r="AD81">
            <v>1.164315</v>
          </cell>
          <cell r="AE81">
            <v>1.2413320000000001</v>
          </cell>
          <cell r="AF81">
            <v>1.5028E-2</v>
          </cell>
          <cell r="AG81">
            <v>0.18462899999999999</v>
          </cell>
          <cell r="AH81">
            <v>0.18462899999999999</v>
          </cell>
          <cell r="AI81">
            <v>4.3829E-2</v>
          </cell>
          <cell r="AJ81">
            <v>4.6734999999999999E-2</v>
          </cell>
          <cell r="AK81">
            <v>0.11583599999999999</v>
          </cell>
          <cell r="AL81">
            <v>1.5028E-2</v>
          </cell>
          <cell r="AM81">
            <v>-0.81277100000000002</v>
          </cell>
          <cell r="AN81">
            <v>-0.30810900000000002</v>
          </cell>
          <cell r="AO81">
            <v>-0.30810900000000002</v>
          </cell>
          <cell r="AP81">
            <v>-0.34079199999999998</v>
          </cell>
          <cell r="AQ81">
            <v>-0.29781600000000003</v>
          </cell>
          <cell r="AR81">
            <v>-0.44156899999999999</v>
          </cell>
          <cell r="AS81">
            <v>-0.81277100000000002</v>
          </cell>
          <cell r="AT81">
            <v>-0.76887799999999995</v>
          </cell>
          <cell r="AU81">
            <v>-0.26435199999999998</v>
          </cell>
          <cell r="AV81">
            <v>-0.26435199999999998</v>
          </cell>
          <cell r="AW81">
            <v>-0.29680899999999999</v>
          </cell>
          <cell r="AX81">
            <v>-0.25617699999999999</v>
          </cell>
          <cell r="AY81">
            <v>-0.29680899999999999</v>
          </cell>
          <cell r="AZ81">
            <v>-0.25617699999999999</v>
          </cell>
          <cell r="BA81">
            <v>-1.0875630000000001</v>
          </cell>
          <cell r="BB81">
            <v>-0.33584399999999998</v>
          </cell>
          <cell r="BC81">
            <v>-0.33584399999999998</v>
          </cell>
          <cell r="BD81">
            <v>-0.60265100000000005</v>
          </cell>
          <cell r="BE81">
            <v>-0.60265100000000005</v>
          </cell>
          <cell r="BF81">
            <v>-0.60265100000000005</v>
          </cell>
          <cell r="BG81">
            <v>-0.44214300000000001</v>
          </cell>
          <cell r="BH81">
            <v>-1.4038E-2</v>
          </cell>
          <cell r="BI81">
            <v>-1.4038E-2</v>
          </cell>
          <cell r="BJ81">
            <v>-0.27407799999999999</v>
          </cell>
          <cell r="BK81">
            <v>-0.41412100000000002</v>
          </cell>
        </row>
        <row r="82">
          <cell r="B82" t="str">
            <v>EGSER</v>
          </cell>
          <cell r="C82">
            <v>43585.25</v>
          </cell>
          <cell r="D82" t="str">
            <v>Sanayi</v>
          </cell>
          <cell r="E82" t="str">
            <v>-</v>
          </cell>
          <cell r="F82">
            <v>91.853325999999996</v>
          </cell>
          <cell r="G82">
            <v>101.01643900000001</v>
          </cell>
          <cell r="H82">
            <v>99.589479999999995</v>
          </cell>
          <cell r="I82">
            <v>-7.7680433716492914E-2</v>
          </cell>
          <cell r="J82">
            <v>-9.0709127056042949E-2</v>
          </cell>
          <cell r="K82" t="str">
            <v>-</v>
          </cell>
          <cell r="L82">
            <v>2.7501449999999998</v>
          </cell>
          <cell r="M82">
            <v>7.9128539999999994</v>
          </cell>
          <cell r="N82">
            <v>15.955174</v>
          </cell>
          <cell r="O82">
            <v>-0.82763302988735821</v>
          </cell>
          <cell r="P82">
            <v>-0.65244588109422974</v>
          </cell>
          <cell r="Q82" t="str">
            <v>-</v>
          </cell>
          <cell r="R82">
            <v>3.316147</v>
          </cell>
          <cell r="S82">
            <v>1.6542129999999999</v>
          </cell>
          <cell r="T82">
            <v>10.541848</v>
          </cell>
          <cell r="U82">
            <v>-0.68543020161170976</v>
          </cell>
          <cell r="V82">
            <v>1.0046674763165324</v>
          </cell>
          <cell r="W82"/>
          <cell r="X82"/>
          <cell r="Y82"/>
          <cell r="Z82"/>
          <cell r="AA82">
            <v>232.5</v>
          </cell>
          <cell r="AB82">
            <v>91.853325999999996</v>
          </cell>
          <cell r="AC82">
            <v>99.589479999999995</v>
          </cell>
          <cell r="AD82">
            <v>118.59408000000001</v>
          </cell>
          <cell r="AE82">
            <v>115.34497399999999</v>
          </cell>
          <cell r="AF82">
            <v>16.520265999999999</v>
          </cell>
          <cell r="AG82">
            <v>26.729524000000001</v>
          </cell>
          <cell r="AH82">
            <v>26.729524000000001</v>
          </cell>
          <cell r="AI82">
            <v>42.410446999999998</v>
          </cell>
          <cell r="AJ82">
            <v>46.780757000000001</v>
          </cell>
          <cell r="AK82">
            <v>24.579537999999999</v>
          </cell>
          <cell r="AL82">
            <v>16.520265999999999</v>
          </cell>
          <cell r="AM82">
            <v>1.008143</v>
          </cell>
          <cell r="AN82">
            <v>11.80181</v>
          </cell>
          <cell r="AO82">
            <v>11.80181</v>
          </cell>
          <cell r="AP82">
            <v>26.603171</v>
          </cell>
          <cell r="AQ82">
            <v>28.895693999999999</v>
          </cell>
          <cell r="AR82">
            <v>3.240084</v>
          </cell>
          <cell r="AS82">
            <v>1.008143</v>
          </cell>
          <cell r="AT82">
            <v>2.7501449999999998</v>
          </cell>
          <cell r="AU82">
            <v>15.955174</v>
          </cell>
          <cell r="AV82">
            <v>15.955174</v>
          </cell>
          <cell r="AW82">
            <v>28.804687999999999</v>
          </cell>
          <cell r="AX82">
            <v>33.034835000000001</v>
          </cell>
          <cell r="AY82">
            <v>28.804687999999999</v>
          </cell>
          <cell r="AZ82">
            <v>33.034835000000001</v>
          </cell>
          <cell r="BA82">
            <v>3.316147</v>
          </cell>
          <cell r="BB82">
            <v>10.541848</v>
          </cell>
          <cell r="BC82">
            <v>10.541848</v>
          </cell>
          <cell r="BD82">
            <v>22.222598999999999</v>
          </cell>
          <cell r="BE82">
            <v>22.222598999999999</v>
          </cell>
          <cell r="BF82">
            <v>22.222598999999999</v>
          </cell>
          <cell r="BG82">
            <v>25.935621000000001</v>
          </cell>
          <cell r="BH82">
            <v>-8.5385539999999995</v>
          </cell>
          <cell r="BI82">
            <v>-8.5385539999999995</v>
          </cell>
          <cell r="BJ82">
            <v>-4.886304</v>
          </cell>
          <cell r="BK82">
            <v>-17.090593999999999</v>
          </cell>
        </row>
        <row r="83">
          <cell r="B83" t="str">
            <v>ERSU</v>
          </cell>
          <cell r="C83">
            <v>43585.25</v>
          </cell>
          <cell r="D83" t="str">
            <v>Sanayi</v>
          </cell>
          <cell r="E83" t="str">
            <v>-</v>
          </cell>
          <cell r="F83">
            <v>2.037128</v>
          </cell>
          <cell r="G83">
            <v>4.0170880000000002</v>
          </cell>
          <cell r="H83">
            <v>2.040492</v>
          </cell>
          <cell r="I83">
            <v>-1.6486219990080597E-3</v>
          </cell>
          <cell r="J83">
            <v>-0.4928843978523747</v>
          </cell>
          <cell r="K83" t="str">
            <v>-</v>
          </cell>
          <cell r="L83">
            <v>0.166939</v>
          </cell>
          <cell r="M83">
            <v>-0.22191100000000002</v>
          </cell>
          <cell r="N83">
            <v>0.12024899999999999</v>
          </cell>
          <cell r="O83">
            <v>0.38827765719465446</v>
          </cell>
          <cell r="P83" t="str">
            <v>n.m.</v>
          </cell>
          <cell r="Q83" t="str">
            <v>-</v>
          </cell>
          <cell r="R83">
            <v>0.162601</v>
          </cell>
          <cell r="S83">
            <v>1.6496679999999999</v>
          </cell>
          <cell r="T83">
            <v>0.14655399999999999</v>
          </cell>
          <cell r="U83">
            <v>0.10949547607025401</v>
          </cell>
          <cell r="V83">
            <v>-0.90143410674147773</v>
          </cell>
          <cell r="W83"/>
          <cell r="X83"/>
          <cell r="Y83"/>
          <cell r="Z83"/>
          <cell r="AA83">
            <v>30.24</v>
          </cell>
          <cell r="AB83">
            <v>2.037128</v>
          </cell>
          <cell r="AC83">
            <v>2.040492</v>
          </cell>
          <cell r="AD83">
            <v>2.9203030000000001</v>
          </cell>
          <cell r="AE83">
            <v>5.0549189999999999</v>
          </cell>
          <cell r="AF83">
            <v>0.45169599999999999</v>
          </cell>
          <cell r="AG83">
            <v>0.32555800000000001</v>
          </cell>
          <cell r="AH83">
            <v>0.32555800000000001</v>
          </cell>
          <cell r="AI83">
            <v>0.25745099999999999</v>
          </cell>
          <cell r="AJ83">
            <v>1.042367</v>
          </cell>
          <cell r="AK83">
            <v>-0.331617</v>
          </cell>
          <cell r="AL83">
            <v>0.45169599999999999</v>
          </cell>
          <cell r="AM83">
            <v>0.101907</v>
          </cell>
          <cell r="AN83">
            <v>5.8090000000000003E-2</v>
          </cell>
          <cell r="AO83">
            <v>5.8090000000000003E-2</v>
          </cell>
          <cell r="AP83">
            <v>4.2964000000000002E-2</v>
          </cell>
          <cell r="AQ83">
            <v>-3.6146999999999999E-2</v>
          </cell>
          <cell r="AR83">
            <v>-0.29056700000000002</v>
          </cell>
          <cell r="AS83">
            <v>0.101907</v>
          </cell>
          <cell r="AT83">
            <v>0.166939</v>
          </cell>
          <cell r="AU83">
            <v>0.12024899999999999</v>
          </cell>
          <cell r="AV83">
            <v>0.12024899999999999</v>
          </cell>
          <cell r="AW83">
            <v>0.10512100000000001</v>
          </cell>
          <cell r="AX83">
            <v>3.2667000000000002E-2</v>
          </cell>
          <cell r="AY83">
            <v>0.10512100000000001</v>
          </cell>
          <cell r="AZ83">
            <v>3.2667000000000002E-2</v>
          </cell>
          <cell r="BA83">
            <v>0.162601</v>
          </cell>
          <cell r="BB83">
            <v>0.14655399999999999</v>
          </cell>
          <cell r="BC83">
            <v>0.14655399999999999</v>
          </cell>
          <cell r="BD83">
            <v>0.14027999999999999</v>
          </cell>
          <cell r="BE83">
            <v>0.14027999999999999</v>
          </cell>
          <cell r="BF83">
            <v>0.14027999999999999</v>
          </cell>
          <cell r="BG83">
            <v>-1.8879060000000001</v>
          </cell>
          <cell r="BH83">
            <v>-2.0569E-2</v>
          </cell>
          <cell r="BI83">
            <v>-2.0569E-2</v>
          </cell>
          <cell r="BJ83">
            <v>-1.3322000000000001E-2</v>
          </cell>
          <cell r="BK83">
            <v>-3.6206000000000002E-2</v>
          </cell>
        </row>
        <row r="84">
          <cell r="B84" t="str">
            <v>ESCOM</v>
          </cell>
          <cell r="C84">
            <v>43585.25</v>
          </cell>
          <cell r="D84" t="str">
            <v>Sanayi</v>
          </cell>
          <cell r="E84" t="str">
            <v>-</v>
          </cell>
          <cell r="F84">
            <v>0.383183</v>
          </cell>
          <cell r="G84">
            <v>0.398503</v>
          </cell>
          <cell r="H84">
            <v>0.34668500000000002</v>
          </cell>
          <cell r="I84">
            <v>0.10527712476744</v>
          </cell>
          <cell r="J84">
            <v>-3.8443876206703642E-2</v>
          </cell>
          <cell r="K84" t="str">
            <v>-</v>
          </cell>
          <cell r="L84">
            <v>-0.17080899999999999</v>
          </cell>
          <cell r="M84">
            <v>0.55614700000000006</v>
          </cell>
          <cell r="N84">
            <v>-0.15943099999999999</v>
          </cell>
          <cell r="O84" t="str">
            <v>n.m.</v>
          </cell>
          <cell r="P84" t="str">
            <v>n.m.</v>
          </cell>
          <cell r="Q84" t="str">
            <v>-</v>
          </cell>
          <cell r="R84">
            <v>20.025976</v>
          </cell>
          <cell r="S84">
            <v>-10.775760999999999</v>
          </cell>
          <cell r="T84">
            <v>-0.132995</v>
          </cell>
          <cell r="U84" t="str">
            <v>n.m.</v>
          </cell>
          <cell r="V84" t="str">
            <v>n.m.</v>
          </cell>
          <cell r="W84"/>
          <cell r="X84"/>
          <cell r="Y84"/>
          <cell r="Z84"/>
          <cell r="AA84">
            <v>36.494233000000001</v>
          </cell>
          <cell r="AB84">
            <v>0.383183</v>
          </cell>
          <cell r="AC84">
            <v>0.34668500000000002</v>
          </cell>
          <cell r="AD84">
            <v>0.36279600000000001</v>
          </cell>
          <cell r="AE84">
            <v>0.38806000000000002</v>
          </cell>
          <cell r="AF84">
            <v>0.383183</v>
          </cell>
          <cell r="AG84">
            <v>0.34668500000000002</v>
          </cell>
          <cell r="AH84">
            <v>0.34668500000000002</v>
          </cell>
          <cell r="AI84">
            <v>0.36259599999999997</v>
          </cell>
          <cell r="AJ84">
            <v>0.38806000000000002</v>
          </cell>
          <cell r="AK84">
            <v>0.398503</v>
          </cell>
          <cell r="AL84">
            <v>0.383183</v>
          </cell>
          <cell r="AM84">
            <v>-0.177148</v>
          </cell>
          <cell r="AN84">
            <v>-0.16620299999999999</v>
          </cell>
          <cell r="AO84">
            <v>-0.16620299999999999</v>
          </cell>
          <cell r="AP84">
            <v>-0.23868500000000001</v>
          </cell>
          <cell r="AQ84">
            <v>-0.10599</v>
          </cell>
          <cell r="AR84">
            <v>0.53167600000000004</v>
          </cell>
          <cell r="AS84">
            <v>-0.177148</v>
          </cell>
          <cell r="AT84">
            <v>-0.17080899999999999</v>
          </cell>
          <cell r="AU84">
            <v>-0.15943099999999999</v>
          </cell>
          <cell r="AV84">
            <v>-0.15943099999999999</v>
          </cell>
          <cell r="AW84">
            <v>-0.177513</v>
          </cell>
          <cell r="AX84">
            <v>-7.2118000000000002E-2</v>
          </cell>
          <cell r="AY84">
            <v>-0.177513</v>
          </cell>
          <cell r="AZ84">
            <v>-7.2118000000000002E-2</v>
          </cell>
          <cell r="BA84">
            <v>20.025976</v>
          </cell>
          <cell r="BB84">
            <v>-0.132995</v>
          </cell>
          <cell r="BC84">
            <v>-0.132995</v>
          </cell>
          <cell r="BD84">
            <v>0.80688400000000005</v>
          </cell>
          <cell r="BE84">
            <v>0.80688400000000005</v>
          </cell>
          <cell r="BF84">
            <v>0.80688400000000005</v>
          </cell>
          <cell r="BG84">
            <v>0.61236999999999997</v>
          </cell>
          <cell r="BH84">
            <v>-0.44929999999999998</v>
          </cell>
          <cell r="BI84">
            <v>-0.44929999999999998</v>
          </cell>
          <cell r="BJ84">
            <v>-0.470744</v>
          </cell>
          <cell r="BK84">
            <v>-0.60341599999999995</v>
          </cell>
        </row>
        <row r="85">
          <cell r="B85" t="str">
            <v>EUHOL</v>
          </cell>
          <cell r="C85">
            <v>43585.25</v>
          </cell>
          <cell r="D85" t="str">
            <v>Sanayi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>
            <v>-0.22600800000000001</v>
          </cell>
          <cell r="M85">
            <v>-0.49601200000000001</v>
          </cell>
          <cell r="N85">
            <v>-0.25719900000000001</v>
          </cell>
          <cell r="O85" t="str">
            <v>n.m.</v>
          </cell>
          <cell r="P85" t="str">
            <v>n.m.</v>
          </cell>
          <cell r="Q85" t="str">
            <v>-</v>
          </cell>
          <cell r="R85">
            <v>1.3728640000000001</v>
          </cell>
          <cell r="S85">
            <v>-5.9392019999999999</v>
          </cell>
          <cell r="T85">
            <v>1.719665</v>
          </cell>
          <cell r="U85">
            <v>-0.20166776668711639</v>
          </cell>
          <cell r="V85" t="str">
            <v>n.m.</v>
          </cell>
          <cell r="W85"/>
          <cell r="X85"/>
          <cell r="Y85"/>
          <cell r="Z85"/>
          <cell r="AA85">
            <v>66.600000000000009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-0.246036</v>
          </cell>
          <cell r="AN85">
            <v>-0.27440900000000001</v>
          </cell>
          <cell r="AO85">
            <v>-0.27440900000000001</v>
          </cell>
          <cell r="AP85">
            <v>-0.18232599999999999</v>
          </cell>
          <cell r="AQ85">
            <v>-0.28942699999999999</v>
          </cell>
          <cell r="AR85">
            <v>-0.28299600000000003</v>
          </cell>
          <cell r="AS85">
            <v>-0.246036</v>
          </cell>
          <cell r="AT85">
            <v>-0.22600799999999999</v>
          </cell>
          <cell r="AU85">
            <v>-0.25719900000000001</v>
          </cell>
          <cell r="AV85">
            <v>-0.25719900000000001</v>
          </cell>
          <cell r="AW85">
            <v>7.3154999999999998E-2</v>
          </cell>
          <cell r="AX85">
            <v>-0.191609</v>
          </cell>
          <cell r="AY85">
            <v>7.3154999999999998E-2</v>
          </cell>
          <cell r="AZ85">
            <v>-0.191609</v>
          </cell>
          <cell r="BA85">
            <v>1.3728640000000001</v>
          </cell>
          <cell r="BB85">
            <v>1.719665</v>
          </cell>
          <cell r="BC85">
            <v>1.719665</v>
          </cell>
          <cell r="BD85">
            <v>1.4790449999999999</v>
          </cell>
          <cell r="BE85">
            <v>1.4790449999999999</v>
          </cell>
          <cell r="BF85">
            <v>1.4790449999999999</v>
          </cell>
          <cell r="BG85">
            <v>6.2503729999999997</v>
          </cell>
          <cell r="BH85">
            <v>14.564912</v>
          </cell>
          <cell r="BI85">
            <v>14.564912</v>
          </cell>
          <cell r="BJ85">
            <v>15.390957999999999</v>
          </cell>
          <cell r="BK85">
            <v>19.864944000000001</v>
          </cell>
        </row>
        <row r="86">
          <cell r="B86" t="str">
            <v>GOZDE</v>
          </cell>
          <cell r="C86">
            <v>43585.25</v>
          </cell>
          <cell r="D86" t="str">
            <v>Sanayi</v>
          </cell>
          <cell r="E86" t="str">
            <v>-</v>
          </cell>
          <cell r="F86">
            <v>0.648868</v>
          </cell>
          <cell r="G86">
            <v>10.003947</v>
          </cell>
          <cell r="H86">
            <v>7.3792960000000001</v>
          </cell>
          <cell r="I86">
            <v>-0.91206911878856733</v>
          </cell>
          <cell r="J86">
            <v>-0.9351388007153576</v>
          </cell>
          <cell r="K86" t="str">
            <v>-</v>
          </cell>
          <cell r="L86">
            <v>-7.0390049999999995</v>
          </cell>
          <cell r="M86">
            <v>-3.6549689999999999</v>
          </cell>
          <cell r="N86">
            <v>-9.7311579999999989</v>
          </cell>
          <cell r="O86" t="str">
            <v>n.m.</v>
          </cell>
          <cell r="P86" t="str">
            <v>n.m.</v>
          </cell>
          <cell r="Q86" t="str">
            <v>-</v>
          </cell>
          <cell r="R86">
            <v>-340.22433899999999</v>
          </cell>
          <cell r="S86">
            <v>855.63537599999995</v>
          </cell>
          <cell r="T86">
            <v>-76.614759000000006</v>
          </cell>
          <cell r="U86" t="str">
            <v>n.m.</v>
          </cell>
          <cell r="V86" t="str">
            <v>n.m.</v>
          </cell>
          <cell r="W86"/>
          <cell r="X86"/>
          <cell r="Y86"/>
          <cell r="Z86"/>
          <cell r="AA86">
            <v>1185.8</v>
          </cell>
          <cell r="AB86">
            <v>0.648868</v>
          </cell>
          <cell r="AC86">
            <v>7.3792960000000001</v>
          </cell>
          <cell r="AD86">
            <v>0.87987899999999997</v>
          </cell>
          <cell r="AE86">
            <v>1.871149</v>
          </cell>
          <cell r="AF86">
            <v>0.14018600000000001</v>
          </cell>
          <cell r="AG86">
            <v>1.7340789999999999</v>
          </cell>
          <cell r="AH86">
            <v>1.7340789999999999</v>
          </cell>
          <cell r="AI86">
            <v>0.52438200000000001</v>
          </cell>
          <cell r="AJ86">
            <v>0.38569399999999998</v>
          </cell>
          <cell r="AK86">
            <v>5.5342779999999996</v>
          </cell>
          <cell r="AL86">
            <v>0.14018600000000001</v>
          </cell>
          <cell r="AM86">
            <v>-7.0405139999999999</v>
          </cell>
          <cell r="AN86">
            <v>-9.7332979999999996</v>
          </cell>
          <cell r="AO86">
            <v>-9.7332979999999996</v>
          </cell>
          <cell r="AP86">
            <v>-7.6883819999999998</v>
          </cell>
          <cell r="AQ86">
            <v>-5.2207730000000003</v>
          </cell>
          <cell r="AR86">
            <v>-3.6568160000000001</v>
          </cell>
          <cell r="AS86">
            <v>-7.0405139999999999</v>
          </cell>
          <cell r="AT86">
            <v>-7.0390050000000004</v>
          </cell>
          <cell r="AU86">
            <v>-9.7311580000000006</v>
          </cell>
          <cell r="AV86">
            <v>-9.7311580000000006</v>
          </cell>
          <cell r="AW86">
            <v>-7.6864410000000003</v>
          </cell>
          <cell r="AX86">
            <v>-5.2189290000000002</v>
          </cell>
          <cell r="AY86">
            <v>-7.6864410000000003</v>
          </cell>
          <cell r="AZ86">
            <v>-5.2189290000000002</v>
          </cell>
          <cell r="BA86">
            <v>-340.22433899999999</v>
          </cell>
          <cell r="BB86">
            <v>-76.614759000000006</v>
          </cell>
          <cell r="BC86">
            <v>-76.614759000000006</v>
          </cell>
          <cell r="BD86">
            <v>-1332.8583590000001</v>
          </cell>
          <cell r="BE86">
            <v>-1332.8583590000001</v>
          </cell>
          <cell r="BF86">
            <v>-1332.8583590000001</v>
          </cell>
          <cell r="BG86">
            <v>-129.07379599999999</v>
          </cell>
          <cell r="BH86">
            <v>693.31246899999996</v>
          </cell>
          <cell r="BI86">
            <v>693.31246899999996</v>
          </cell>
          <cell r="BJ86">
            <v>402.790165</v>
          </cell>
          <cell r="BK86">
            <v>435.26923900000003</v>
          </cell>
        </row>
        <row r="87">
          <cell r="B87" t="str">
            <v>IHGZT</v>
          </cell>
          <cell r="C87">
            <v>43585.25</v>
          </cell>
          <cell r="D87" t="str">
            <v>Sanayi</v>
          </cell>
          <cell r="E87" t="str">
            <v>-</v>
          </cell>
          <cell r="F87">
            <v>33.052556000000003</v>
          </cell>
          <cell r="G87">
            <v>36.327178000000004</v>
          </cell>
          <cell r="H87">
            <v>28.557649999999999</v>
          </cell>
          <cell r="I87">
            <v>0.15739761499983373</v>
          </cell>
          <cell r="J87">
            <v>-9.0142482303469884E-2</v>
          </cell>
          <cell r="K87" t="str">
            <v>-</v>
          </cell>
          <cell r="L87">
            <v>-1.5425960000000001</v>
          </cell>
          <cell r="M87">
            <v>-5.2731549999999991</v>
          </cell>
          <cell r="N87">
            <v>-4.2840129999999998</v>
          </cell>
          <cell r="O87" t="str">
            <v>n.m.</v>
          </cell>
          <cell r="P87" t="str">
            <v>n.m.</v>
          </cell>
          <cell r="Q87" t="str">
            <v>-</v>
          </cell>
          <cell r="R87">
            <v>0.14788599999999999</v>
          </cell>
          <cell r="S87">
            <v>1.0916440000000001</v>
          </cell>
          <cell r="T87">
            <v>-3.0120779999999998</v>
          </cell>
          <cell r="U87" t="str">
            <v>n.m.</v>
          </cell>
          <cell r="V87">
            <v>-0.8645290955659537</v>
          </cell>
          <cell r="W87"/>
          <cell r="X87"/>
          <cell r="Y87"/>
          <cell r="Z87"/>
          <cell r="AA87">
            <v>213.6</v>
          </cell>
          <cell r="AB87">
            <v>33.052556000000003</v>
          </cell>
          <cell r="AC87">
            <v>28.557649999999999</v>
          </cell>
          <cell r="AD87">
            <v>34.856144999999998</v>
          </cell>
          <cell r="AE87">
            <v>33.607841000000001</v>
          </cell>
          <cell r="AF87">
            <v>2.8811789999999999</v>
          </cell>
          <cell r="AG87">
            <v>0.84916499999999995</v>
          </cell>
          <cell r="AH87">
            <v>0.84916499999999995</v>
          </cell>
          <cell r="AI87">
            <v>4.1704129999999999</v>
          </cell>
          <cell r="AJ87">
            <v>3.2935240000000001</v>
          </cell>
          <cell r="AK87">
            <v>0.75751400000000002</v>
          </cell>
          <cell r="AL87">
            <v>2.8811789999999999</v>
          </cell>
          <cell r="AM87">
            <v>-2.126547</v>
          </cell>
          <cell r="AN87">
            <v>-4.8937999999999997</v>
          </cell>
          <cell r="AO87">
            <v>-4.8937999999999997</v>
          </cell>
          <cell r="AP87">
            <v>-0.53241099999999997</v>
          </cell>
          <cell r="AQ87">
            <v>-1.7878609999999999</v>
          </cell>
          <cell r="AR87">
            <v>-5.8270419999999996</v>
          </cell>
          <cell r="AS87">
            <v>-2.126547</v>
          </cell>
          <cell r="AT87">
            <v>-1.5425960000000001</v>
          </cell>
          <cell r="AU87">
            <v>-4.2840129999999998</v>
          </cell>
          <cell r="AV87">
            <v>-4.2840129999999998</v>
          </cell>
          <cell r="AW87">
            <v>6.2225999999999997E-2</v>
          </cell>
          <cell r="AX87">
            <v>-1.5690550000000001</v>
          </cell>
          <cell r="AY87">
            <v>6.2225999999999997E-2</v>
          </cell>
          <cell r="AZ87">
            <v>-1.5690550000000001</v>
          </cell>
          <cell r="BA87">
            <v>0.14788599999999999</v>
          </cell>
          <cell r="BB87">
            <v>-3.0120779999999998</v>
          </cell>
          <cell r="BC87">
            <v>-3.0120779999999998</v>
          </cell>
          <cell r="BD87">
            <v>-1.2439830000000001</v>
          </cell>
          <cell r="BE87">
            <v>-1.2439830000000001</v>
          </cell>
          <cell r="BF87">
            <v>-1.2439830000000001</v>
          </cell>
          <cell r="BG87">
            <v>-2.7955459999999999</v>
          </cell>
          <cell r="BH87">
            <v>2.4263590000000002</v>
          </cell>
          <cell r="BI87">
            <v>2.4263590000000002</v>
          </cell>
          <cell r="BJ87">
            <v>2.8237290000000002</v>
          </cell>
          <cell r="BK87">
            <v>2.952194</v>
          </cell>
        </row>
        <row r="88">
          <cell r="B88" t="str">
            <v>ISGSY</v>
          </cell>
          <cell r="C88">
            <v>43585.25</v>
          </cell>
          <cell r="D88" t="str">
            <v>Sanayi</v>
          </cell>
          <cell r="E88" t="str">
            <v>-</v>
          </cell>
          <cell r="F88">
            <v>3.79067</v>
          </cell>
          <cell r="G88">
            <v>3.6781470000000001</v>
          </cell>
          <cell r="H88">
            <v>2.3727550000000002</v>
          </cell>
          <cell r="I88">
            <v>0.59758171408341765</v>
          </cell>
          <cell r="J88">
            <v>3.0592306397759561E-2</v>
          </cell>
          <cell r="K88" t="str">
            <v>-</v>
          </cell>
          <cell r="L88">
            <v>1.389448</v>
          </cell>
          <cell r="M88">
            <v>1.2149160000000001</v>
          </cell>
          <cell r="N88">
            <v>-5.2228999999999998E-2</v>
          </cell>
          <cell r="O88" t="str">
            <v>n.m.</v>
          </cell>
          <cell r="P88">
            <v>0.14365766851370787</v>
          </cell>
          <cell r="Q88" t="str">
            <v>-</v>
          </cell>
          <cell r="R88">
            <v>1.325126</v>
          </cell>
          <cell r="S88">
            <v>0.74925299999999995</v>
          </cell>
          <cell r="T88">
            <v>0.25287799999999999</v>
          </cell>
          <cell r="U88">
            <v>4.2401790586765165</v>
          </cell>
          <cell r="V88">
            <v>0.76859618847038336</v>
          </cell>
          <cell r="W88"/>
          <cell r="X88"/>
          <cell r="Y88"/>
          <cell r="Z88"/>
          <cell r="AA88">
            <v>198.5755968</v>
          </cell>
          <cell r="AB88">
            <v>3.79067</v>
          </cell>
          <cell r="AC88">
            <v>2.3727550000000002</v>
          </cell>
          <cell r="AD88">
            <v>1.3837969999999999</v>
          </cell>
          <cell r="AE88">
            <v>2.68784</v>
          </cell>
          <cell r="AF88">
            <v>3.79067</v>
          </cell>
          <cell r="AG88">
            <v>2.3727550000000002</v>
          </cell>
          <cell r="AH88">
            <v>2.3727550000000002</v>
          </cell>
          <cell r="AI88">
            <v>1.3837969999999999</v>
          </cell>
          <cell r="AJ88">
            <v>2.68784</v>
          </cell>
          <cell r="AK88">
            <v>3.6781470000000001</v>
          </cell>
          <cell r="AL88">
            <v>3.79067</v>
          </cell>
          <cell r="AM88">
            <v>1.294046</v>
          </cell>
          <cell r="AN88">
            <v>-6.0389999999999999E-2</v>
          </cell>
          <cell r="AO88">
            <v>-6.0389999999999999E-2</v>
          </cell>
          <cell r="AP88">
            <v>-0.77623299999999995</v>
          </cell>
          <cell r="AQ88">
            <v>0.80584900000000004</v>
          </cell>
          <cell r="AR88">
            <v>1.207446</v>
          </cell>
          <cell r="AS88">
            <v>1.294046</v>
          </cell>
          <cell r="AT88">
            <v>1.389448</v>
          </cell>
          <cell r="AU88">
            <v>-5.2228999999999998E-2</v>
          </cell>
          <cell r="AV88">
            <v>-5.2228999999999998E-2</v>
          </cell>
          <cell r="AW88">
            <v>-0.768814</v>
          </cell>
          <cell r="AX88">
            <v>0.81230500000000005</v>
          </cell>
          <cell r="AY88">
            <v>-0.768814</v>
          </cell>
          <cell r="AZ88">
            <v>0.81230500000000005</v>
          </cell>
          <cell r="BA88">
            <v>1.325126</v>
          </cell>
          <cell r="BB88">
            <v>0.25287799999999999</v>
          </cell>
          <cell r="BC88">
            <v>0.25287799999999999</v>
          </cell>
          <cell r="BD88">
            <v>-0.17511099999999999</v>
          </cell>
          <cell r="BE88">
            <v>-0.17511099999999999</v>
          </cell>
          <cell r="BF88">
            <v>-0.17511099999999999</v>
          </cell>
          <cell r="BG88">
            <v>2.2466819999999998</v>
          </cell>
          <cell r="BH88">
            <v>-70.981313</v>
          </cell>
          <cell r="BI88">
            <v>-70.981313</v>
          </cell>
          <cell r="BJ88">
            <v>-70.515118999999999</v>
          </cell>
          <cell r="BK88">
            <v>-72.819434999999999</v>
          </cell>
        </row>
        <row r="89">
          <cell r="B89" t="str">
            <v>ISMEN</v>
          </cell>
          <cell r="C89">
            <v>43585.25</v>
          </cell>
          <cell r="D89" t="str">
            <v>Sanayi</v>
          </cell>
          <cell r="E89" t="str">
            <v>-</v>
          </cell>
          <cell r="F89">
            <v>19931.910188999998</v>
          </cell>
          <cell r="G89">
            <v>9361.3933899999993</v>
          </cell>
          <cell r="H89">
            <v>13021.750855</v>
          </cell>
          <cell r="I89">
            <v>0.53066284334158365</v>
          </cell>
          <cell r="J89">
            <v>1.1291606237049718</v>
          </cell>
          <cell r="K89" t="str">
            <v>-</v>
          </cell>
          <cell r="L89">
            <v>130.51671899999999</v>
          </cell>
          <cell r="M89">
            <v>134.78683999999998</v>
          </cell>
          <cell r="N89">
            <v>84.294713999999999</v>
          </cell>
          <cell r="O89">
            <v>0.54833811999172322</v>
          </cell>
          <cell r="P89">
            <v>-3.1680548338398506E-2</v>
          </cell>
          <cell r="Q89" t="str">
            <v>-</v>
          </cell>
          <cell r="R89">
            <v>90.353299000000007</v>
          </cell>
          <cell r="S89">
            <v>71.639628999999999</v>
          </cell>
          <cell r="T89">
            <v>58.91337</v>
          </cell>
          <cell r="U89">
            <v>0.53366373371613274</v>
          </cell>
          <cell r="V89">
            <v>0.26121952697437911</v>
          </cell>
          <cell r="W89"/>
          <cell r="X89"/>
          <cell r="Y89"/>
          <cell r="Z89"/>
          <cell r="AA89">
            <v>993.99999999999989</v>
          </cell>
          <cell r="AB89">
            <v>19931.910188999998</v>
          </cell>
          <cell r="AC89">
            <v>13021.750855</v>
          </cell>
          <cell r="AD89">
            <v>11953.519815</v>
          </cell>
          <cell r="AE89">
            <v>10803.047885</v>
          </cell>
          <cell r="AF89">
            <v>232.28369900000001</v>
          </cell>
          <cell r="AG89">
            <v>174.71250800000001</v>
          </cell>
          <cell r="AH89">
            <v>174.71250800000001</v>
          </cell>
          <cell r="AI89">
            <v>161.62017900000001</v>
          </cell>
          <cell r="AJ89">
            <v>165.827741</v>
          </cell>
          <cell r="AK89">
            <v>225.05733900000001</v>
          </cell>
          <cell r="AL89">
            <v>232.28369900000001</v>
          </cell>
          <cell r="AM89">
            <v>126.217535</v>
          </cell>
          <cell r="AN89">
            <v>80.523394999999994</v>
          </cell>
          <cell r="AO89">
            <v>80.523394999999994</v>
          </cell>
          <cell r="AP89">
            <v>71.539906999999999</v>
          </cell>
          <cell r="AQ89">
            <v>72.663060999999999</v>
          </cell>
          <cell r="AR89">
            <v>130.03263699999999</v>
          </cell>
          <cell r="AS89">
            <v>126.217535</v>
          </cell>
          <cell r="AT89">
            <v>130.51671899999999</v>
          </cell>
          <cell r="AU89">
            <v>84.294713999999999</v>
          </cell>
          <cell r="AV89">
            <v>84.294713999999999</v>
          </cell>
          <cell r="AW89">
            <v>76.411499000000006</v>
          </cell>
          <cell r="AX89">
            <v>76.742203000000003</v>
          </cell>
          <cell r="AY89">
            <v>76.411499000000006</v>
          </cell>
          <cell r="AZ89">
            <v>76.742203000000003</v>
          </cell>
          <cell r="BA89">
            <v>90.353299000000007</v>
          </cell>
          <cell r="BB89">
            <v>58.91337</v>
          </cell>
          <cell r="BC89">
            <v>58.91337</v>
          </cell>
          <cell r="BD89">
            <v>46.276310000000002</v>
          </cell>
          <cell r="BE89">
            <v>46.276310000000002</v>
          </cell>
          <cell r="BF89">
            <v>46.276310000000002</v>
          </cell>
          <cell r="BG89">
            <v>44.871707999999998</v>
          </cell>
          <cell r="BH89">
            <v>-116.824687</v>
          </cell>
          <cell r="BI89">
            <v>-116.824687</v>
          </cell>
          <cell r="BJ89">
            <v>-315.95230400000003</v>
          </cell>
          <cell r="BK89">
            <v>-87.236378999999999</v>
          </cell>
        </row>
        <row r="90">
          <cell r="B90" t="str">
            <v>KAPLM</v>
          </cell>
          <cell r="C90">
            <v>43585.25</v>
          </cell>
          <cell r="D90" t="str">
            <v>Sanayi</v>
          </cell>
          <cell r="E90" t="str">
            <v>-</v>
          </cell>
          <cell r="F90">
            <v>47.116306999999999</v>
          </cell>
          <cell r="G90">
            <v>55.227536999999998</v>
          </cell>
          <cell r="H90">
            <v>48.671478999999998</v>
          </cell>
          <cell r="I90">
            <v>-3.1952429471066579E-2</v>
          </cell>
          <cell r="J90">
            <v>-0.14686930543362819</v>
          </cell>
          <cell r="K90" t="str">
            <v>-</v>
          </cell>
          <cell r="L90">
            <v>4.5142469999999992</v>
          </cell>
          <cell r="M90">
            <v>5.1576199999999996</v>
          </cell>
          <cell r="N90">
            <v>5.059558</v>
          </cell>
          <cell r="O90">
            <v>-0.1077783869658181</v>
          </cell>
          <cell r="P90">
            <v>-0.12474222606551089</v>
          </cell>
          <cell r="Q90" t="str">
            <v>-</v>
          </cell>
          <cell r="R90">
            <v>-0.44467299999999998</v>
          </cell>
          <cell r="S90">
            <v>1.2903340000000001</v>
          </cell>
          <cell r="T90">
            <v>2.6532529999999999</v>
          </cell>
          <cell r="U90" t="str">
            <v>n.m.</v>
          </cell>
          <cell r="V90" t="str">
            <v>n.m.</v>
          </cell>
          <cell r="W90"/>
          <cell r="X90"/>
          <cell r="Y90"/>
          <cell r="Z90"/>
          <cell r="AA90">
            <v>62.4</v>
          </cell>
          <cell r="AB90">
            <v>47.116306999999999</v>
          </cell>
          <cell r="AC90">
            <v>48.671478999999998</v>
          </cell>
          <cell r="AD90">
            <v>46.841073999999999</v>
          </cell>
          <cell r="AE90">
            <v>57.649214999999998</v>
          </cell>
          <cell r="AF90">
            <v>9.4552840000000007</v>
          </cell>
          <cell r="AG90">
            <v>9.0524749999999994</v>
          </cell>
          <cell r="AH90">
            <v>9.0524749999999994</v>
          </cell>
          <cell r="AI90">
            <v>7.2750680000000001</v>
          </cell>
          <cell r="AJ90">
            <v>12.875793</v>
          </cell>
          <cell r="AK90">
            <v>9.1378330000000005</v>
          </cell>
          <cell r="AL90">
            <v>9.4552840000000007</v>
          </cell>
          <cell r="AM90">
            <v>3.3985979999999998</v>
          </cell>
          <cell r="AN90">
            <v>4.0648530000000003</v>
          </cell>
          <cell r="AO90">
            <v>4.0648530000000003</v>
          </cell>
          <cell r="AP90">
            <v>2.1968990000000002</v>
          </cell>
          <cell r="AQ90">
            <v>7.5528769999999996</v>
          </cell>
          <cell r="AR90">
            <v>3.4946410000000001</v>
          </cell>
          <cell r="AS90">
            <v>3.3985979999999998</v>
          </cell>
          <cell r="AT90">
            <v>4.5142470000000001</v>
          </cell>
          <cell r="AU90">
            <v>5.059558</v>
          </cell>
          <cell r="AV90">
            <v>5.059558</v>
          </cell>
          <cell r="AW90">
            <v>4.8160249999999998</v>
          </cell>
          <cell r="AX90">
            <v>8.6022300000000005</v>
          </cell>
          <cell r="AY90">
            <v>4.8160249999999998</v>
          </cell>
          <cell r="AZ90">
            <v>8.6022300000000005</v>
          </cell>
          <cell r="BA90">
            <v>-0.44467299999999998</v>
          </cell>
          <cell r="BB90">
            <v>2.6532529999999999</v>
          </cell>
          <cell r="BC90">
            <v>2.6532529999999999</v>
          </cell>
          <cell r="BD90">
            <v>0.109754</v>
          </cell>
          <cell r="BE90">
            <v>0.109754</v>
          </cell>
          <cell r="BF90">
            <v>0.109754</v>
          </cell>
          <cell r="BG90">
            <v>2.3422230000000002</v>
          </cell>
          <cell r="BH90">
            <v>22.897075999999998</v>
          </cell>
          <cell r="BI90">
            <v>22.897075999999998</v>
          </cell>
          <cell r="BJ90">
            <v>15.35707</v>
          </cell>
          <cell r="BK90">
            <v>16.885383999999998</v>
          </cell>
        </row>
        <row r="91">
          <cell r="B91" t="str">
            <v>KENT</v>
          </cell>
          <cell r="C91">
            <v>43585.25</v>
          </cell>
          <cell r="D91" t="str">
            <v>Sanayi</v>
          </cell>
          <cell r="E91" t="str">
            <v>-</v>
          </cell>
          <cell r="F91">
            <v>249.19844499999999</v>
          </cell>
          <cell r="G91">
            <v>211.15451300000001</v>
          </cell>
          <cell r="H91">
            <v>196.193814</v>
          </cell>
          <cell r="I91">
            <v>0.27016463933974988</v>
          </cell>
          <cell r="J91">
            <v>0.18017105795887001</v>
          </cell>
          <cell r="K91" t="str">
            <v>-</v>
          </cell>
          <cell r="L91">
            <v>29.645226999999998</v>
          </cell>
          <cell r="M91">
            <v>14.974527999999999</v>
          </cell>
          <cell r="N91">
            <v>34.476730000000003</v>
          </cell>
          <cell r="O91">
            <v>-0.1401380873418101</v>
          </cell>
          <cell r="P91">
            <v>0.97971027868123794</v>
          </cell>
          <cell r="Q91" t="str">
            <v>-</v>
          </cell>
          <cell r="R91">
            <v>3.9207770000000002</v>
          </cell>
          <cell r="S91">
            <v>-34.157891999999997</v>
          </cell>
          <cell r="T91">
            <v>18.617735</v>
          </cell>
          <cell r="U91">
            <v>-0.78940633755932177</v>
          </cell>
          <cell r="V91" t="str">
            <v>n.m.</v>
          </cell>
          <cell r="W91"/>
          <cell r="X91"/>
          <cell r="Y91"/>
          <cell r="Z91"/>
          <cell r="AA91">
            <v>4027.8948789999999</v>
          </cell>
          <cell r="AB91">
            <v>249.19844499999999</v>
          </cell>
          <cell r="AC91">
            <v>196.193814</v>
          </cell>
          <cell r="AD91">
            <v>248.572821</v>
          </cell>
          <cell r="AE91">
            <v>216.23297600000001</v>
          </cell>
          <cell r="AF91">
            <v>62.654394000000003</v>
          </cell>
          <cell r="AG91">
            <v>63.801344999999998</v>
          </cell>
          <cell r="AH91">
            <v>63.801344999999998</v>
          </cell>
          <cell r="AI91">
            <v>84.391163000000006</v>
          </cell>
          <cell r="AJ91">
            <v>46.902734000000002</v>
          </cell>
          <cell r="AK91">
            <v>52.079666000000003</v>
          </cell>
          <cell r="AL91">
            <v>62.654394000000003</v>
          </cell>
          <cell r="AM91">
            <v>21.287185000000001</v>
          </cell>
          <cell r="AN91">
            <v>27.058672000000001</v>
          </cell>
          <cell r="AO91">
            <v>27.058672000000001</v>
          </cell>
          <cell r="AP91">
            <v>34.107176000000003</v>
          </cell>
          <cell r="AQ91">
            <v>8.0212699999999995</v>
          </cell>
          <cell r="AR91">
            <v>6.9548040000000002</v>
          </cell>
          <cell r="AS91">
            <v>21.287185000000001</v>
          </cell>
          <cell r="AT91">
            <v>29.645226999999998</v>
          </cell>
          <cell r="AU91">
            <v>34.476730000000003</v>
          </cell>
          <cell r="AV91">
            <v>34.476730000000003</v>
          </cell>
          <cell r="AW91">
            <v>36.913608000000004</v>
          </cell>
          <cell r="AX91">
            <v>15.850631999999999</v>
          </cell>
          <cell r="AY91">
            <v>36.913608000000004</v>
          </cell>
          <cell r="AZ91">
            <v>15.850631999999999</v>
          </cell>
          <cell r="BA91">
            <v>3.9207770000000002</v>
          </cell>
          <cell r="BB91">
            <v>18.617735</v>
          </cell>
          <cell r="BC91">
            <v>18.617735</v>
          </cell>
          <cell r="BD91">
            <v>31.346727999999999</v>
          </cell>
          <cell r="BE91">
            <v>31.346727999999999</v>
          </cell>
          <cell r="BF91">
            <v>31.346727999999999</v>
          </cell>
          <cell r="BG91">
            <v>40.062148000000001</v>
          </cell>
          <cell r="BH91">
            <v>40.777349000000001</v>
          </cell>
          <cell r="BI91">
            <v>40.777349000000001</v>
          </cell>
          <cell r="BJ91">
            <v>33.947631000000001</v>
          </cell>
          <cell r="BK91">
            <v>25.123425000000001</v>
          </cell>
        </row>
        <row r="92">
          <cell r="B92" t="str">
            <v>KLGYO</v>
          </cell>
          <cell r="C92">
            <v>43585.25</v>
          </cell>
          <cell r="D92" t="str">
            <v>Sanayi</v>
          </cell>
          <cell r="E92" t="str">
            <v>-</v>
          </cell>
          <cell r="F92">
            <v>40.418999999999997</v>
          </cell>
          <cell r="G92">
            <v>9.4989460000000001</v>
          </cell>
          <cell r="H92">
            <v>70.296000000000006</v>
          </cell>
          <cell r="I92">
            <v>-0.42501707067258465</v>
          </cell>
          <cell r="J92">
            <v>3.2551036715020798</v>
          </cell>
          <cell r="K92" t="str">
            <v>-</v>
          </cell>
          <cell r="L92">
            <v>-3.02</v>
          </cell>
          <cell r="M92">
            <v>13.794573</v>
          </cell>
          <cell r="N92">
            <v>0.67700000000000005</v>
          </cell>
          <cell r="O92" t="str">
            <v>n.m.</v>
          </cell>
          <cell r="P92" t="str">
            <v>n.m.</v>
          </cell>
          <cell r="Q92" t="str">
            <v>-</v>
          </cell>
          <cell r="R92">
            <v>-11.95</v>
          </cell>
          <cell r="S92">
            <v>177.56811300000001</v>
          </cell>
          <cell r="T92">
            <v>-9.6129999999999995</v>
          </cell>
          <cell r="U92" t="str">
            <v>n.m.</v>
          </cell>
          <cell r="V92" t="str">
            <v>n.m.</v>
          </cell>
          <cell r="W92"/>
          <cell r="X92"/>
          <cell r="Y92"/>
          <cell r="Z92"/>
          <cell r="AA92">
            <v>219.48</v>
          </cell>
          <cell r="AB92">
            <v>40.418999999999997</v>
          </cell>
          <cell r="AC92">
            <v>70.296000000000006</v>
          </cell>
          <cell r="AD92">
            <v>7.0958040000000002</v>
          </cell>
          <cell r="AE92">
            <v>14.507277999999999</v>
          </cell>
          <cell r="AF92">
            <v>0.39600000000000002</v>
          </cell>
          <cell r="AG92">
            <v>3.0169999999999999</v>
          </cell>
          <cell r="AH92">
            <v>3.0169999999999999</v>
          </cell>
          <cell r="AI92">
            <v>5.6540809999999997</v>
          </cell>
          <cell r="AJ92">
            <v>4.2544659999999999</v>
          </cell>
          <cell r="AK92">
            <v>15.028706</v>
          </cell>
          <cell r="AL92">
            <v>0.39600000000000002</v>
          </cell>
          <cell r="AM92">
            <v>-3.1859999999999999</v>
          </cell>
          <cell r="AN92">
            <v>0.54600000000000004</v>
          </cell>
          <cell r="AO92">
            <v>0.54600000000000004</v>
          </cell>
          <cell r="AP92">
            <v>2.2055910000000001</v>
          </cell>
          <cell r="AQ92">
            <v>1.5662210000000001</v>
          </cell>
          <cell r="AR92">
            <v>13.610291</v>
          </cell>
          <cell r="AS92">
            <v>-3.1859999999999999</v>
          </cell>
          <cell r="AT92">
            <v>-3.02</v>
          </cell>
          <cell r="AU92">
            <v>0.67700000000000005</v>
          </cell>
          <cell r="AV92">
            <v>0.67700000000000005</v>
          </cell>
          <cell r="AW92">
            <v>2.3756339999999998</v>
          </cell>
          <cell r="AX92">
            <v>1.77488</v>
          </cell>
          <cell r="AY92">
            <v>2.3756339999999998</v>
          </cell>
          <cell r="AZ92">
            <v>1.77488</v>
          </cell>
          <cell r="BA92">
            <v>-11.95</v>
          </cell>
          <cell r="BB92">
            <v>-9.6129999999999995</v>
          </cell>
          <cell r="BC92">
            <v>-9.6129999999999995</v>
          </cell>
          <cell r="BD92">
            <v>-3.599507</v>
          </cell>
          <cell r="BE92">
            <v>-3.599507</v>
          </cell>
          <cell r="BF92">
            <v>-3.599507</v>
          </cell>
          <cell r="BG92">
            <v>-20.125485000000001</v>
          </cell>
          <cell r="BH92">
            <v>565.64800300000002</v>
          </cell>
          <cell r="BI92">
            <v>565.64800300000002</v>
          </cell>
          <cell r="BJ92">
            <v>583.56895499999996</v>
          </cell>
          <cell r="BK92">
            <v>684.45668999999998</v>
          </cell>
        </row>
        <row r="93">
          <cell r="B93" t="str">
            <v>KNFRT</v>
          </cell>
          <cell r="C93">
            <v>43585.25</v>
          </cell>
          <cell r="D93" t="str">
            <v>Sanayi</v>
          </cell>
          <cell r="E93" t="str">
            <v>-</v>
          </cell>
          <cell r="F93">
            <v>50.945103000000003</v>
          </cell>
          <cell r="G93">
            <v>29.330769</v>
          </cell>
          <cell r="H93">
            <v>31.253484</v>
          </cell>
          <cell r="I93">
            <v>0.63006156369638666</v>
          </cell>
          <cell r="J93">
            <v>0.73691671704891215</v>
          </cell>
          <cell r="K93" t="str">
            <v>-</v>
          </cell>
          <cell r="L93">
            <v>14.669917</v>
          </cell>
          <cell r="M93">
            <v>9.7309889999999992</v>
          </cell>
          <cell r="N93">
            <v>8.5738430000000001</v>
          </cell>
          <cell r="O93">
            <v>0.71100835413011398</v>
          </cell>
          <cell r="P93">
            <v>0.50754635525741532</v>
          </cell>
          <cell r="Q93" t="str">
            <v>-</v>
          </cell>
          <cell r="R93">
            <v>10.649982</v>
          </cell>
          <cell r="S93">
            <v>4.3882260000000004</v>
          </cell>
          <cell r="T93">
            <v>8.9574780000000001</v>
          </cell>
          <cell r="U93">
            <v>0.18894871971775973</v>
          </cell>
          <cell r="V93">
            <v>1.4269447380330909</v>
          </cell>
          <cell r="W93"/>
          <cell r="X93"/>
          <cell r="Y93"/>
          <cell r="Z93"/>
          <cell r="AA93">
            <v>198.66</v>
          </cell>
          <cell r="AB93">
            <v>50.945103000000003</v>
          </cell>
          <cell r="AC93">
            <v>31.253484</v>
          </cell>
          <cell r="AD93">
            <v>37.976345000000002</v>
          </cell>
          <cell r="AE93">
            <v>36.323895999999998</v>
          </cell>
          <cell r="AF93">
            <v>17.562287999999999</v>
          </cell>
          <cell r="AG93">
            <v>9.1462369999999993</v>
          </cell>
          <cell r="AH93">
            <v>9.1462369999999993</v>
          </cell>
          <cell r="AI93">
            <v>10.25924</v>
          </cell>
          <cell r="AJ93">
            <v>15.184547</v>
          </cell>
          <cell r="AK93">
            <v>14.243653999999999</v>
          </cell>
          <cell r="AL93">
            <v>17.562287999999999</v>
          </cell>
          <cell r="AM93">
            <v>13.23718</v>
          </cell>
          <cell r="AN93">
            <v>7.736745</v>
          </cell>
          <cell r="AO93">
            <v>7.736745</v>
          </cell>
          <cell r="AP93">
            <v>8.0800660000000004</v>
          </cell>
          <cell r="AQ93">
            <v>12.502506</v>
          </cell>
          <cell r="AR93">
            <v>8.6217659999999992</v>
          </cell>
          <cell r="AS93">
            <v>13.23718</v>
          </cell>
          <cell r="AT93">
            <v>14.669917</v>
          </cell>
          <cell r="AU93">
            <v>8.5738430000000001</v>
          </cell>
          <cell r="AV93">
            <v>8.5738430000000001</v>
          </cell>
          <cell r="AW93">
            <v>8.9350310000000004</v>
          </cell>
          <cell r="AX93">
            <v>13.387228</v>
          </cell>
          <cell r="AY93">
            <v>8.9350310000000004</v>
          </cell>
          <cell r="AZ93">
            <v>13.387228</v>
          </cell>
          <cell r="BA93">
            <v>10.649982</v>
          </cell>
          <cell r="BB93">
            <v>8.9574780000000001</v>
          </cell>
          <cell r="BC93">
            <v>8.9574780000000001</v>
          </cell>
          <cell r="BD93">
            <v>2.1983290000000002</v>
          </cell>
          <cell r="BE93">
            <v>2.1983290000000002</v>
          </cell>
          <cell r="BF93">
            <v>2.1983290000000002</v>
          </cell>
          <cell r="BG93">
            <v>18.056639000000001</v>
          </cell>
          <cell r="BH93">
            <v>8.6541230000000002</v>
          </cell>
          <cell r="BI93">
            <v>8.6541230000000002</v>
          </cell>
          <cell r="BJ93">
            <v>9.2968399999999995</v>
          </cell>
          <cell r="BK93">
            <v>6.089817</v>
          </cell>
        </row>
        <row r="94">
          <cell r="B94" t="str">
            <v>MRDIN</v>
          </cell>
          <cell r="C94">
            <v>43585.25</v>
          </cell>
          <cell r="D94" t="str">
            <v>Sanayi</v>
          </cell>
          <cell r="E94" t="str">
            <v>-</v>
          </cell>
          <cell r="F94">
            <v>26.063604000000002</v>
          </cell>
          <cell r="G94">
            <v>44.034314999999999</v>
          </cell>
          <cell r="H94">
            <v>48.053975999999999</v>
          </cell>
          <cell r="I94">
            <v>-0.45761815838090059</v>
          </cell>
          <cell r="J94">
            <v>-0.40810697293690157</v>
          </cell>
          <cell r="K94" t="str">
            <v>-</v>
          </cell>
          <cell r="L94">
            <v>-5.4920170000000006</v>
          </cell>
          <cell r="M94">
            <v>7.8041539999999996</v>
          </cell>
          <cell r="N94">
            <v>9.0211199999999998</v>
          </cell>
          <cell r="O94" t="str">
            <v>n.m.</v>
          </cell>
          <cell r="P94" t="str">
            <v>n.m.</v>
          </cell>
          <cell r="Q94" t="str">
            <v>-</v>
          </cell>
          <cell r="R94">
            <v>6.3168150000000001</v>
          </cell>
          <cell r="S94">
            <v>3.9487410000000001</v>
          </cell>
          <cell r="T94">
            <v>10.939774</v>
          </cell>
          <cell r="U94">
            <v>-0.42258267858184273</v>
          </cell>
          <cell r="V94">
            <v>0.59970355108121809</v>
          </cell>
          <cell r="W94"/>
          <cell r="X94"/>
          <cell r="Y94"/>
          <cell r="Z94"/>
          <cell r="AA94">
            <v>315.42912000000001</v>
          </cell>
          <cell r="AB94">
            <v>26.063604000000002</v>
          </cell>
          <cell r="AC94">
            <v>48.053975999999999</v>
          </cell>
          <cell r="AD94">
            <v>48.586446000000002</v>
          </cell>
          <cell r="AE94">
            <v>58.725316999999997</v>
          </cell>
          <cell r="AF94">
            <v>-2.038262</v>
          </cell>
          <cell r="AG94">
            <v>13.438608</v>
          </cell>
          <cell r="AH94">
            <v>13.438608</v>
          </cell>
          <cell r="AI94">
            <v>14.991770000000001</v>
          </cell>
          <cell r="AJ94">
            <v>11.426295</v>
          </cell>
          <cell r="AK94">
            <v>9.1740399999999998</v>
          </cell>
          <cell r="AL94">
            <v>-2.038262</v>
          </cell>
          <cell r="AM94">
            <v>-8.2507110000000008</v>
          </cell>
          <cell r="AN94">
            <v>6.4868370000000004</v>
          </cell>
          <cell r="AO94">
            <v>6.4868370000000004</v>
          </cell>
          <cell r="AP94">
            <v>7.3974479999999998</v>
          </cell>
          <cell r="AQ94">
            <v>5.0609570000000001</v>
          </cell>
          <cell r="AR94">
            <v>5.0022849999999996</v>
          </cell>
          <cell r="AS94">
            <v>-8.2507110000000008</v>
          </cell>
          <cell r="AT94">
            <v>-5.4920169999999997</v>
          </cell>
          <cell r="AU94">
            <v>9.0211199999999998</v>
          </cell>
          <cell r="AV94">
            <v>9.0211199999999998</v>
          </cell>
          <cell r="AW94">
            <v>10.139386</v>
          </cell>
          <cell r="AX94">
            <v>8.3712309999999999</v>
          </cell>
          <cell r="AY94">
            <v>10.139386</v>
          </cell>
          <cell r="AZ94">
            <v>8.3712309999999999</v>
          </cell>
          <cell r="BA94">
            <v>6.3168150000000001</v>
          </cell>
          <cell r="BB94">
            <v>10.939774</v>
          </cell>
          <cell r="BC94">
            <v>10.939774</v>
          </cell>
          <cell r="BD94">
            <v>8.9619529999999994</v>
          </cell>
          <cell r="BE94">
            <v>8.9619529999999994</v>
          </cell>
          <cell r="BF94">
            <v>8.9619529999999994</v>
          </cell>
          <cell r="BG94">
            <v>6.5605989999999998</v>
          </cell>
          <cell r="BH94">
            <v>-24.764202000000001</v>
          </cell>
          <cell r="BI94">
            <v>-24.764202000000001</v>
          </cell>
          <cell r="BJ94">
            <v>-28.523864</v>
          </cell>
          <cell r="BK94">
            <v>36.929053000000003</v>
          </cell>
        </row>
        <row r="95">
          <cell r="B95" t="str">
            <v>MRSHL</v>
          </cell>
          <cell r="C95">
            <v>43585.25</v>
          </cell>
          <cell r="D95" t="str">
            <v>Sanayi</v>
          </cell>
          <cell r="E95" t="str">
            <v>-</v>
          </cell>
          <cell r="F95">
            <v>107.08469700000001</v>
          </cell>
          <cell r="G95">
            <v>69.202123</v>
          </cell>
          <cell r="H95">
            <v>88.037789000000004</v>
          </cell>
          <cell r="I95">
            <v>0.21634923157827157</v>
          </cell>
          <cell r="J95">
            <v>0.54741924608295633</v>
          </cell>
          <cell r="K95" t="str">
            <v>-</v>
          </cell>
          <cell r="L95">
            <v>19.378437000000002</v>
          </cell>
          <cell r="M95">
            <v>25.096401</v>
          </cell>
          <cell r="N95">
            <v>-5.1205819999999997</v>
          </cell>
          <cell r="O95" t="str">
            <v>n.m.</v>
          </cell>
          <cell r="P95">
            <v>-0.22783999984698999</v>
          </cell>
          <cell r="Q95" t="str">
            <v>-</v>
          </cell>
          <cell r="R95">
            <v>4.2755390000000002</v>
          </cell>
          <cell r="S95">
            <v>2.2182270000000002</v>
          </cell>
          <cell r="T95">
            <v>-12.039795</v>
          </cell>
          <cell r="U95" t="str">
            <v>n.m.</v>
          </cell>
          <cell r="V95">
            <v>0.92745783005977289</v>
          </cell>
          <cell r="W95"/>
          <cell r="X95"/>
          <cell r="Y95"/>
          <cell r="Z95"/>
          <cell r="AA95">
            <v>273.60000000000002</v>
          </cell>
          <cell r="AB95">
            <v>107.08469700000001</v>
          </cell>
          <cell r="AC95">
            <v>88.037789000000004</v>
          </cell>
          <cell r="AD95">
            <v>139.62789799999999</v>
          </cell>
          <cell r="AE95">
            <v>88.849530000000001</v>
          </cell>
          <cell r="AF95">
            <v>41.264698000000003</v>
          </cell>
          <cell r="AG95">
            <v>17.690324</v>
          </cell>
          <cell r="AH95">
            <v>17.690324</v>
          </cell>
          <cell r="AI95">
            <v>32.693930999999999</v>
          </cell>
          <cell r="AJ95">
            <v>22.212909</v>
          </cell>
          <cell r="AK95">
            <v>27.283643999999999</v>
          </cell>
          <cell r="AL95">
            <v>41.264698000000003</v>
          </cell>
          <cell r="AM95">
            <v>17.062829000000001</v>
          </cell>
          <cell r="AN95">
            <v>-7.4739019999999998</v>
          </cell>
          <cell r="AO95">
            <v>-7.4739019999999998</v>
          </cell>
          <cell r="AP95">
            <v>0.957704</v>
          </cell>
          <cell r="AQ95">
            <v>-2.225708</v>
          </cell>
          <cell r="AR95">
            <v>16.706337999999999</v>
          </cell>
          <cell r="AS95">
            <v>17.062829000000001</v>
          </cell>
          <cell r="AT95">
            <v>19.378437000000002</v>
          </cell>
          <cell r="AU95">
            <v>-5.1205819999999997</v>
          </cell>
          <cell r="AV95">
            <v>-5.1205819999999997</v>
          </cell>
          <cell r="AW95">
            <v>2.7078389999999999</v>
          </cell>
          <cell r="AX95">
            <v>5.5620000000000001E-3</v>
          </cell>
          <cell r="AY95">
            <v>2.7078389999999999</v>
          </cell>
          <cell r="AZ95">
            <v>5.5620000000000001E-3</v>
          </cell>
          <cell r="BA95">
            <v>4.2755390000000002</v>
          </cell>
          <cell r="BB95">
            <v>-12.039795</v>
          </cell>
          <cell r="BC95">
            <v>-12.039795</v>
          </cell>
          <cell r="BD95">
            <v>-7.187373</v>
          </cell>
          <cell r="BE95">
            <v>-7.187373</v>
          </cell>
          <cell r="BF95">
            <v>-7.187373</v>
          </cell>
          <cell r="BG95">
            <v>-18.821415999999999</v>
          </cell>
          <cell r="BH95">
            <v>49.075035999999997</v>
          </cell>
          <cell r="BI95">
            <v>49.075035999999997</v>
          </cell>
          <cell r="BJ95">
            <v>77.756846999999993</v>
          </cell>
          <cell r="BK95">
            <v>80.029602999999994</v>
          </cell>
        </row>
        <row r="96">
          <cell r="B96" t="str">
            <v>NIBAS</v>
          </cell>
          <cell r="C96">
            <v>43585.25</v>
          </cell>
          <cell r="D96" t="str">
            <v>Sanayi</v>
          </cell>
          <cell r="E96" t="str">
            <v>-</v>
          </cell>
          <cell r="F96">
            <v>3.6697009999999999</v>
          </cell>
          <cell r="G96">
            <v>11.857136000000001</v>
          </cell>
          <cell r="H96">
            <v>5.4592859999999996</v>
          </cell>
          <cell r="I96">
            <v>-0.32780568741040494</v>
          </cell>
          <cell r="J96">
            <v>-0.69050696559438984</v>
          </cell>
          <cell r="K96" t="str">
            <v>-</v>
          </cell>
          <cell r="L96">
            <v>-0.70431100000000002</v>
          </cell>
          <cell r="M96">
            <v>-0.71797999999999995</v>
          </cell>
          <cell r="N96">
            <v>-0.47044600000000003</v>
          </cell>
          <cell r="O96" t="str">
            <v>n.m.</v>
          </cell>
          <cell r="P96" t="str">
            <v>n.m.</v>
          </cell>
          <cell r="Q96" t="str">
            <v>-</v>
          </cell>
          <cell r="R96">
            <v>-0.98497800000000002</v>
          </cell>
          <cell r="S96">
            <v>2.2960340000000001</v>
          </cell>
          <cell r="T96">
            <v>-1.213152</v>
          </cell>
          <cell r="U96" t="str">
            <v>n.m.</v>
          </cell>
          <cell r="V96" t="str">
            <v>n.m.</v>
          </cell>
          <cell r="W96"/>
          <cell r="X96"/>
          <cell r="Y96"/>
          <cell r="Z96"/>
          <cell r="AA96">
            <v>370.98</v>
          </cell>
          <cell r="AB96">
            <v>3.6697009999999999</v>
          </cell>
          <cell r="AC96">
            <v>5.4592859999999996</v>
          </cell>
          <cell r="AD96">
            <v>6.4119529999999996</v>
          </cell>
          <cell r="AE96">
            <v>5.7994089999999998</v>
          </cell>
          <cell r="AF96">
            <v>0.30676799999999999</v>
          </cell>
          <cell r="AG96">
            <v>0.54764599999999997</v>
          </cell>
          <cell r="AH96">
            <v>0.54764599999999997</v>
          </cell>
          <cell r="AI96">
            <v>-0.40547800000000001</v>
          </cell>
          <cell r="AJ96">
            <v>0.21237200000000001</v>
          </cell>
          <cell r="AK96">
            <v>-7.5342000000000006E-2</v>
          </cell>
          <cell r="AL96">
            <v>0.30676799999999999</v>
          </cell>
          <cell r="AM96">
            <v>-0.92321500000000001</v>
          </cell>
          <cell r="AN96">
            <v>-0.70418800000000004</v>
          </cell>
          <cell r="AO96">
            <v>-0.70418800000000004</v>
          </cell>
          <cell r="AP96">
            <v>-1.251965</v>
          </cell>
          <cell r="AQ96">
            <v>-1.1497790000000001</v>
          </cell>
          <cell r="AR96">
            <v>-0.94681599999999999</v>
          </cell>
          <cell r="AS96">
            <v>-0.92321500000000001</v>
          </cell>
          <cell r="AT96">
            <v>-0.70431100000000002</v>
          </cell>
          <cell r="AU96">
            <v>-0.47044599999999998</v>
          </cell>
          <cell r="AV96">
            <v>-0.47044599999999998</v>
          </cell>
          <cell r="AW96">
            <v>-1.013784</v>
          </cell>
          <cell r="AX96">
            <v>-0.90072399999999997</v>
          </cell>
          <cell r="AY96">
            <v>-1.013784</v>
          </cell>
          <cell r="AZ96">
            <v>-0.90072399999999997</v>
          </cell>
          <cell r="BA96">
            <v>-0.98497800000000002</v>
          </cell>
          <cell r="BB96">
            <v>-1.213152</v>
          </cell>
          <cell r="BC96">
            <v>-1.213152</v>
          </cell>
          <cell r="BD96">
            <v>-4.3627339999999997</v>
          </cell>
          <cell r="BE96">
            <v>-4.3627339999999997</v>
          </cell>
          <cell r="BF96">
            <v>-4.3627339999999997</v>
          </cell>
          <cell r="BG96">
            <v>-6.6480370000000004</v>
          </cell>
          <cell r="BH96">
            <v>7.39316</v>
          </cell>
          <cell r="BI96">
            <v>7.39316</v>
          </cell>
          <cell r="BJ96">
            <v>5.7930669999999997</v>
          </cell>
          <cell r="BK96">
            <v>-9.7928580000000007</v>
          </cell>
        </row>
        <row r="97">
          <cell r="B97" t="str">
            <v>OYLUM</v>
          </cell>
          <cell r="C97">
            <v>43585.25</v>
          </cell>
          <cell r="D97" t="str">
            <v>Sanayi</v>
          </cell>
          <cell r="E97" t="str">
            <v>-</v>
          </cell>
          <cell r="F97">
            <v>13.716965</v>
          </cell>
          <cell r="G97">
            <v>12.927918999999999</v>
          </cell>
          <cell r="H97">
            <v>8.5368670000000009</v>
          </cell>
          <cell r="I97">
            <v>0.60679146108285376</v>
          </cell>
          <cell r="J97">
            <v>6.103426235885312E-2</v>
          </cell>
          <cell r="K97" t="str">
            <v>-</v>
          </cell>
          <cell r="L97">
            <v>1.092117</v>
          </cell>
          <cell r="M97">
            <v>2.663729</v>
          </cell>
          <cell r="N97">
            <v>0.15226699999999999</v>
          </cell>
          <cell r="O97">
            <v>6.1723814089723978</v>
          </cell>
          <cell r="P97">
            <v>-0.59000446366728743</v>
          </cell>
          <cell r="Q97" t="str">
            <v>-</v>
          </cell>
          <cell r="R97">
            <v>0.67142500000000005</v>
          </cell>
          <cell r="S97">
            <v>2.0782240000000001</v>
          </cell>
          <cell r="T97">
            <v>-0.32887499999999997</v>
          </cell>
          <cell r="U97" t="str">
            <v>n.m.</v>
          </cell>
          <cell r="V97">
            <v>-0.67692366174194896</v>
          </cell>
          <cell r="W97"/>
          <cell r="X97"/>
          <cell r="Y97"/>
          <cell r="Z97"/>
          <cell r="AA97">
            <v>15.189680000000003</v>
          </cell>
          <cell r="AB97">
            <v>13.716965</v>
          </cell>
          <cell r="AC97">
            <v>8.5368670000000009</v>
          </cell>
          <cell r="AD97">
            <v>8.5965760000000007</v>
          </cell>
          <cell r="AE97">
            <v>10.327025000000001</v>
          </cell>
          <cell r="AF97">
            <v>1.7408220000000001</v>
          </cell>
          <cell r="AG97">
            <v>0.44330399999999998</v>
          </cell>
          <cell r="AH97">
            <v>0.44330399999999998</v>
          </cell>
          <cell r="AI97">
            <v>0.72509900000000005</v>
          </cell>
          <cell r="AJ97">
            <v>0.82906800000000003</v>
          </cell>
          <cell r="AK97">
            <v>2.5827819999999999</v>
          </cell>
          <cell r="AL97">
            <v>1.7408220000000001</v>
          </cell>
          <cell r="AM97">
            <v>0.53211900000000001</v>
          </cell>
          <cell r="AN97">
            <v>-0.24657299999999999</v>
          </cell>
          <cell r="AO97">
            <v>-0.24657299999999999</v>
          </cell>
          <cell r="AP97">
            <v>-0.48872199999999999</v>
          </cell>
          <cell r="AQ97">
            <v>0.58680600000000005</v>
          </cell>
          <cell r="AR97">
            <v>2.2337419999999999</v>
          </cell>
          <cell r="AS97">
            <v>0.53211900000000001</v>
          </cell>
          <cell r="AT97">
            <v>1.092117</v>
          </cell>
          <cell r="AU97">
            <v>0.15226700000000001</v>
          </cell>
          <cell r="AV97">
            <v>0.15226700000000001</v>
          </cell>
          <cell r="AW97">
            <v>0.41386699999999998</v>
          </cell>
          <cell r="AX97">
            <v>0.47773599999999999</v>
          </cell>
          <cell r="AY97">
            <v>0.41386699999999998</v>
          </cell>
          <cell r="AZ97">
            <v>0.47773599999999999</v>
          </cell>
          <cell r="BA97">
            <v>0.67142500000000005</v>
          </cell>
          <cell r="BB97">
            <v>-0.32887499999999997</v>
          </cell>
          <cell r="BC97">
            <v>-0.32887499999999997</v>
          </cell>
          <cell r="BD97">
            <v>-0.84157000000000004</v>
          </cell>
          <cell r="BE97">
            <v>-0.84157000000000004</v>
          </cell>
          <cell r="BF97">
            <v>-0.84157000000000004</v>
          </cell>
          <cell r="BG97">
            <v>-0.759239</v>
          </cell>
          <cell r="BH97">
            <v>10.751868999999999</v>
          </cell>
          <cell r="BI97">
            <v>10.751868999999999</v>
          </cell>
          <cell r="BJ97">
            <v>9.6492599999999999</v>
          </cell>
          <cell r="BK97">
            <v>11.930037</v>
          </cell>
        </row>
        <row r="98">
          <cell r="B98" t="str">
            <v>PEGYO</v>
          </cell>
          <cell r="C98">
            <v>43585.25</v>
          </cell>
          <cell r="D98" t="str">
            <v>Sanayi</v>
          </cell>
          <cell r="E98" t="str">
            <v>-</v>
          </cell>
          <cell r="F98">
            <v>3.658617</v>
          </cell>
          <cell r="G98">
            <v>5.5229799999999996</v>
          </cell>
          <cell r="H98">
            <v>1.525979</v>
          </cell>
          <cell r="I98">
            <v>1.3975539637177183</v>
          </cell>
          <cell r="J98">
            <v>-0.33756468428276032</v>
          </cell>
          <cell r="K98" t="str">
            <v>-</v>
          </cell>
          <cell r="L98">
            <v>-3.4553E-2</v>
          </cell>
          <cell r="M98">
            <v>-1.055472</v>
          </cell>
          <cell r="N98">
            <v>3.3007000000000002E-2</v>
          </cell>
          <cell r="O98" t="str">
            <v>n.m.</v>
          </cell>
          <cell r="P98" t="str">
            <v>n.m.</v>
          </cell>
          <cell r="Q98" t="str">
            <v>-</v>
          </cell>
          <cell r="R98">
            <v>-2.2650489999999999</v>
          </cell>
          <cell r="S98">
            <v>-6.6253169999999999</v>
          </cell>
          <cell r="T98">
            <v>-1.130655</v>
          </cell>
          <cell r="U98" t="str">
            <v>n.m.</v>
          </cell>
          <cell r="V98" t="str">
            <v>n.m.</v>
          </cell>
          <cell r="W98"/>
          <cell r="X98"/>
          <cell r="Y98"/>
          <cell r="Z98"/>
          <cell r="AA98">
            <v>43.658999999999999</v>
          </cell>
          <cell r="AB98">
            <v>3.658617</v>
          </cell>
          <cell r="AC98">
            <v>1.525979</v>
          </cell>
          <cell r="AD98">
            <v>19.429532999999999</v>
          </cell>
          <cell r="AE98">
            <v>2.4865360000000001</v>
          </cell>
          <cell r="AF98">
            <v>0.83877599999999997</v>
          </cell>
          <cell r="AG98">
            <v>0.87766599999999995</v>
          </cell>
          <cell r="AH98">
            <v>0.87766599999999995</v>
          </cell>
          <cell r="AI98">
            <v>3.833037</v>
          </cell>
          <cell r="AJ98">
            <v>0.47993999999999998</v>
          </cell>
          <cell r="AK98">
            <v>0.11518100000000001</v>
          </cell>
          <cell r="AL98">
            <v>0.83877599999999997</v>
          </cell>
          <cell r="AM98">
            <v>-9.4704999999999998E-2</v>
          </cell>
          <cell r="AN98">
            <v>-2.9034999999999998E-2</v>
          </cell>
          <cell r="AO98">
            <v>-2.9034999999999998E-2</v>
          </cell>
          <cell r="AP98">
            <v>3.066246</v>
          </cell>
          <cell r="AQ98">
            <v>-0.27961999999999998</v>
          </cell>
          <cell r="AR98">
            <v>-1.1177539999999999</v>
          </cell>
          <cell r="AS98">
            <v>-9.4704999999999998E-2</v>
          </cell>
          <cell r="AT98">
            <v>-3.4553E-2</v>
          </cell>
          <cell r="AU98">
            <v>3.3007000000000002E-2</v>
          </cell>
          <cell r="AV98">
            <v>3.3007000000000002E-2</v>
          </cell>
          <cell r="AW98">
            <v>3.255735</v>
          </cell>
          <cell r="AX98">
            <v>-0.220753</v>
          </cell>
          <cell r="AY98">
            <v>3.255735</v>
          </cell>
          <cell r="AZ98">
            <v>-0.220753</v>
          </cell>
          <cell r="BA98">
            <v>-2.2650489999999999</v>
          </cell>
          <cell r="BB98">
            <v>-1.130655</v>
          </cell>
          <cell r="BC98">
            <v>-1.130655</v>
          </cell>
          <cell r="BD98">
            <v>1.1687099999999999</v>
          </cell>
          <cell r="BE98">
            <v>1.1687099999999999</v>
          </cell>
          <cell r="BF98">
            <v>1.1687099999999999</v>
          </cell>
          <cell r="BG98">
            <v>-2.4900920000000002</v>
          </cell>
          <cell r="BH98">
            <v>24.869819</v>
          </cell>
          <cell r="BI98">
            <v>24.869819</v>
          </cell>
          <cell r="BJ98">
            <v>21.257966</v>
          </cell>
          <cell r="BK98">
            <v>16.843464000000001</v>
          </cell>
        </row>
        <row r="99">
          <cell r="B99" t="str">
            <v>PSDTC</v>
          </cell>
          <cell r="C99">
            <v>43585.25</v>
          </cell>
          <cell r="D99" t="str">
            <v>Sanayi</v>
          </cell>
          <cell r="E99" t="str">
            <v>-</v>
          </cell>
          <cell r="F99">
            <v>1.7800769999999999</v>
          </cell>
          <cell r="G99">
            <v>2.4893320000000001</v>
          </cell>
          <cell r="H99">
            <v>1.6436569999999999</v>
          </cell>
          <cell r="I99">
            <v>8.2997851741573925E-2</v>
          </cell>
          <cell r="J99">
            <v>-0.2849178012414576</v>
          </cell>
          <cell r="K99" t="str">
            <v>-</v>
          </cell>
          <cell r="L99">
            <v>0.55595499999999998</v>
          </cell>
          <cell r="M99">
            <v>0.98166600000000004</v>
          </cell>
          <cell r="N99">
            <v>0.46209999999999996</v>
          </cell>
          <cell r="O99">
            <v>0.2031053884440599</v>
          </cell>
          <cell r="P99">
            <v>-0.43366175460900147</v>
          </cell>
          <cell r="Q99" t="str">
            <v>-</v>
          </cell>
          <cell r="R99">
            <v>2.9842520000000001</v>
          </cell>
          <cell r="S99">
            <v>2.9973040000000002</v>
          </cell>
          <cell r="T99">
            <v>2.3565339999999999</v>
          </cell>
          <cell r="U99">
            <v>0.26637341111989055</v>
          </cell>
          <cell r="V99">
            <v>-4.3545799825442932E-3</v>
          </cell>
          <cell r="W99"/>
          <cell r="X99"/>
          <cell r="Y99"/>
          <cell r="Z99"/>
          <cell r="AA99">
            <v>47.14875</v>
          </cell>
          <cell r="AB99">
            <v>1.7800769999999999</v>
          </cell>
          <cell r="AC99">
            <v>1.6436569999999999</v>
          </cell>
          <cell r="AD99">
            <v>1.975617</v>
          </cell>
          <cell r="AE99">
            <v>2.2267769999999998</v>
          </cell>
          <cell r="AF99">
            <v>1.7800769999999999</v>
          </cell>
          <cell r="AG99">
            <v>1.6436569999999999</v>
          </cell>
          <cell r="AH99">
            <v>1.6436569999999999</v>
          </cell>
          <cell r="AI99">
            <v>1.975617</v>
          </cell>
          <cell r="AJ99">
            <v>2.2267769999999998</v>
          </cell>
          <cell r="AK99">
            <v>2.4893320000000001</v>
          </cell>
          <cell r="AL99">
            <v>1.7800769999999999</v>
          </cell>
          <cell r="AM99">
            <v>0.54603000000000002</v>
          </cell>
          <cell r="AN99">
            <v>0.51528799999999997</v>
          </cell>
          <cell r="AO99">
            <v>0.51528799999999997</v>
          </cell>
          <cell r="AP99">
            <v>0.94974800000000004</v>
          </cell>
          <cell r="AQ99">
            <v>1.053002</v>
          </cell>
          <cell r="AR99">
            <v>0.97426400000000002</v>
          </cell>
          <cell r="AS99">
            <v>0.54603000000000002</v>
          </cell>
          <cell r="AT99">
            <v>0.55595499999999998</v>
          </cell>
          <cell r="AU99">
            <v>0.46210000000000001</v>
          </cell>
          <cell r="AV99">
            <v>0.46210000000000001</v>
          </cell>
          <cell r="AW99">
            <v>1.015131</v>
          </cell>
          <cell r="AX99">
            <v>1.0580670000000001</v>
          </cell>
          <cell r="AY99">
            <v>1.015131</v>
          </cell>
          <cell r="AZ99">
            <v>1.0580670000000001</v>
          </cell>
          <cell r="BA99">
            <v>2.9842520000000001</v>
          </cell>
          <cell r="BB99">
            <v>2.3565339999999999</v>
          </cell>
          <cell r="BC99">
            <v>2.3565339999999999</v>
          </cell>
          <cell r="BD99">
            <v>12.301546</v>
          </cell>
          <cell r="BE99">
            <v>12.301546</v>
          </cell>
          <cell r="BF99">
            <v>12.301546</v>
          </cell>
          <cell r="BG99">
            <v>4.130204</v>
          </cell>
          <cell r="BH99">
            <v>-48.888264999999997</v>
          </cell>
          <cell r="BI99">
            <v>-48.888264999999997</v>
          </cell>
          <cell r="BJ99">
            <v>-55.270114</v>
          </cell>
          <cell r="BK99">
            <v>-69.653165000000001</v>
          </cell>
        </row>
        <row r="100">
          <cell r="B100" t="str">
            <v>RAYSG</v>
          </cell>
          <cell r="C100">
            <v>43585.25</v>
          </cell>
          <cell r="D100" t="str">
            <v>Sigorta</v>
          </cell>
          <cell r="E100" t="str">
            <v>-</v>
          </cell>
          <cell r="F100">
            <v>114.752295</v>
          </cell>
          <cell r="G100" t="str">
            <v>-</v>
          </cell>
          <cell r="H100" t="str">
            <v>-</v>
          </cell>
          <cell r="I100" t="e">
            <v>#VALUE!</v>
          </cell>
          <cell r="J100" t="e">
            <v>#VALUE!</v>
          </cell>
          <cell r="K100" t="str">
            <v>-</v>
          </cell>
          <cell r="L100">
            <v>16.908794</v>
          </cell>
          <cell r="M100" t="str">
            <v>-</v>
          </cell>
          <cell r="N100" t="str">
            <v>-</v>
          </cell>
          <cell r="O100" t="e">
            <v>#VALUE!</v>
          </cell>
          <cell r="P100" t="e">
            <v>#VALUE!</v>
          </cell>
          <cell r="Q100" t="str">
            <v>-</v>
          </cell>
          <cell r="R100">
            <v>13.859749000000001</v>
          </cell>
          <cell r="S100">
            <v>-6.5759590000000001</v>
          </cell>
          <cell r="T100">
            <v>1.6587259999999999</v>
          </cell>
          <cell r="U100">
            <v>7.3556591022266495</v>
          </cell>
          <cell r="V100" t="str">
            <v>n.m.</v>
          </cell>
          <cell r="W100"/>
          <cell r="X100"/>
          <cell r="Y100"/>
          <cell r="Z100"/>
          <cell r="AA100">
            <v>396.25975008000006</v>
          </cell>
          <cell r="AB100">
            <v>59.014916999999997</v>
          </cell>
          <cell r="AC100">
            <v>41.784942999999998</v>
          </cell>
          <cell r="AD100">
            <v>41.566645000000001</v>
          </cell>
          <cell r="AE100">
            <v>57.052455000000002</v>
          </cell>
          <cell r="AF100">
            <v>0</v>
          </cell>
          <cell r="AG100">
            <v>0</v>
          </cell>
          <cell r="AH100">
            <v>0</v>
          </cell>
          <cell r="AI100">
            <v>0.36120999999999998</v>
          </cell>
          <cell r="AJ100">
            <v>0.42783100000000002</v>
          </cell>
          <cell r="AK100">
            <v>0.44503199999999998</v>
          </cell>
          <cell r="AL100">
            <v>4.0237480000000003</v>
          </cell>
          <cell r="AM100">
            <v>0</v>
          </cell>
          <cell r="AN100">
            <v>0</v>
          </cell>
          <cell r="AO100">
            <v>0</v>
          </cell>
          <cell r="AP100">
            <v>7.3898469999999996</v>
          </cell>
          <cell r="AQ100">
            <v>7.8089110000000002</v>
          </cell>
          <cell r="AR100">
            <v>9.7164649999999995</v>
          </cell>
          <cell r="AS100">
            <v>10.379440000000001</v>
          </cell>
          <cell r="AT100">
            <v>0</v>
          </cell>
          <cell r="AU100">
            <v>0</v>
          </cell>
          <cell r="AV100">
            <v>1.049688</v>
          </cell>
          <cell r="AW100">
            <v>1.1765060000000001</v>
          </cell>
          <cell r="AX100">
            <v>1.2598400000000001</v>
          </cell>
          <cell r="AY100">
            <v>1.1765060000000001</v>
          </cell>
          <cell r="AZ100">
            <v>1.2598400000000001</v>
          </cell>
          <cell r="BA100">
            <v>13.859749000000001</v>
          </cell>
          <cell r="BB100">
            <v>1.6587259999999999</v>
          </cell>
          <cell r="BC100">
            <v>0</v>
          </cell>
          <cell r="BD100">
            <v>867.673678</v>
          </cell>
          <cell r="BE100">
            <v>867.673678</v>
          </cell>
          <cell r="BF100">
            <v>867.673678</v>
          </cell>
          <cell r="BG100">
            <v>877.12801100000001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B101" t="str">
            <v>SAMAT</v>
          </cell>
          <cell r="C101">
            <v>43585.25</v>
          </cell>
          <cell r="D101" t="str">
            <v>Sanayi</v>
          </cell>
          <cell r="E101" t="str">
            <v>-</v>
          </cell>
          <cell r="F101">
            <v>10.42892</v>
          </cell>
          <cell r="G101">
            <v>46.986750000000001</v>
          </cell>
          <cell r="H101">
            <v>12.564404</v>
          </cell>
          <cell r="I101">
            <v>-0.16996301615261655</v>
          </cell>
          <cell r="J101">
            <v>-0.77804551283074486</v>
          </cell>
          <cell r="K101" t="str">
            <v>-</v>
          </cell>
          <cell r="L101">
            <v>0.78053799999999995</v>
          </cell>
          <cell r="M101">
            <v>2.5809850000000001</v>
          </cell>
          <cell r="N101">
            <v>1.7764709999999999</v>
          </cell>
          <cell r="O101">
            <v>-0.56062440647778655</v>
          </cell>
          <cell r="P101">
            <v>-0.69758134975600405</v>
          </cell>
          <cell r="Q101" t="str">
            <v>-</v>
          </cell>
          <cell r="R101">
            <v>0.134876</v>
          </cell>
          <cell r="S101">
            <v>-0.141565</v>
          </cell>
          <cell r="T101">
            <v>-1.257558</v>
          </cell>
          <cell r="U101" t="str">
            <v>n.m.</v>
          </cell>
          <cell r="V101" t="str">
            <v>n.m.</v>
          </cell>
          <cell r="W101"/>
          <cell r="X101"/>
          <cell r="Y101"/>
          <cell r="Z101"/>
          <cell r="AA101">
            <v>19.581</v>
          </cell>
          <cell r="AB101">
            <v>10.42892</v>
          </cell>
          <cell r="AC101">
            <v>12.564404</v>
          </cell>
          <cell r="AD101">
            <v>17.272095</v>
          </cell>
          <cell r="AE101">
            <v>29.309801</v>
          </cell>
          <cell r="AF101">
            <v>0.91142599999999996</v>
          </cell>
          <cell r="AG101">
            <v>2.0192749999999999</v>
          </cell>
          <cell r="AH101">
            <v>2.0192749999999999</v>
          </cell>
          <cell r="AI101">
            <v>3.3826290000000001</v>
          </cell>
          <cell r="AJ101">
            <v>2.2999930000000002</v>
          </cell>
          <cell r="AK101">
            <v>2.7993779999999999</v>
          </cell>
          <cell r="AL101">
            <v>0.91142599999999996</v>
          </cell>
          <cell r="AM101">
            <v>0.338005</v>
          </cell>
          <cell r="AN101">
            <v>1.463241</v>
          </cell>
          <cell r="AO101">
            <v>1.463241</v>
          </cell>
          <cell r="AP101">
            <v>2.618055</v>
          </cell>
          <cell r="AQ101">
            <v>0.28289900000000001</v>
          </cell>
          <cell r="AR101">
            <v>1.258006</v>
          </cell>
          <cell r="AS101">
            <v>0.338005</v>
          </cell>
          <cell r="AT101">
            <v>0.78053799999999995</v>
          </cell>
          <cell r="AU101">
            <v>1.7764709999999999</v>
          </cell>
          <cell r="AV101">
            <v>1.7764709999999999</v>
          </cell>
          <cell r="AW101">
            <v>2.9924080000000002</v>
          </cell>
          <cell r="AX101">
            <v>4.0366619999999998</v>
          </cell>
          <cell r="AY101">
            <v>2.9924080000000002</v>
          </cell>
          <cell r="AZ101">
            <v>4.0366619999999998</v>
          </cell>
          <cell r="BA101">
            <v>0.134876</v>
          </cell>
          <cell r="BB101">
            <v>-1.257558</v>
          </cell>
          <cell r="BC101">
            <v>-1.257558</v>
          </cell>
          <cell r="BD101">
            <v>1.2808999999999999</v>
          </cell>
          <cell r="BE101">
            <v>1.2808999999999999</v>
          </cell>
          <cell r="BF101">
            <v>1.2808999999999999</v>
          </cell>
          <cell r="BG101">
            <v>1.1691999999999999E-2</v>
          </cell>
          <cell r="BH101">
            <v>30.076191999999999</v>
          </cell>
          <cell r="BI101">
            <v>30.076191999999999</v>
          </cell>
          <cell r="BJ101">
            <v>28.966752</v>
          </cell>
          <cell r="BK101">
            <v>27.966218000000001</v>
          </cell>
        </row>
        <row r="102">
          <cell r="B102" t="str">
            <v>SILVR</v>
          </cell>
          <cell r="C102">
            <v>43585.25</v>
          </cell>
          <cell r="D102" t="str">
            <v>Sanayi</v>
          </cell>
          <cell r="E102" t="str">
            <v>-</v>
          </cell>
          <cell r="F102">
            <v>60.185496999999998</v>
          </cell>
          <cell r="G102">
            <v>70.114216999999996</v>
          </cell>
          <cell r="H102">
            <v>56.441741999999998</v>
          </cell>
          <cell r="I102">
            <v>6.6329543833002269E-2</v>
          </cell>
          <cell r="J102">
            <v>-0.14160779974195536</v>
          </cell>
          <cell r="K102" t="str">
            <v>-</v>
          </cell>
          <cell r="L102">
            <v>-1.2217679999999997</v>
          </cell>
          <cell r="M102">
            <v>-5.2198650000000004</v>
          </cell>
          <cell r="N102">
            <v>1.2316199999999999</v>
          </cell>
          <cell r="O102" t="str">
            <v>n.m.</v>
          </cell>
          <cell r="P102" t="str">
            <v>n.m.</v>
          </cell>
          <cell r="Q102" t="str">
            <v>-</v>
          </cell>
          <cell r="R102">
            <v>-7.066783</v>
          </cell>
          <cell r="S102">
            <v>-1.1965600000000001</v>
          </cell>
          <cell r="T102">
            <v>-1.3012999999999999</v>
          </cell>
          <cell r="U102" t="str">
            <v>n.m.</v>
          </cell>
          <cell r="V102" t="str">
            <v>n.m.</v>
          </cell>
          <cell r="W102"/>
          <cell r="X102"/>
          <cell r="Y102"/>
          <cell r="Z102"/>
          <cell r="AA102">
            <v>50.400000000000006</v>
          </cell>
          <cell r="AB102">
            <v>60.185496999999998</v>
          </cell>
          <cell r="AC102">
            <v>56.441741999999998</v>
          </cell>
          <cell r="AD102">
            <v>67.281987999999998</v>
          </cell>
          <cell r="AE102">
            <v>90.079806000000005</v>
          </cell>
          <cell r="AF102">
            <v>0.99982899999999997</v>
          </cell>
          <cell r="AG102">
            <v>2.3816169999999999</v>
          </cell>
          <cell r="AH102">
            <v>2.3816169999999999</v>
          </cell>
          <cell r="AI102">
            <v>7.480537</v>
          </cell>
          <cell r="AJ102">
            <v>14.329402999999999</v>
          </cell>
          <cell r="AK102">
            <v>-2.9641389999999999</v>
          </cell>
          <cell r="AL102">
            <v>0.99982899999999997</v>
          </cell>
          <cell r="AM102">
            <v>-3.0472769999999998</v>
          </cell>
          <cell r="AN102">
            <v>-0.26734599999999997</v>
          </cell>
          <cell r="AO102">
            <v>-0.26734599999999997</v>
          </cell>
          <cell r="AP102">
            <v>4.7904390000000001</v>
          </cell>
          <cell r="AQ102">
            <v>11.313145</v>
          </cell>
          <cell r="AR102">
            <v>-6.3562240000000001</v>
          </cell>
          <cell r="AS102">
            <v>-3.0472769999999998</v>
          </cell>
          <cell r="AT102">
            <v>-1.221768</v>
          </cell>
          <cell r="AU102">
            <v>1.2316199999999999</v>
          </cell>
          <cell r="AV102">
            <v>1.2316199999999999</v>
          </cell>
          <cell r="AW102">
            <v>6.4071259999999999</v>
          </cell>
          <cell r="AX102">
            <v>13.44182</v>
          </cell>
          <cell r="AY102">
            <v>6.4071259999999999</v>
          </cell>
          <cell r="AZ102">
            <v>13.44182</v>
          </cell>
          <cell r="BA102">
            <v>-7.066783</v>
          </cell>
          <cell r="BB102">
            <v>-1.3012999999999999</v>
          </cell>
          <cell r="BC102">
            <v>-1.3012999999999999</v>
          </cell>
          <cell r="BD102">
            <v>0.20772599999999999</v>
          </cell>
          <cell r="BE102">
            <v>0.20772599999999999</v>
          </cell>
          <cell r="BF102">
            <v>0.20772599999999999</v>
          </cell>
          <cell r="BG102">
            <v>0.28460999999999997</v>
          </cell>
          <cell r="BH102">
            <v>16.367570000000001</v>
          </cell>
          <cell r="BI102">
            <v>16.367570000000001</v>
          </cell>
          <cell r="BJ102">
            <v>18.388573999999998</v>
          </cell>
          <cell r="BK102">
            <v>17.234525999999999</v>
          </cell>
        </row>
        <row r="103">
          <cell r="B103" t="str">
            <v>SONME</v>
          </cell>
          <cell r="C103">
            <v>43585.25</v>
          </cell>
          <cell r="D103" t="str">
            <v>Sanayi</v>
          </cell>
          <cell r="E103" t="str">
            <v>-</v>
          </cell>
          <cell r="F103">
            <v>1.560009</v>
          </cell>
          <cell r="G103">
            <v>1.6710240000000001</v>
          </cell>
          <cell r="H103">
            <v>1.4876579999999999</v>
          </cell>
          <cell r="I103">
            <v>4.8634161883981397E-2</v>
          </cell>
          <cell r="J103">
            <v>-6.6435311521558127E-2</v>
          </cell>
          <cell r="K103" t="str">
            <v>-</v>
          </cell>
          <cell r="L103">
            <v>1.42675</v>
          </cell>
          <cell r="M103">
            <v>1.5790150000000001</v>
          </cell>
          <cell r="N103">
            <v>1.460925</v>
          </cell>
          <cell r="O103">
            <v>-2.3392713520543507E-2</v>
          </cell>
          <cell r="P103">
            <v>-9.6430369565836949E-2</v>
          </cell>
          <cell r="Q103" t="str">
            <v>-</v>
          </cell>
          <cell r="R103">
            <v>-2.8531499999999999</v>
          </cell>
          <cell r="S103">
            <v>-0.15739800000000001</v>
          </cell>
          <cell r="T103">
            <v>1.401035</v>
          </cell>
          <cell r="U103" t="str">
            <v>n.m.</v>
          </cell>
          <cell r="V103" t="str">
            <v>n.m.</v>
          </cell>
          <cell r="W103"/>
          <cell r="X103"/>
          <cell r="Y103"/>
          <cell r="Z103"/>
          <cell r="AA103">
            <v>183.89320000000001</v>
          </cell>
          <cell r="AB103">
            <v>1.560009</v>
          </cell>
          <cell r="AC103">
            <v>1.4876579999999999</v>
          </cell>
          <cell r="AD103">
            <v>1.556708</v>
          </cell>
          <cell r="AE103">
            <v>1.697695</v>
          </cell>
          <cell r="AF103">
            <v>1.5205109999999999</v>
          </cell>
          <cell r="AG103">
            <v>1.456229</v>
          </cell>
          <cell r="AH103">
            <v>1.456229</v>
          </cell>
          <cell r="AI103">
            <v>1.4625170000000001</v>
          </cell>
          <cell r="AJ103">
            <v>1.630789</v>
          </cell>
          <cell r="AK103">
            <v>1.603737</v>
          </cell>
          <cell r="AL103">
            <v>1.5205109999999999</v>
          </cell>
          <cell r="AM103">
            <v>1.3296779999999999</v>
          </cell>
          <cell r="AN103">
            <v>1.251582</v>
          </cell>
          <cell r="AO103">
            <v>1.251582</v>
          </cell>
          <cell r="AP103">
            <v>1.2074819999999999</v>
          </cell>
          <cell r="AQ103">
            <v>1.333526</v>
          </cell>
          <cell r="AR103">
            <v>1.3578170000000001</v>
          </cell>
          <cell r="AS103">
            <v>1.3296779999999999</v>
          </cell>
          <cell r="AT103">
            <v>1.42675</v>
          </cell>
          <cell r="AU103">
            <v>1.460925</v>
          </cell>
          <cell r="AV103">
            <v>1.460925</v>
          </cell>
          <cell r="AW103">
            <v>1.420712</v>
          </cell>
          <cell r="AX103">
            <v>1.552119</v>
          </cell>
          <cell r="AY103">
            <v>1.420712</v>
          </cell>
          <cell r="AZ103">
            <v>1.552119</v>
          </cell>
          <cell r="BA103">
            <v>-2.8531499999999999</v>
          </cell>
          <cell r="BB103">
            <v>1.401035</v>
          </cell>
          <cell r="BC103">
            <v>1.401035</v>
          </cell>
          <cell r="BD103">
            <v>-16.133680999999999</v>
          </cell>
          <cell r="BE103">
            <v>-16.133680999999999</v>
          </cell>
          <cell r="BF103">
            <v>-16.133680999999999</v>
          </cell>
          <cell r="BG103">
            <v>2.5928040000000001</v>
          </cell>
          <cell r="BH103">
            <v>-4.3751090000000001</v>
          </cell>
          <cell r="BI103">
            <v>-4.3751090000000001</v>
          </cell>
          <cell r="BJ103">
            <v>-4.2745129999999998</v>
          </cell>
          <cell r="BK103">
            <v>-5.5979729999999996</v>
          </cell>
        </row>
        <row r="104">
          <cell r="B104" t="str">
            <v>TURGG</v>
          </cell>
          <cell r="C104">
            <v>43585.25</v>
          </cell>
          <cell r="D104" t="str">
            <v>Sanayi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  <cell r="K104" t="str">
            <v>-</v>
          </cell>
          <cell r="L104">
            <v>-0.51688299999999998</v>
          </cell>
          <cell r="M104">
            <v>-0.51827100000000004</v>
          </cell>
          <cell r="N104">
            <v>-0.50510100000000002</v>
          </cell>
          <cell r="O104" t="str">
            <v>n.m.</v>
          </cell>
          <cell r="P104" t="str">
            <v>n.m.</v>
          </cell>
          <cell r="Q104" t="str">
            <v>-</v>
          </cell>
          <cell r="R104">
            <v>0.27884999999999999</v>
          </cell>
          <cell r="S104">
            <v>-11.541321999999999</v>
          </cell>
          <cell r="T104">
            <v>1.4824E-2</v>
          </cell>
          <cell r="U104">
            <v>17.810712358337828</v>
          </cell>
          <cell r="V104" t="str">
            <v>n.m.</v>
          </cell>
          <cell r="W104"/>
          <cell r="X104"/>
          <cell r="Y104"/>
          <cell r="Z104"/>
          <cell r="AA104">
            <v>176.45084341080002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-0.52910699999999999</v>
          </cell>
          <cell r="AN104">
            <v>-0.50694099999999997</v>
          </cell>
          <cell r="AO104">
            <v>-0.50694099999999997</v>
          </cell>
          <cell r="AP104">
            <v>-0.52163599999999999</v>
          </cell>
          <cell r="AQ104">
            <v>-0.53374200000000005</v>
          </cell>
          <cell r="AR104">
            <v>-0.52011300000000005</v>
          </cell>
          <cell r="AS104">
            <v>-0.52910699999999999</v>
          </cell>
          <cell r="AT104">
            <v>-0.51688299999999998</v>
          </cell>
          <cell r="AU104">
            <v>-0.50510100000000002</v>
          </cell>
          <cell r="AV104">
            <v>-0.50510100000000002</v>
          </cell>
          <cell r="AW104">
            <v>-0.51964699999999997</v>
          </cell>
          <cell r="AX104">
            <v>-0.53175600000000001</v>
          </cell>
          <cell r="AY104">
            <v>-0.51964699999999997</v>
          </cell>
          <cell r="AZ104">
            <v>-0.53175600000000001</v>
          </cell>
          <cell r="BA104">
            <v>0.27884999999999999</v>
          </cell>
          <cell r="BB104">
            <v>1.4824E-2</v>
          </cell>
          <cell r="BC104">
            <v>1.4824E-2</v>
          </cell>
          <cell r="BD104">
            <v>1.5935000000000001E-2</v>
          </cell>
          <cell r="BE104">
            <v>1.5935000000000001E-2</v>
          </cell>
          <cell r="BF104">
            <v>1.5935000000000001E-2</v>
          </cell>
          <cell r="BG104">
            <v>0.138068</v>
          </cell>
          <cell r="BH104">
            <v>-14.152073</v>
          </cell>
          <cell r="BI104">
            <v>-14.152073</v>
          </cell>
          <cell r="BJ104">
            <v>-13.990042000000001</v>
          </cell>
          <cell r="BK104">
            <v>-14.245581</v>
          </cell>
        </row>
        <row r="105">
          <cell r="B105" t="str">
            <v>VKGYO</v>
          </cell>
          <cell r="C105">
            <v>43585.25</v>
          </cell>
          <cell r="D105" t="str">
            <v>Sanayi</v>
          </cell>
          <cell r="E105" t="str">
            <v>-</v>
          </cell>
          <cell r="F105">
            <v>3.20031</v>
          </cell>
          <cell r="G105">
            <v>25.735315</v>
          </cell>
          <cell r="H105">
            <v>0.77712400000000004</v>
          </cell>
          <cell r="I105">
            <v>3.1181458814809471</v>
          </cell>
          <cell r="J105">
            <v>-0.87564519804789642</v>
          </cell>
          <cell r="K105" t="str">
            <v>-</v>
          </cell>
          <cell r="L105">
            <v>-1.7531960000000002</v>
          </cell>
          <cell r="M105">
            <v>3.8132359999999998</v>
          </cell>
          <cell r="N105">
            <v>-1.8493380000000001</v>
          </cell>
          <cell r="O105" t="str">
            <v>n.m.</v>
          </cell>
          <cell r="P105" t="str">
            <v>n.m.</v>
          </cell>
          <cell r="Q105" t="str">
            <v>-</v>
          </cell>
          <cell r="R105">
            <v>2.1148440000000002</v>
          </cell>
          <cell r="S105">
            <v>12.268058999999999</v>
          </cell>
          <cell r="T105">
            <v>-1.4169499999999999</v>
          </cell>
          <cell r="U105" t="str">
            <v>n.m.</v>
          </cell>
          <cell r="V105">
            <v>-0.82761380590034661</v>
          </cell>
          <cell r="W105"/>
          <cell r="X105"/>
          <cell r="Y105"/>
          <cell r="Z105"/>
          <cell r="AA105">
            <v>373.5</v>
          </cell>
          <cell r="AB105">
            <v>3.20031</v>
          </cell>
          <cell r="AC105">
            <v>0.77712400000000004</v>
          </cell>
          <cell r="AD105">
            <v>51.080818999999998</v>
          </cell>
          <cell r="AE105">
            <v>113.308819</v>
          </cell>
          <cell r="AF105">
            <v>1.4616530000000001</v>
          </cell>
          <cell r="AG105">
            <v>0.57255800000000001</v>
          </cell>
          <cell r="AH105">
            <v>0.57255800000000001</v>
          </cell>
          <cell r="AI105">
            <v>7.3213470000000003</v>
          </cell>
          <cell r="AJ105">
            <v>25.683032000000001</v>
          </cell>
          <cell r="AK105">
            <v>6.5866249999999997</v>
          </cell>
          <cell r="AL105">
            <v>1.4616530000000001</v>
          </cell>
          <cell r="AM105">
            <v>-2.0303270000000002</v>
          </cell>
          <cell r="AN105">
            <v>-1.9562280000000001</v>
          </cell>
          <cell r="AO105">
            <v>-1.9562280000000001</v>
          </cell>
          <cell r="AP105">
            <v>5.0434169999999998</v>
          </cell>
          <cell r="AQ105">
            <v>22.886756999999999</v>
          </cell>
          <cell r="AR105">
            <v>3.859702</v>
          </cell>
          <cell r="AS105">
            <v>-2.0303270000000002</v>
          </cell>
          <cell r="AT105">
            <v>-1.753196</v>
          </cell>
          <cell r="AU105">
            <v>-1.8493379999999999</v>
          </cell>
          <cell r="AV105">
            <v>-1.8493379999999999</v>
          </cell>
          <cell r="AW105">
            <v>5.1525920000000003</v>
          </cell>
          <cell r="AX105">
            <v>23.005633</v>
          </cell>
          <cell r="AY105">
            <v>5.1525920000000003</v>
          </cell>
          <cell r="AZ105">
            <v>23.005633</v>
          </cell>
          <cell r="BA105">
            <v>2.1148440000000002</v>
          </cell>
          <cell r="BB105">
            <v>-1.4169499999999999</v>
          </cell>
          <cell r="BC105">
            <v>-1.4169499999999999</v>
          </cell>
          <cell r="BD105">
            <v>5.3628660000000004</v>
          </cell>
          <cell r="BE105">
            <v>5.3628660000000004</v>
          </cell>
          <cell r="BF105">
            <v>5.3628660000000004</v>
          </cell>
          <cell r="BG105">
            <v>24.541587</v>
          </cell>
          <cell r="BH105">
            <v>65.364165</v>
          </cell>
          <cell r="BI105">
            <v>65.364165</v>
          </cell>
          <cell r="BJ105">
            <v>151.12923000000001</v>
          </cell>
          <cell r="BK105">
            <v>241.898034</v>
          </cell>
        </row>
        <row r="106">
          <cell r="B106" t="str">
            <v>VERTU</v>
          </cell>
          <cell r="C106">
            <v>43585.25</v>
          </cell>
          <cell r="D106" t="str">
            <v>Sanayi</v>
          </cell>
          <cell r="E106" t="str">
            <v>-</v>
          </cell>
          <cell r="F106" t="str">
            <v>-</v>
          </cell>
          <cell r="G106">
            <v>5.518351</v>
          </cell>
          <cell r="H106">
            <v>12.5</v>
          </cell>
          <cell r="I106" t="str">
            <v>-</v>
          </cell>
          <cell r="J106" t="str">
            <v>-</v>
          </cell>
          <cell r="K106" t="str">
            <v>-</v>
          </cell>
          <cell r="L106">
            <v>-0.67527499999999996</v>
          </cell>
          <cell r="M106">
            <v>-0.48111599999999999</v>
          </cell>
          <cell r="N106">
            <v>-0.19760900000000001</v>
          </cell>
          <cell r="O106" t="str">
            <v>n.m.</v>
          </cell>
          <cell r="P106" t="str">
            <v>n.m.</v>
          </cell>
          <cell r="Q106" t="str">
            <v>-</v>
          </cell>
          <cell r="R106">
            <v>0.94950800000000002</v>
          </cell>
          <cell r="S106">
            <v>1.2079299999999999</v>
          </cell>
          <cell r="T106">
            <v>0.17576600000000001</v>
          </cell>
          <cell r="U106">
            <v>4.4021141745274965</v>
          </cell>
          <cell r="V106">
            <v>-0.21393789375212136</v>
          </cell>
          <cell r="W106"/>
          <cell r="X106"/>
          <cell r="Y106"/>
          <cell r="Z106"/>
          <cell r="AA106">
            <v>151.32</v>
          </cell>
          <cell r="AB106">
            <v>0</v>
          </cell>
          <cell r="AC106">
            <v>12.5</v>
          </cell>
          <cell r="AD106">
            <v>19.947227999999999</v>
          </cell>
          <cell r="AE106">
            <v>0</v>
          </cell>
          <cell r="AF106">
            <v>0</v>
          </cell>
          <cell r="AG106">
            <v>0.51737500000000003</v>
          </cell>
          <cell r="AH106">
            <v>0.51737500000000003</v>
          </cell>
          <cell r="AI106">
            <v>1.4308E-2</v>
          </cell>
          <cell r="AJ106">
            <v>0</v>
          </cell>
          <cell r="AK106">
            <v>0.12217799999999999</v>
          </cell>
          <cell r="AL106">
            <v>0</v>
          </cell>
          <cell r="AM106">
            <v>-0.68034899999999998</v>
          </cell>
          <cell r="AN106">
            <v>-0.20290800000000001</v>
          </cell>
          <cell r="AO106">
            <v>-0.20290800000000001</v>
          </cell>
          <cell r="AP106">
            <v>-0.51151800000000003</v>
          </cell>
          <cell r="AQ106">
            <v>-0.54436899999999999</v>
          </cell>
          <cell r="AR106">
            <v>-0.48641400000000001</v>
          </cell>
          <cell r="AS106">
            <v>-0.68034899999999998</v>
          </cell>
          <cell r="AT106">
            <v>-0.67527499999999996</v>
          </cell>
          <cell r="AU106">
            <v>-0.19760900000000001</v>
          </cell>
          <cell r="AV106">
            <v>-0.19760900000000001</v>
          </cell>
          <cell r="AW106">
            <v>-0.50622100000000003</v>
          </cell>
          <cell r="AX106">
            <v>-0.53907099999999997</v>
          </cell>
          <cell r="AY106">
            <v>-0.50622100000000003</v>
          </cell>
          <cell r="AZ106">
            <v>-0.53907099999999997</v>
          </cell>
          <cell r="BA106">
            <v>0.94950800000000002</v>
          </cell>
          <cell r="BB106">
            <v>0.17576600000000001</v>
          </cell>
          <cell r="BC106">
            <v>0.17576600000000001</v>
          </cell>
          <cell r="BD106">
            <v>1.0008060000000001</v>
          </cell>
          <cell r="BE106">
            <v>1.0008060000000001</v>
          </cell>
          <cell r="BF106">
            <v>1.0008060000000001</v>
          </cell>
          <cell r="BG106">
            <v>13.098934</v>
          </cell>
          <cell r="BH106">
            <v>-137.99006199999999</v>
          </cell>
          <cell r="BI106">
            <v>-137.99006199999999</v>
          </cell>
          <cell r="BJ106">
            <v>-127.04937200000001</v>
          </cell>
          <cell r="BK106">
            <v>-140.004603</v>
          </cell>
        </row>
        <row r="107">
          <cell r="B107" t="str">
            <v>YGGYO</v>
          </cell>
          <cell r="C107">
            <v>43585.25</v>
          </cell>
          <cell r="D107" t="str">
            <v>Sanayi</v>
          </cell>
          <cell r="E107" t="str">
            <v>-</v>
          </cell>
          <cell r="F107">
            <v>54.166500999999997</v>
          </cell>
          <cell r="G107">
            <v>65.213318999999998</v>
          </cell>
          <cell r="H107">
            <v>46.432617</v>
          </cell>
          <cell r="I107">
            <v>0.16656144968094289</v>
          </cell>
          <cell r="J107">
            <v>-0.16939512003675206</v>
          </cell>
          <cell r="K107" t="str">
            <v>-</v>
          </cell>
          <cell r="L107">
            <v>43.696673999999994</v>
          </cell>
          <cell r="M107">
            <v>41.671002000000001</v>
          </cell>
          <cell r="N107">
            <v>35.842290999999996</v>
          </cell>
          <cell r="O107">
            <v>0.21913730347203519</v>
          </cell>
          <cell r="P107">
            <v>4.8611070115376576E-2</v>
          </cell>
          <cell r="Q107" t="str">
            <v>-</v>
          </cell>
          <cell r="R107">
            <v>65.241603999999995</v>
          </cell>
          <cell r="S107">
            <v>119.403526</v>
          </cell>
          <cell r="T107">
            <v>44.941065999999999</v>
          </cell>
          <cell r="U107">
            <v>0.4517146522514619</v>
          </cell>
          <cell r="V107">
            <v>-0.45360404181028957</v>
          </cell>
          <cell r="W107"/>
          <cell r="X107"/>
          <cell r="Y107"/>
          <cell r="Z107"/>
          <cell r="AA107">
            <v>1241.856</v>
          </cell>
          <cell r="AB107">
            <v>54.166500999999997</v>
          </cell>
          <cell r="AC107">
            <v>46.432617</v>
          </cell>
          <cell r="AD107">
            <v>56.332416000000002</v>
          </cell>
          <cell r="AE107">
            <v>54.315764999999999</v>
          </cell>
          <cell r="AF107">
            <v>44.782696999999999</v>
          </cell>
          <cell r="AG107">
            <v>36.752239000000003</v>
          </cell>
          <cell r="AH107">
            <v>36.752239000000003</v>
          </cell>
          <cell r="AI107">
            <v>46.539537000000003</v>
          </cell>
          <cell r="AJ107">
            <v>44.488526</v>
          </cell>
          <cell r="AK107">
            <v>42.806494999999998</v>
          </cell>
          <cell r="AL107">
            <v>44.782696999999999</v>
          </cell>
          <cell r="AM107">
            <v>43.685882999999997</v>
          </cell>
          <cell r="AN107">
            <v>35.815627999999997</v>
          </cell>
          <cell r="AO107">
            <v>35.815627999999997</v>
          </cell>
          <cell r="AP107">
            <v>45.244661999999998</v>
          </cell>
          <cell r="AQ107">
            <v>43.356940999999999</v>
          </cell>
          <cell r="AR107">
            <v>41.672764000000001</v>
          </cell>
          <cell r="AS107">
            <v>43.685882999999997</v>
          </cell>
          <cell r="AT107">
            <v>43.696674000000002</v>
          </cell>
          <cell r="AU107">
            <v>35.842291000000003</v>
          </cell>
          <cell r="AV107">
            <v>35.842291000000003</v>
          </cell>
          <cell r="AW107">
            <v>45.271510999999997</v>
          </cell>
          <cell r="AX107">
            <v>43.374037000000001</v>
          </cell>
          <cell r="AY107">
            <v>45.271510999999997</v>
          </cell>
          <cell r="AZ107">
            <v>43.374037000000001</v>
          </cell>
          <cell r="BA107">
            <v>65.241603999999995</v>
          </cell>
          <cell r="BB107">
            <v>44.941065999999999</v>
          </cell>
          <cell r="BC107">
            <v>44.941065999999999</v>
          </cell>
          <cell r="BD107">
            <v>56.534483999999999</v>
          </cell>
          <cell r="BE107">
            <v>56.534483999999999</v>
          </cell>
          <cell r="BF107">
            <v>56.534483999999999</v>
          </cell>
          <cell r="BG107">
            <v>54.839914</v>
          </cell>
          <cell r="BH107">
            <v>-253.51131000000001</v>
          </cell>
          <cell r="BI107">
            <v>-253.51131000000001</v>
          </cell>
          <cell r="BJ107">
            <v>-163.46779000000001</v>
          </cell>
          <cell r="BK107">
            <v>-217.938131</v>
          </cell>
        </row>
        <row r="108">
          <cell r="B108" t="str">
            <v>YESIL</v>
          </cell>
          <cell r="C108">
            <v>43585.25</v>
          </cell>
          <cell r="D108" t="str">
            <v>Sanayi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  <cell r="K108" t="str">
            <v>-</v>
          </cell>
          <cell r="L108">
            <v>-6.5653000000000003E-2</v>
          </cell>
          <cell r="M108">
            <v>-5.5843999999999998E-2</v>
          </cell>
          <cell r="N108">
            <v>-0.200965</v>
          </cell>
          <cell r="O108" t="str">
            <v>n.m.</v>
          </cell>
          <cell r="P108" t="str">
            <v>n.m.</v>
          </cell>
          <cell r="Q108" t="str">
            <v>-</v>
          </cell>
          <cell r="R108">
            <v>-5.0198E-2</v>
          </cell>
          <cell r="S108">
            <v>-58.121040999999998</v>
          </cell>
          <cell r="T108">
            <v>1.6546510000000001</v>
          </cell>
          <cell r="U108" t="str">
            <v>n.m.</v>
          </cell>
          <cell r="V108" t="str">
            <v>n.m.</v>
          </cell>
          <cell r="W108"/>
          <cell r="X108"/>
          <cell r="Y108"/>
          <cell r="Z108"/>
          <cell r="AA108">
            <v>54.742499999999993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-6.5653000000000003E-2</v>
          </cell>
          <cell r="AN108">
            <v>-0.200965</v>
          </cell>
          <cell r="AO108">
            <v>-0.200965</v>
          </cell>
          <cell r="AP108">
            <v>-6.1893999999999998E-2</v>
          </cell>
          <cell r="AQ108">
            <v>-0.12762200000000001</v>
          </cell>
          <cell r="AR108">
            <v>-5.5843999999999998E-2</v>
          </cell>
          <cell r="AS108">
            <v>-6.5653000000000003E-2</v>
          </cell>
          <cell r="AT108">
            <v>-6.5653000000000003E-2</v>
          </cell>
          <cell r="AU108">
            <v>-0.200965</v>
          </cell>
          <cell r="AV108">
            <v>-0.200965</v>
          </cell>
          <cell r="AW108">
            <v>-6.1893999999999998E-2</v>
          </cell>
          <cell r="AX108">
            <v>-0.12762200000000001</v>
          </cell>
          <cell r="AY108">
            <v>-6.1893999999999998E-2</v>
          </cell>
          <cell r="AZ108">
            <v>-0.12762200000000001</v>
          </cell>
          <cell r="BA108">
            <v>-5.0198E-2</v>
          </cell>
          <cell r="BB108">
            <v>1.6546510000000001</v>
          </cell>
          <cell r="BC108">
            <v>1.6546510000000001</v>
          </cell>
          <cell r="BD108">
            <v>0.41658400000000001</v>
          </cell>
          <cell r="BE108">
            <v>0.41658400000000001</v>
          </cell>
          <cell r="BF108">
            <v>0.41658400000000001</v>
          </cell>
          <cell r="BG108">
            <v>-0.129249</v>
          </cell>
          <cell r="BH108">
            <v>-0.145625</v>
          </cell>
          <cell r="BI108">
            <v>-0.145625</v>
          </cell>
          <cell r="BJ108">
            <v>-3.1768999999999999E-2</v>
          </cell>
          <cell r="BK108">
            <v>-2.937E-2</v>
          </cell>
        </row>
        <row r="109">
          <cell r="B109" t="str">
            <v>TCELL</v>
          </cell>
          <cell r="C109">
            <v>43585.583333333299</v>
          </cell>
          <cell r="D109" t="str">
            <v>Sanayi</v>
          </cell>
          <cell r="E109">
            <v>5679.4676460137061</v>
          </cell>
          <cell r="F109">
            <v>5675.3590000000004</v>
          </cell>
          <cell r="G109">
            <v>5626.3190000000004</v>
          </cell>
          <cell r="H109">
            <v>4761.5950000000003</v>
          </cell>
          <cell r="I109">
            <v>0.19190292328515968</v>
          </cell>
          <cell r="J109">
            <v>8.716178375239636E-3</v>
          </cell>
          <cell r="K109">
            <v>2324.6548692822998</v>
          </cell>
          <cell r="L109">
            <v>2344.895</v>
          </cell>
          <cell r="M109">
            <v>2568.6320000000001</v>
          </cell>
          <cell r="N109">
            <v>2106.413</v>
          </cell>
          <cell r="O109">
            <v>0.11321711364295606</v>
          </cell>
          <cell r="P109">
            <v>-8.7103563297506237E-2</v>
          </cell>
          <cell r="Q109">
            <v>1112.3666857205844</v>
          </cell>
          <cell r="R109">
            <v>1224.451</v>
          </cell>
          <cell r="S109">
            <v>863.86900000000003</v>
          </cell>
          <cell r="T109">
            <v>500.78</v>
          </cell>
          <cell r="U109">
            <v>1.4450876632453373</v>
          </cell>
          <cell r="V109">
            <v>0.41740356466084561</v>
          </cell>
          <cell r="W109"/>
          <cell r="X109"/>
          <cell r="Y109"/>
          <cell r="Z109"/>
          <cell r="AA109">
            <v>25146</v>
          </cell>
          <cell r="AB109">
            <v>5675.3590000000004</v>
          </cell>
          <cell r="AC109">
            <v>4761.5950000000003</v>
          </cell>
          <cell r="AD109">
            <v>5105.3209999999999</v>
          </cell>
          <cell r="AE109">
            <v>5799.24</v>
          </cell>
          <cell r="AF109">
            <v>1767.0619999999999</v>
          </cell>
          <cell r="AG109">
            <v>1646.836</v>
          </cell>
          <cell r="AH109">
            <v>1646.836</v>
          </cell>
          <cell r="AI109">
            <v>1713.57</v>
          </cell>
          <cell r="AJ109">
            <v>2054.25</v>
          </cell>
          <cell r="AK109">
            <v>1731.826</v>
          </cell>
          <cell r="AL109">
            <v>1767.0619999999999</v>
          </cell>
          <cell r="AM109">
            <v>1173.3399999999999</v>
          </cell>
          <cell r="AN109">
            <v>1135.9090000000001</v>
          </cell>
          <cell r="AO109">
            <v>1135.9090000000001</v>
          </cell>
          <cell r="AP109">
            <v>1088.1859999999999</v>
          </cell>
          <cell r="AQ109">
            <v>1417.6669999999999</v>
          </cell>
          <cell r="AR109">
            <v>1298.394</v>
          </cell>
          <cell r="AS109">
            <v>1173.3399999999999</v>
          </cell>
          <cell r="AT109">
            <v>2344.895</v>
          </cell>
          <cell r="AU109">
            <v>2106.413</v>
          </cell>
          <cell r="AV109">
            <v>2106.413</v>
          </cell>
          <cell r="AW109">
            <v>2034.463</v>
          </cell>
          <cell r="AX109">
            <v>2387.25</v>
          </cell>
          <cell r="AY109">
            <v>2034.463</v>
          </cell>
          <cell r="AZ109">
            <v>2387.25</v>
          </cell>
          <cell r="BA109">
            <v>1224.451</v>
          </cell>
          <cell r="BB109">
            <v>500.78</v>
          </cell>
          <cell r="BC109">
            <v>500.78</v>
          </cell>
          <cell r="BD109">
            <v>415.05500000000001</v>
          </cell>
          <cell r="BE109">
            <v>415.05500000000001</v>
          </cell>
          <cell r="BF109">
            <v>415.05500000000001</v>
          </cell>
          <cell r="BG109">
            <v>241.36099999999999</v>
          </cell>
          <cell r="BH109">
            <v>10527.316999999999</v>
          </cell>
          <cell r="BI109">
            <v>10527.316999999999</v>
          </cell>
          <cell r="BJ109">
            <v>11353.409</v>
          </cell>
          <cell r="BK109">
            <v>14293.472</v>
          </cell>
        </row>
        <row r="110">
          <cell r="B110" t="str">
            <v>VESBE</v>
          </cell>
          <cell r="C110">
            <v>43585.76158564815</v>
          </cell>
          <cell r="D110" t="str">
            <v>Sanayi</v>
          </cell>
          <cell r="E110" t="str">
            <v>-</v>
          </cell>
          <cell r="F110">
            <v>1385.11</v>
          </cell>
          <cell r="G110">
            <v>1852.25</v>
          </cell>
          <cell r="H110">
            <v>1053.028</v>
          </cell>
          <cell r="I110">
            <v>0.31535913574947672</v>
          </cell>
          <cell r="J110">
            <v>-0.25220137670400866</v>
          </cell>
          <cell r="K110" t="str">
            <v>-</v>
          </cell>
          <cell r="L110">
            <v>161.65199999999999</v>
          </cell>
          <cell r="M110">
            <v>130.708</v>
          </cell>
          <cell r="N110">
            <v>146.232</v>
          </cell>
          <cell r="O110">
            <v>0.1054488757590677</v>
          </cell>
          <cell r="P110">
            <v>0.23674143893258237</v>
          </cell>
          <cell r="Q110" t="str">
            <v>-</v>
          </cell>
          <cell r="R110">
            <v>83.399000000000001</v>
          </cell>
          <cell r="S110">
            <v>158.93600000000001</v>
          </cell>
          <cell r="T110">
            <v>84.397000000000006</v>
          </cell>
          <cell r="U110">
            <v>-1.1825064871974211E-2</v>
          </cell>
          <cell r="V110">
            <v>-0.47526677404741535</v>
          </cell>
          <cell r="W110"/>
          <cell r="X110"/>
          <cell r="Y110"/>
          <cell r="Z110"/>
          <cell r="AA110">
            <v>2857.6</v>
          </cell>
          <cell r="AB110">
            <v>1385.11</v>
          </cell>
          <cell r="AC110">
            <v>1053.028</v>
          </cell>
          <cell r="AD110">
            <v>1335.298</v>
          </cell>
          <cell r="AE110">
            <v>1453.3969999999999</v>
          </cell>
          <cell r="AF110">
            <v>147.43799999999999</v>
          </cell>
          <cell r="AG110">
            <v>145.99199999999999</v>
          </cell>
          <cell r="AH110">
            <v>145.99199999999999</v>
          </cell>
          <cell r="AI110">
            <v>222.70699999999999</v>
          </cell>
          <cell r="AJ110">
            <v>414.36700000000002</v>
          </cell>
          <cell r="AK110">
            <v>135.934</v>
          </cell>
          <cell r="AL110">
            <v>147.43799999999999</v>
          </cell>
          <cell r="AM110">
            <v>101.334</v>
          </cell>
          <cell r="AN110">
            <v>110.562</v>
          </cell>
          <cell r="AO110">
            <v>110.562</v>
          </cell>
          <cell r="AP110">
            <v>175.82900000000001</v>
          </cell>
          <cell r="AQ110">
            <v>365.59100000000001</v>
          </cell>
          <cell r="AR110">
            <v>82.43</v>
          </cell>
          <cell r="AS110">
            <v>101.334</v>
          </cell>
          <cell r="AT110">
            <v>161.65199999999999</v>
          </cell>
          <cell r="AU110">
            <v>146.232</v>
          </cell>
          <cell r="AV110">
            <v>146.232</v>
          </cell>
          <cell r="AW110">
            <v>208.4</v>
          </cell>
          <cell r="AX110">
            <v>408.84100000000001</v>
          </cell>
          <cell r="AY110">
            <v>208.4</v>
          </cell>
          <cell r="AZ110">
            <v>408.84100000000001</v>
          </cell>
          <cell r="BA110">
            <v>83.399000000000001</v>
          </cell>
          <cell r="BB110">
            <v>84.397000000000006</v>
          </cell>
          <cell r="BC110">
            <v>84.397000000000006</v>
          </cell>
          <cell r="BD110">
            <v>133.29900000000001</v>
          </cell>
          <cell r="BE110">
            <v>133.29900000000001</v>
          </cell>
          <cell r="BF110">
            <v>133.29900000000001</v>
          </cell>
          <cell r="BG110">
            <v>245.929</v>
          </cell>
          <cell r="BH110">
            <v>453.61200000000002</v>
          </cell>
          <cell r="BI110">
            <v>453.61200000000002</v>
          </cell>
          <cell r="BJ110">
            <v>345.53899999999999</v>
          </cell>
          <cell r="BK110">
            <v>671.00099999999998</v>
          </cell>
        </row>
        <row r="111">
          <cell r="B111" t="str">
            <v>LINK</v>
          </cell>
          <cell r="C111">
            <v>43585.761828703704</v>
          </cell>
          <cell r="D111" t="str">
            <v>Sanayi</v>
          </cell>
          <cell r="E111" t="str">
            <v>-</v>
          </cell>
          <cell r="F111">
            <v>2.2737400000000001</v>
          </cell>
          <cell r="G111">
            <v>5.5885160000000003</v>
          </cell>
          <cell r="H111">
            <v>1.9400109999999999</v>
          </cell>
          <cell r="I111">
            <v>0.17202428233654343</v>
          </cell>
          <cell r="J111">
            <v>-0.59314064771399067</v>
          </cell>
          <cell r="K111" t="str">
            <v>-</v>
          </cell>
          <cell r="L111">
            <v>0.33831</v>
          </cell>
          <cell r="M111">
            <v>3.8500540000000001</v>
          </cell>
          <cell r="N111">
            <v>0.34008899999999997</v>
          </cell>
          <cell r="O111">
            <v>-5.2309836542786536E-3</v>
          </cell>
          <cell r="P111">
            <v>-0.91212850521057631</v>
          </cell>
          <cell r="Q111" t="str">
            <v>-</v>
          </cell>
          <cell r="R111">
            <v>1.267709</v>
          </cell>
          <cell r="S111">
            <v>1.6294249999999999</v>
          </cell>
          <cell r="T111">
            <v>0.80485300000000004</v>
          </cell>
          <cell r="U111">
            <v>0.57508141238213684</v>
          </cell>
          <cell r="V111">
            <v>-0.22198996578547647</v>
          </cell>
          <cell r="W111"/>
          <cell r="X111"/>
          <cell r="Y111"/>
          <cell r="Z111"/>
          <cell r="AA111">
            <v>68.75</v>
          </cell>
          <cell r="AB111">
            <v>2.2737400000000001</v>
          </cell>
          <cell r="AC111">
            <v>1.9400109999999999</v>
          </cell>
          <cell r="AD111">
            <v>1.9323379999999999</v>
          </cell>
          <cell r="AE111">
            <v>2.0668519999999999</v>
          </cell>
          <cell r="AF111">
            <v>1.7793650000000001</v>
          </cell>
          <cell r="AG111">
            <v>1.546222</v>
          </cell>
          <cell r="AH111">
            <v>1.546222</v>
          </cell>
          <cell r="AI111">
            <v>1.4139139999999999</v>
          </cell>
          <cell r="AJ111">
            <v>1.5767899999999999</v>
          </cell>
          <cell r="AK111">
            <v>5.0013519999999998</v>
          </cell>
          <cell r="AL111">
            <v>1.7793650000000001</v>
          </cell>
          <cell r="AM111">
            <v>-0.10280400000000001</v>
          </cell>
          <cell r="AN111">
            <v>-1.9526999999999999E-2</v>
          </cell>
          <cell r="AO111">
            <v>-1.9526999999999999E-2</v>
          </cell>
          <cell r="AP111">
            <v>-0.168826</v>
          </cell>
          <cell r="AQ111">
            <v>-0.108069</v>
          </cell>
          <cell r="AR111">
            <v>3.4357600000000001</v>
          </cell>
          <cell r="AS111">
            <v>-0.10280400000000001</v>
          </cell>
          <cell r="AT111">
            <v>0.33831</v>
          </cell>
          <cell r="AU111">
            <v>0.34008899999999997</v>
          </cell>
          <cell r="AV111">
            <v>0.34008899999999997</v>
          </cell>
          <cell r="AW111">
            <v>0.36296200000000001</v>
          </cell>
          <cell r="AX111">
            <v>0.28887299999999999</v>
          </cell>
          <cell r="AY111">
            <v>0.36296200000000001</v>
          </cell>
          <cell r="AZ111">
            <v>0.28887299999999999</v>
          </cell>
          <cell r="BA111">
            <v>1.267709</v>
          </cell>
          <cell r="BB111">
            <v>0.80485300000000004</v>
          </cell>
          <cell r="BC111">
            <v>0.80485300000000004</v>
          </cell>
          <cell r="BD111">
            <v>1.4556690000000001</v>
          </cell>
          <cell r="BE111">
            <v>1.4556690000000001</v>
          </cell>
          <cell r="BF111">
            <v>1.4556690000000001</v>
          </cell>
          <cell r="BG111">
            <v>3.354276</v>
          </cell>
          <cell r="BH111">
            <v>-13.505709</v>
          </cell>
          <cell r="BI111">
            <v>-13.505709</v>
          </cell>
          <cell r="BJ111">
            <v>-15.725842</v>
          </cell>
          <cell r="BK111">
            <v>-19.609556000000001</v>
          </cell>
        </row>
        <row r="112">
          <cell r="B112" t="str">
            <v>PETUN</v>
          </cell>
          <cell r="C112">
            <v>43585.763206018521</v>
          </cell>
          <cell r="D112" t="str">
            <v>Sanayi</v>
          </cell>
          <cell r="E112" t="str">
            <v>-</v>
          </cell>
          <cell r="F112">
            <v>164.94924599999999</v>
          </cell>
          <cell r="G112">
            <v>165.39254500000001</v>
          </cell>
          <cell r="H112">
            <v>161.238901</v>
          </cell>
          <cell r="I112">
            <v>2.3011475375908086E-2</v>
          </cell>
          <cell r="J112">
            <v>-2.6802840478694634E-3</v>
          </cell>
          <cell r="K112" t="str">
            <v>-</v>
          </cell>
          <cell r="L112">
            <v>12.116301</v>
          </cell>
          <cell r="M112">
            <v>10.892894</v>
          </cell>
          <cell r="N112">
            <v>14.726762000000001</v>
          </cell>
          <cell r="O112">
            <v>-0.17725967188170766</v>
          </cell>
          <cell r="P112">
            <v>0.11231239374953983</v>
          </cell>
          <cell r="Q112" t="str">
            <v>-</v>
          </cell>
          <cell r="R112">
            <v>2.07064</v>
          </cell>
          <cell r="S112">
            <v>20.266662</v>
          </cell>
          <cell r="T112">
            <v>19.525957999999999</v>
          </cell>
          <cell r="U112">
            <v>-0.89395449892906664</v>
          </cell>
          <cell r="V112">
            <v>-0.89783023963196307</v>
          </cell>
          <cell r="W112"/>
          <cell r="X112"/>
          <cell r="Y112"/>
          <cell r="Z112"/>
          <cell r="AA112">
            <v>234.00900000000004</v>
          </cell>
          <cell r="AB112">
            <v>164.94924599999999</v>
          </cell>
          <cell r="AC112">
            <v>161.238901</v>
          </cell>
          <cell r="AD112">
            <v>177.17019999999999</v>
          </cell>
          <cell r="AE112">
            <v>196.943996</v>
          </cell>
          <cell r="AF112">
            <v>22.551193999999999</v>
          </cell>
          <cell r="AG112">
            <v>25.440545</v>
          </cell>
          <cell r="AH112">
            <v>25.440545</v>
          </cell>
          <cell r="AI112">
            <v>22.863434999999999</v>
          </cell>
          <cell r="AJ112">
            <v>26.094232000000002</v>
          </cell>
          <cell r="AK112">
            <v>22.907304</v>
          </cell>
          <cell r="AL112">
            <v>22.551193999999999</v>
          </cell>
          <cell r="AM112">
            <v>7.9543049999999997</v>
          </cell>
          <cell r="AN112">
            <v>11.326926</v>
          </cell>
          <cell r="AO112">
            <v>11.326926</v>
          </cell>
          <cell r="AP112">
            <v>9.1964070000000007</v>
          </cell>
          <cell r="AQ112">
            <v>12.648597000000001</v>
          </cell>
          <cell r="AR112">
            <v>7.4015230000000001</v>
          </cell>
          <cell r="AS112">
            <v>7.9543049999999997</v>
          </cell>
          <cell r="AT112">
            <v>12.116301</v>
          </cell>
          <cell r="AU112">
            <v>14.726762000000001</v>
          </cell>
          <cell r="AV112">
            <v>14.726762000000001</v>
          </cell>
          <cell r="AW112">
            <v>12.669753</v>
          </cell>
          <cell r="AX112">
            <v>16.228819000000001</v>
          </cell>
          <cell r="AY112">
            <v>12.669753</v>
          </cell>
          <cell r="AZ112">
            <v>16.228819000000001</v>
          </cell>
          <cell r="BA112">
            <v>2.07064</v>
          </cell>
          <cell r="BB112">
            <v>19.525957999999999</v>
          </cell>
          <cell r="BC112">
            <v>19.525957999999999</v>
          </cell>
          <cell r="BD112">
            <v>9.0707269999999998</v>
          </cell>
          <cell r="BE112">
            <v>9.0707269999999998</v>
          </cell>
          <cell r="BF112">
            <v>9.0707269999999998</v>
          </cell>
          <cell r="BG112">
            <v>13.254042</v>
          </cell>
          <cell r="BH112">
            <v>-2.7000310000000001</v>
          </cell>
          <cell r="BI112">
            <v>-2.7000310000000001</v>
          </cell>
          <cell r="BJ112">
            <v>1.156263</v>
          </cell>
          <cell r="BK112">
            <v>-4.5957030000000003</v>
          </cell>
        </row>
        <row r="113">
          <cell r="B113" t="str">
            <v>TLMAN</v>
          </cell>
          <cell r="C113">
            <v>43585.763877314814</v>
          </cell>
          <cell r="D113" t="str">
            <v>Sanayi</v>
          </cell>
          <cell r="E113" t="str">
            <v>-</v>
          </cell>
          <cell r="F113">
            <v>13.745568</v>
          </cell>
          <cell r="G113">
            <v>18.482403999999999</v>
          </cell>
          <cell r="H113">
            <v>21.070012999999999</v>
          </cell>
          <cell r="I113">
            <v>-0.34762413293242866</v>
          </cell>
          <cell r="J113">
            <v>-0.25628895461867396</v>
          </cell>
          <cell r="K113" t="str">
            <v>-</v>
          </cell>
          <cell r="L113">
            <v>7.3172560000000004</v>
          </cell>
          <cell r="M113">
            <v>11.951711</v>
          </cell>
          <cell r="N113">
            <v>12.809474</v>
          </cell>
          <cell r="O113">
            <v>-0.42876218024252988</v>
          </cell>
          <cell r="P113">
            <v>-0.38776498193438569</v>
          </cell>
          <cell r="Q113" t="str">
            <v>-</v>
          </cell>
          <cell r="R113">
            <v>5.3178609999999997</v>
          </cell>
          <cell r="S113">
            <v>11.513175</v>
          </cell>
          <cell r="T113">
            <v>10.504977999999999</v>
          </cell>
          <cell r="U113">
            <v>-0.49377704551118529</v>
          </cell>
          <cell r="V113">
            <v>-0.538106473670382</v>
          </cell>
          <cell r="W113"/>
          <cell r="X113"/>
          <cell r="Y113"/>
          <cell r="Z113"/>
          <cell r="AA113">
            <v>189.83999999999997</v>
          </cell>
          <cell r="AB113">
            <v>13.745568</v>
          </cell>
          <cell r="AC113">
            <v>21.070012999999999</v>
          </cell>
          <cell r="AD113">
            <v>21.999725999999999</v>
          </cell>
          <cell r="AE113">
            <v>20.597978999999999</v>
          </cell>
          <cell r="AF113">
            <v>5.8094299999999999</v>
          </cell>
          <cell r="AG113">
            <v>12.017747999999999</v>
          </cell>
          <cell r="AH113">
            <v>12.017747999999999</v>
          </cell>
          <cell r="AI113">
            <v>13.838789999999999</v>
          </cell>
          <cell r="AJ113">
            <v>13.912228000000001</v>
          </cell>
          <cell r="AK113">
            <v>10.448176</v>
          </cell>
          <cell r="AL113">
            <v>5.8094299999999999</v>
          </cell>
          <cell r="AM113">
            <v>5.5934980000000003</v>
          </cell>
          <cell r="AN113">
            <v>11.213583</v>
          </cell>
          <cell r="AO113">
            <v>11.213583</v>
          </cell>
          <cell r="AP113">
            <v>13.572915999999999</v>
          </cell>
          <cell r="AQ113">
            <v>13.681357</v>
          </cell>
          <cell r="AR113">
            <v>10.223872999999999</v>
          </cell>
          <cell r="AS113">
            <v>5.5934980000000003</v>
          </cell>
          <cell r="AT113">
            <v>7.3172560000000004</v>
          </cell>
          <cell r="AU113">
            <v>12.809474</v>
          </cell>
          <cell r="AV113">
            <v>12.809474</v>
          </cell>
          <cell r="AW113">
            <v>15.687932</v>
          </cell>
          <cell r="AX113">
            <v>15.43756</v>
          </cell>
          <cell r="AY113">
            <v>15.687932</v>
          </cell>
          <cell r="AZ113">
            <v>15.43756</v>
          </cell>
          <cell r="BA113">
            <v>5.3178609999999997</v>
          </cell>
          <cell r="BB113">
            <v>10.504977999999999</v>
          </cell>
          <cell r="BC113">
            <v>10.504977999999999</v>
          </cell>
          <cell r="BD113">
            <v>8.1476889999999997</v>
          </cell>
          <cell r="BE113">
            <v>8.1476889999999997</v>
          </cell>
          <cell r="BF113">
            <v>8.1476889999999997</v>
          </cell>
          <cell r="BG113">
            <v>7.8869400000000001</v>
          </cell>
          <cell r="BH113">
            <v>-47.328749000000002</v>
          </cell>
          <cell r="BI113">
            <v>-47.328749000000002</v>
          </cell>
          <cell r="BJ113">
            <v>-38.005184999999997</v>
          </cell>
          <cell r="BK113">
            <v>-42.505054999999999</v>
          </cell>
        </row>
        <row r="114">
          <cell r="B114" t="str">
            <v>FORMT</v>
          </cell>
          <cell r="C114">
            <v>43585.768761574072</v>
          </cell>
          <cell r="D114" t="str">
            <v>Sanayi</v>
          </cell>
          <cell r="E114" t="str">
            <v>-</v>
          </cell>
          <cell r="F114">
            <v>12.208622999999999</v>
          </cell>
          <cell r="G114">
            <v>29.276368000000002</v>
          </cell>
          <cell r="H114">
            <v>21.955651</v>
          </cell>
          <cell r="I114">
            <v>-0.44394165310789468</v>
          </cell>
          <cell r="J114">
            <v>-0.58298710413805432</v>
          </cell>
          <cell r="K114" t="str">
            <v>-</v>
          </cell>
          <cell r="L114">
            <v>1.4079170000000001</v>
          </cell>
          <cell r="M114">
            <v>7.396598</v>
          </cell>
          <cell r="N114">
            <v>5.3181829999999994</v>
          </cell>
          <cell r="O114">
            <v>-0.73526352891579694</v>
          </cell>
          <cell r="P114">
            <v>-0.80965343797243006</v>
          </cell>
          <cell r="Q114" t="str">
            <v>-</v>
          </cell>
          <cell r="R114">
            <v>-2.7572640000000002</v>
          </cell>
          <cell r="S114">
            <v>5.4167490000000003</v>
          </cell>
          <cell r="T114">
            <v>1.5199100000000001</v>
          </cell>
          <cell r="U114" t="str">
            <v>n.m.</v>
          </cell>
          <cell r="V114" t="str">
            <v>n.m.</v>
          </cell>
          <cell r="W114"/>
          <cell r="X114"/>
          <cell r="Y114"/>
          <cell r="Z114"/>
          <cell r="AA114">
            <v>332.63967274999999</v>
          </cell>
          <cell r="AB114">
            <v>12.208622999999999</v>
          </cell>
          <cell r="AC114">
            <v>21.955651</v>
          </cell>
          <cell r="AD114">
            <v>27.350428999999998</v>
          </cell>
          <cell r="AE114">
            <v>24.152683</v>
          </cell>
          <cell r="AF114">
            <v>3.64621</v>
          </cell>
          <cell r="AG114">
            <v>7.0877629999999998</v>
          </cell>
          <cell r="AH114">
            <v>7.0877629999999998</v>
          </cell>
          <cell r="AI114">
            <v>7.9274579999999997</v>
          </cell>
          <cell r="AJ114">
            <v>7.7420739999999997</v>
          </cell>
          <cell r="AK114">
            <v>7.9997150000000001</v>
          </cell>
          <cell r="AL114">
            <v>3.64621</v>
          </cell>
          <cell r="AM114">
            <v>0.390565</v>
          </cell>
          <cell r="AN114">
            <v>4.6023949999999996</v>
          </cell>
          <cell r="AO114">
            <v>4.6023949999999996</v>
          </cell>
          <cell r="AP114">
            <v>4.0419239999999999</v>
          </cell>
          <cell r="AQ114">
            <v>4.1479119999999998</v>
          </cell>
          <cell r="AR114">
            <v>6.6884940000000004</v>
          </cell>
          <cell r="AS114">
            <v>0.390565</v>
          </cell>
          <cell r="AT114">
            <v>1.4079170000000001</v>
          </cell>
          <cell r="AU114">
            <v>5.3181830000000003</v>
          </cell>
          <cell r="AV114">
            <v>5.3181830000000003</v>
          </cell>
          <cell r="AW114">
            <v>4.6131460000000004</v>
          </cell>
          <cell r="AX114">
            <v>4.8863329999999996</v>
          </cell>
          <cell r="AY114">
            <v>4.6131460000000004</v>
          </cell>
          <cell r="AZ114">
            <v>4.8863329999999996</v>
          </cell>
          <cell r="BA114">
            <v>-2.7572640000000002</v>
          </cell>
          <cell r="BB114">
            <v>1.5199100000000001</v>
          </cell>
          <cell r="BC114">
            <v>1.5199100000000001</v>
          </cell>
          <cell r="BD114">
            <v>0.134182</v>
          </cell>
          <cell r="BE114">
            <v>0.134182</v>
          </cell>
          <cell r="BF114">
            <v>0.134182</v>
          </cell>
          <cell r="BG114">
            <v>0.98572599999999999</v>
          </cell>
          <cell r="BH114">
            <v>55.762099999999997</v>
          </cell>
          <cell r="BI114">
            <v>55.762099999999997</v>
          </cell>
          <cell r="BJ114">
            <v>40.091810000000002</v>
          </cell>
          <cell r="BK114">
            <v>53.478149000000002</v>
          </cell>
        </row>
        <row r="115">
          <cell r="B115" t="str">
            <v>TKNSA</v>
          </cell>
          <cell r="C115">
            <v>43585.770937499998</v>
          </cell>
          <cell r="D115" t="str">
            <v>Sanayi</v>
          </cell>
          <cell r="E115" t="str">
            <v>-</v>
          </cell>
          <cell r="F115">
            <v>840.68200000000002</v>
          </cell>
          <cell r="G115">
            <v>859.90700000000004</v>
          </cell>
          <cell r="H115">
            <v>806.51099999999997</v>
          </cell>
          <cell r="I115">
            <v>4.236891995273484E-2</v>
          </cell>
          <cell r="J115">
            <v>-2.2357068845817119E-2</v>
          </cell>
          <cell r="K115" t="str">
            <v>-</v>
          </cell>
          <cell r="L115">
            <v>45.29</v>
          </cell>
          <cell r="M115">
            <v>38.120000000000005</v>
          </cell>
          <cell r="N115">
            <v>30.925000000000001</v>
          </cell>
          <cell r="O115">
            <v>0.46451091350040419</v>
          </cell>
          <cell r="P115">
            <v>0.18809024134312691</v>
          </cell>
          <cell r="Q115" t="str">
            <v>-</v>
          </cell>
          <cell r="R115">
            <v>-52.23</v>
          </cell>
          <cell r="S115">
            <v>-54.521000000000001</v>
          </cell>
          <cell r="T115">
            <v>-4.34</v>
          </cell>
          <cell r="U115" t="str">
            <v>n.m.</v>
          </cell>
          <cell r="V115" t="str">
            <v>n.m.</v>
          </cell>
          <cell r="W115"/>
          <cell r="X115"/>
          <cell r="Y115"/>
          <cell r="Z115"/>
          <cell r="AA115">
            <v>238.7</v>
          </cell>
          <cell r="AB115">
            <v>840.68200000000002</v>
          </cell>
          <cell r="AC115">
            <v>806.51099999999997</v>
          </cell>
          <cell r="AD115">
            <v>894.375</v>
          </cell>
          <cell r="AE115">
            <v>916.22699999999998</v>
          </cell>
          <cell r="AF115">
            <v>141.738</v>
          </cell>
          <cell r="AG115">
            <v>145.08600000000001</v>
          </cell>
          <cell r="AH115">
            <v>145.08600000000001</v>
          </cell>
          <cell r="AI115">
            <v>153.57300000000001</v>
          </cell>
          <cell r="AJ115">
            <v>179.17400000000001</v>
          </cell>
          <cell r="AK115">
            <v>169.51900000000001</v>
          </cell>
          <cell r="AL115">
            <v>141.738</v>
          </cell>
          <cell r="AM115">
            <v>11.507</v>
          </cell>
          <cell r="AN115">
            <v>22.873000000000001</v>
          </cell>
          <cell r="AO115">
            <v>22.873000000000001</v>
          </cell>
          <cell r="AP115">
            <v>21.262</v>
          </cell>
          <cell r="AQ115">
            <v>48.383000000000003</v>
          </cell>
          <cell r="AR115">
            <v>30.152000000000001</v>
          </cell>
          <cell r="AS115">
            <v>11.507</v>
          </cell>
          <cell r="AT115">
            <v>45.29</v>
          </cell>
          <cell r="AU115">
            <v>30.925000000000001</v>
          </cell>
          <cell r="AV115">
            <v>30.925000000000001</v>
          </cell>
          <cell r="AW115">
            <v>29.268000000000001</v>
          </cell>
          <cell r="AX115">
            <v>56.37</v>
          </cell>
          <cell r="AY115">
            <v>29.268000000000001</v>
          </cell>
          <cell r="AZ115">
            <v>56.37</v>
          </cell>
          <cell r="BA115">
            <v>-52.23</v>
          </cell>
          <cell r="BB115">
            <v>-4.34</v>
          </cell>
          <cell r="BC115">
            <v>-4.34</v>
          </cell>
          <cell r="BD115">
            <v>-5.7949999999999999</v>
          </cell>
          <cell r="BE115">
            <v>-5.7949999999999999</v>
          </cell>
          <cell r="BF115">
            <v>-5.7949999999999999</v>
          </cell>
          <cell r="BG115">
            <v>4.7E-2</v>
          </cell>
          <cell r="BH115">
            <v>187.76900000000001</v>
          </cell>
          <cell r="BI115">
            <v>187.76900000000001</v>
          </cell>
          <cell r="BJ115">
            <v>206.89400000000001</v>
          </cell>
          <cell r="BK115">
            <v>95.873000000000005</v>
          </cell>
        </row>
        <row r="116">
          <cell r="B116" t="str">
            <v>RYGYO</v>
          </cell>
          <cell r="C116">
            <v>43585.783194444448</v>
          </cell>
          <cell r="D116" t="str">
            <v>Sanayi</v>
          </cell>
          <cell r="E116" t="str">
            <v>-</v>
          </cell>
          <cell r="F116">
            <v>51.716337000000003</v>
          </cell>
          <cell r="G116">
            <v>44.153120000000001</v>
          </cell>
          <cell r="H116">
            <v>32.435519999999997</v>
          </cell>
          <cell r="I116">
            <v>0.5944352672625568</v>
          </cell>
          <cell r="J116">
            <v>0.17129518819961076</v>
          </cell>
          <cell r="K116" t="str">
            <v>-</v>
          </cell>
          <cell r="L116">
            <v>40.677168999999999</v>
          </cell>
          <cell r="M116">
            <v>34.238153000000004</v>
          </cell>
          <cell r="N116">
            <v>28.576252</v>
          </cell>
          <cell r="O116">
            <v>0.42346060638043093</v>
          </cell>
          <cell r="P116">
            <v>0.18806551860434739</v>
          </cell>
          <cell r="Q116" t="str">
            <v>-</v>
          </cell>
          <cell r="R116">
            <v>-23.478275</v>
          </cell>
          <cell r="S116">
            <v>405.53249799999998</v>
          </cell>
          <cell r="T116">
            <v>-13.176037000000001</v>
          </cell>
          <cell r="U116" t="str">
            <v>n.m.</v>
          </cell>
          <cell r="V116" t="str">
            <v>n.m.</v>
          </cell>
          <cell r="W116"/>
          <cell r="X116"/>
          <cell r="Y116"/>
          <cell r="Z116"/>
          <cell r="AA116">
            <v>182.04000074000001</v>
          </cell>
          <cell r="AB116">
            <v>51.716337000000003</v>
          </cell>
          <cell r="AC116">
            <v>32.435519999999997</v>
          </cell>
          <cell r="AD116">
            <v>37.396622000000001</v>
          </cell>
          <cell r="AE116">
            <v>48.645704000000002</v>
          </cell>
          <cell r="AF116">
            <v>40.086939999999998</v>
          </cell>
          <cell r="AG116">
            <v>28.303842</v>
          </cell>
          <cell r="AH116">
            <v>28.303842</v>
          </cell>
          <cell r="AI116">
            <v>33.853489000000003</v>
          </cell>
          <cell r="AJ116">
            <v>44.092592000000003</v>
          </cell>
          <cell r="AK116">
            <v>34.238013000000002</v>
          </cell>
          <cell r="AL116">
            <v>40.086939999999998</v>
          </cell>
          <cell r="AM116">
            <v>39.632260000000002</v>
          </cell>
          <cell r="AN116">
            <v>27.866350000000001</v>
          </cell>
          <cell r="AO116">
            <v>27.866350000000001</v>
          </cell>
          <cell r="AP116">
            <v>33.063459999999999</v>
          </cell>
          <cell r="AQ116">
            <v>43.571857000000001</v>
          </cell>
          <cell r="AR116">
            <v>33.411509000000002</v>
          </cell>
          <cell r="AS116">
            <v>39.632260000000002</v>
          </cell>
          <cell r="AT116">
            <v>40.677168999999999</v>
          </cell>
          <cell r="AU116">
            <v>28.576252</v>
          </cell>
          <cell r="AV116">
            <v>28.576252</v>
          </cell>
          <cell r="AW116">
            <v>33.941763000000002</v>
          </cell>
          <cell r="AX116">
            <v>44.580049000000002</v>
          </cell>
          <cell r="AY116">
            <v>33.941763000000002</v>
          </cell>
          <cell r="AZ116">
            <v>44.580049000000002</v>
          </cell>
          <cell r="BA116">
            <v>-23.478275</v>
          </cell>
          <cell r="BB116">
            <v>-13.176037000000001</v>
          </cell>
          <cell r="BC116">
            <v>-13.176037000000001</v>
          </cell>
          <cell r="BD116">
            <v>-35.330351999999998</v>
          </cell>
          <cell r="BE116">
            <v>-35.330351999999998</v>
          </cell>
          <cell r="BF116">
            <v>-35.330351999999998</v>
          </cell>
          <cell r="BG116">
            <v>-144.917428</v>
          </cell>
          <cell r="BH116">
            <v>846.20009000000005</v>
          </cell>
          <cell r="BI116">
            <v>846.20009000000005</v>
          </cell>
          <cell r="BJ116">
            <v>920.89875600000005</v>
          </cell>
          <cell r="BK116">
            <v>1071.1361609999999</v>
          </cell>
        </row>
        <row r="117">
          <cell r="B117" t="str">
            <v>OZGYO</v>
          </cell>
          <cell r="C117">
            <v>43585.790868055556</v>
          </cell>
          <cell r="D117" t="str">
            <v>Sanayi</v>
          </cell>
          <cell r="E117" t="str">
            <v>-</v>
          </cell>
          <cell r="F117">
            <v>9.9714329999999993</v>
          </cell>
          <cell r="G117">
            <v>5.1069290000000001</v>
          </cell>
          <cell r="H117">
            <v>63.794237000000003</v>
          </cell>
          <cell r="I117">
            <v>-0.84369382770421719</v>
          </cell>
          <cell r="J117">
            <v>0.95253018007495283</v>
          </cell>
          <cell r="K117" t="str">
            <v>-</v>
          </cell>
          <cell r="L117">
            <v>-3.4833989999999999</v>
          </cell>
          <cell r="M117">
            <v>1.5708710000000001</v>
          </cell>
          <cell r="N117">
            <v>-1.6327119999999999</v>
          </cell>
          <cell r="O117" t="str">
            <v>n.m.</v>
          </cell>
          <cell r="P117" t="str">
            <v>n.m.</v>
          </cell>
          <cell r="Q117" t="str">
            <v>-</v>
          </cell>
          <cell r="R117">
            <v>32.088208999999999</v>
          </cell>
          <cell r="S117">
            <v>-58.795290999999999</v>
          </cell>
          <cell r="T117">
            <v>3.4220350000000002</v>
          </cell>
          <cell r="U117">
            <v>8.3769376993514086</v>
          </cell>
          <cell r="V117" t="str">
            <v>n.m.</v>
          </cell>
          <cell r="W117"/>
          <cell r="X117"/>
          <cell r="Y117"/>
          <cell r="Z117"/>
          <cell r="AA117">
            <v>190</v>
          </cell>
          <cell r="AB117">
            <v>9.9714329999999993</v>
          </cell>
          <cell r="AC117">
            <v>63.794237000000003</v>
          </cell>
          <cell r="AD117">
            <v>11.129543999999999</v>
          </cell>
          <cell r="AE117">
            <v>6.7435489999999998</v>
          </cell>
          <cell r="AF117">
            <v>1.094457</v>
          </cell>
          <cell r="AG117">
            <v>1.8742719999999999</v>
          </cell>
          <cell r="AH117">
            <v>1.8742719999999999</v>
          </cell>
          <cell r="AI117">
            <v>2.1888920000000001</v>
          </cell>
          <cell r="AJ117">
            <v>0.47662100000000002</v>
          </cell>
          <cell r="AK117">
            <v>1.7559210000000001</v>
          </cell>
          <cell r="AL117">
            <v>1.094457</v>
          </cell>
          <cell r="AM117">
            <v>-3.515749</v>
          </cell>
          <cell r="AN117">
            <v>-1.6415919999999999</v>
          </cell>
          <cell r="AO117">
            <v>-1.6415919999999999</v>
          </cell>
          <cell r="AP117">
            <v>-0.33705299999999999</v>
          </cell>
          <cell r="AQ117">
            <v>-4.1083429999999996</v>
          </cell>
          <cell r="AR117">
            <v>1.5584180000000001</v>
          </cell>
          <cell r="AS117">
            <v>-3.515749</v>
          </cell>
          <cell r="AT117">
            <v>-3.4833989999999999</v>
          </cell>
          <cell r="AU117">
            <v>-1.6327119999999999</v>
          </cell>
          <cell r="AV117">
            <v>-1.6327119999999999</v>
          </cell>
          <cell r="AW117">
            <v>-0.32791500000000001</v>
          </cell>
          <cell r="AX117">
            <v>-4.0988610000000003</v>
          </cell>
          <cell r="AY117">
            <v>-0.32791500000000001</v>
          </cell>
          <cell r="AZ117">
            <v>-4.0988610000000003</v>
          </cell>
          <cell r="BA117">
            <v>32.088208999999999</v>
          </cell>
          <cell r="BB117">
            <v>3.4220350000000002</v>
          </cell>
          <cell r="BC117">
            <v>3.4220350000000002</v>
          </cell>
          <cell r="BD117">
            <v>3.088981</v>
          </cell>
          <cell r="BE117">
            <v>3.088981</v>
          </cell>
          <cell r="BF117">
            <v>3.088981</v>
          </cell>
          <cell r="BG117">
            <v>-8.5043559999999996</v>
          </cell>
          <cell r="BH117">
            <v>179.532794</v>
          </cell>
          <cell r="BI117">
            <v>179.532794</v>
          </cell>
          <cell r="BJ117">
            <v>150.043702</v>
          </cell>
          <cell r="BK117">
            <v>111.68983299999999</v>
          </cell>
        </row>
        <row r="118">
          <cell r="B118" t="str">
            <v>DYOBY</v>
          </cell>
          <cell r="C118">
            <v>43585.817881944444</v>
          </cell>
          <cell r="D118" t="str">
            <v>Sanayi</v>
          </cell>
          <cell r="E118" t="str">
            <v>-</v>
          </cell>
          <cell r="F118">
            <v>267.41124000000002</v>
          </cell>
          <cell r="G118">
            <v>197.60745499999999</v>
          </cell>
          <cell r="H118">
            <v>262.59283299999998</v>
          </cell>
          <cell r="I118">
            <v>1.8349346952664325E-2</v>
          </cell>
          <cell r="J118">
            <v>0.35324469413363002</v>
          </cell>
          <cell r="K118" t="str">
            <v>-</v>
          </cell>
          <cell r="L118">
            <v>48.267106999999996</v>
          </cell>
          <cell r="M118">
            <v>15.682644</v>
          </cell>
          <cell r="N118">
            <v>42.283632999999995</v>
          </cell>
          <cell r="O118">
            <v>0.14150803929265021</v>
          </cell>
          <cell r="P118">
            <v>2.0777403988766179</v>
          </cell>
          <cell r="Q118" t="str">
            <v>-</v>
          </cell>
          <cell r="R118">
            <v>5.1533160000000002</v>
          </cell>
          <cell r="S118">
            <v>3.2946770000000001</v>
          </cell>
          <cell r="T118">
            <v>12.324446999999999</v>
          </cell>
          <cell r="U118">
            <v>-0.58186229369966858</v>
          </cell>
          <cell r="V118">
            <v>0.56413390447682743</v>
          </cell>
          <cell r="W118"/>
          <cell r="X118"/>
          <cell r="Y118"/>
          <cell r="Z118"/>
          <cell r="AA118">
            <v>296</v>
          </cell>
          <cell r="AB118">
            <v>267.41124000000002</v>
          </cell>
          <cell r="AC118">
            <v>262.59283299999998</v>
          </cell>
          <cell r="AD118">
            <v>352.78912400000002</v>
          </cell>
          <cell r="AE118">
            <v>257.86212</v>
          </cell>
          <cell r="AF118">
            <v>87.608648000000002</v>
          </cell>
          <cell r="AG118">
            <v>83.906902000000002</v>
          </cell>
          <cell r="AH118">
            <v>83.906902000000002</v>
          </cell>
          <cell r="AI118">
            <v>108.20892000000001</v>
          </cell>
          <cell r="AJ118">
            <v>78.109834000000006</v>
          </cell>
          <cell r="AK118">
            <v>47.833249000000002</v>
          </cell>
          <cell r="AL118">
            <v>87.608648000000002</v>
          </cell>
          <cell r="AM118">
            <v>39.277937999999999</v>
          </cell>
          <cell r="AN118">
            <v>35.399921999999997</v>
          </cell>
          <cell r="AO118">
            <v>35.399921999999997</v>
          </cell>
          <cell r="AP118">
            <v>45.663424999999997</v>
          </cell>
          <cell r="AQ118">
            <v>29.778789</v>
          </cell>
          <cell r="AR118">
            <v>7.3898440000000001</v>
          </cell>
          <cell r="AS118">
            <v>39.277937999999999</v>
          </cell>
          <cell r="AT118">
            <v>48.267107000000003</v>
          </cell>
          <cell r="AU118">
            <v>42.283633000000002</v>
          </cell>
          <cell r="AV118">
            <v>42.283633000000002</v>
          </cell>
          <cell r="AW118">
            <v>53.484875000000002</v>
          </cell>
          <cell r="AX118">
            <v>36.447662000000001</v>
          </cell>
          <cell r="AY118">
            <v>53.484875000000002</v>
          </cell>
          <cell r="AZ118">
            <v>36.447662000000001</v>
          </cell>
          <cell r="BA118">
            <v>5.1533160000000002</v>
          </cell>
          <cell r="BB118">
            <v>12.324446999999999</v>
          </cell>
          <cell r="BC118">
            <v>12.324446999999999</v>
          </cell>
          <cell r="BD118">
            <v>-7.4288559999999997</v>
          </cell>
          <cell r="BE118">
            <v>-7.4288559999999997</v>
          </cell>
          <cell r="BF118">
            <v>-7.4288559999999997</v>
          </cell>
          <cell r="BG118">
            <v>-46.442816000000001</v>
          </cell>
          <cell r="BH118">
            <v>471.13213000000002</v>
          </cell>
          <cell r="BI118">
            <v>471.13213000000002</v>
          </cell>
          <cell r="BJ118">
            <v>469.43109800000002</v>
          </cell>
          <cell r="BK118">
            <v>549.70393100000001</v>
          </cell>
        </row>
        <row r="119">
          <cell r="B119" t="str">
            <v>ACSEL</v>
          </cell>
          <cell r="C119">
            <v>43585.823842592596</v>
          </cell>
          <cell r="D119" t="str">
            <v>Sanayi</v>
          </cell>
          <cell r="E119" t="str">
            <v>-</v>
          </cell>
          <cell r="F119">
            <v>8.4250969999999992</v>
          </cell>
          <cell r="G119">
            <v>10.640121000000001</v>
          </cell>
          <cell r="H119">
            <v>5.4166730000000003</v>
          </cell>
          <cell r="I119">
            <v>0.5554007044545608</v>
          </cell>
          <cell r="J119">
            <v>-0.20817657994678829</v>
          </cell>
          <cell r="K119" t="str">
            <v>-</v>
          </cell>
          <cell r="L119">
            <v>0.80832700000000002</v>
          </cell>
          <cell r="M119">
            <v>1.2303470000000001</v>
          </cell>
          <cell r="N119">
            <v>0.50388100000000002</v>
          </cell>
          <cell r="O119">
            <v>0.60420218265820691</v>
          </cell>
          <cell r="P119">
            <v>-0.34300892349881784</v>
          </cell>
          <cell r="Q119" t="str">
            <v>-</v>
          </cell>
          <cell r="R119">
            <v>0.87535600000000002</v>
          </cell>
          <cell r="S119">
            <v>4.1628920000000003</v>
          </cell>
          <cell r="T119">
            <v>0.57082699999999997</v>
          </cell>
          <cell r="U119">
            <v>0.53348737883807185</v>
          </cell>
          <cell r="V119">
            <v>-0.78972406682661955</v>
          </cell>
          <cell r="W119"/>
          <cell r="X119"/>
          <cell r="Y119"/>
          <cell r="Z119"/>
          <cell r="AA119">
            <v>35.488827000000001</v>
          </cell>
          <cell r="AB119">
            <v>8.4250969999999992</v>
          </cell>
          <cell r="AC119">
            <v>5.4166730000000003</v>
          </cell>
          <cell r="AD119">
            <v>6.4741939999999998</v>
          </cell>
          <cell r="AE119">
            <v>9.4413359999999997</v>
          </cell>
          <cell r="AF119">
            <v>1.989438</v>
          </cell>
          <cell r="AG119">
            <v>0.98648100000000005</v>
          </cell>
          <cell r="AH119">
            <v>0.98648100000000005</v>
          </cell>
          <cell r="AI119">
            <v>1.482818</v>
          </cell>
          <cell r="AJ119">
            <v>2.3162340000000001</v>
          </cell>
          <cell r="AK119">
            <v>2.4095140000000002</v>
          </cell>
          <cell r="AL119">
            <v>1.989438</v>
          </cell>
          <cell r="AM119">
            <v>0.70377999999999996</v>
          </cell>
          <cell r="AN119">
            <v>0.42044900000000002</v>
          </cell>
          <cell r="AO119">
            <v>0.42044900000000002</v>
          </cell>
          <cell r="AP119">
            <v>0.71753299999999998</v>
          </cell>
          <cell r="AQ119">
            <v>1.316479</v>
          </cell>
          <cell r="AR119">
            <v>1.1012960000000001</v>
          </cell>
          <cell r="AS119">
            <v>0.70377999999999996</v>
          </cell>
          <cell r="AT119">
            <v>0.80832700000000002</v>
          </cell>
          <cell r="AU119">
            <v>0.50388100000000002</v>
          </cell>
          <cell r="AV119">
            <v>0.50388100000000002</v>
          </cell>
          <cell r="AW119">
            <v>0.80518400000000001</v>
          </cell>
          <cell r="AX119">
            <v>1.415789</v>
          </cell>
          <cell r="AY119">
            <v>0.80518400000000001</v>
          </cell>
          <cell r="AZ119">
            <v>1.415789</v>
          </cell>
          <cell r="BA119">
            <v>0.87535600000000002</v>
          </cell>
          <cell r="BB119">
            <v>0.57082699999999997</v>
          </cell>
          <cell r="BC119">
            <v>0.57082699999999997</v>
          </cell>
          <cell r="BD119">
            <v>0.98783799999999999</v>
          </cell>
          <cell r="BE119">
            <v>0.98783799999999999</v>
          </cell>
          <cell r="BF119">
            <v>0.98783799999999999</v>
          </cell>
          <cell r="BG119">
            <v>2.4949539999999999</v>
          </cell>
          <cell r="BH119">
            <v>1.1165609999999999</v>
          </cell>
          <cell r="BI119">
            <v>1.1165609999999999</v>
          </cell>
          <cell r="BJ119">
            <v>0.99965000000000004</v>
          </cell>
          <cell r="BK119">
            <v>0.70211000000000001</v>
          </cell>
        </row>
        <row r="120">
          <cell r="B120" t="str">
            <v>SNPAM</v>
          </cell>
          <cell r="C120">
            <v>43585.857754629629</v>
          </cell>
          <cell r="D120" t="str">
            <v>Sanayi</v>
          </cell>
          <cell r="E120" t="str">
            <v>-</v>
          </cell>
          <cell r="F120">
            <v>13.094923</v>
          </cell>
          <cell r="G120">
            <v>14.517828</v>
          </cell>
          <cell r="H120">
            <v>10.934142</v>
          </cell>
          <cell r="I120">
            <v>0.19761779204989294</v>
          </cell>
          <cell r="J120">
            <v>-9.8010873251839103E-2</v>
          </cell>
          <cell r="K120" t="str">
            <v>-</v>
          </cell>
          <cell r="L120">
            <v>3.9250470000000002</v>
          </cell>
          <cell r="M120">
            <v>2.1831589999999998</v>
          </cell>
          <cell r="N120">
            <v>3.08873</v>
          </cell>
          <cell r="O120">
            <v>0.27076403570399488</v>
          </cell>
          <cell r="P120">
            <v>0.79787500589741756</v>
          </cell>
          <cell r="Q120" t="str">
            <v>-</v>
          </cell>
          <cell r="R120">
            <v>1.1494150000000001</v>
          </cell>
          <cell r="S120">
            <v>3.5962139999999998</v>
          </cell>
          <cell r="T120">
            <v>4.786562</v>
          </cell>
          <cell r="U120">
            <v>-0.75986626727074669</v>
          </cell>
          <cell r="V120">
            <v>-0.68038192387883478</v>
          </cell>
          <cell r="W120"/>
          <cell r="X120"/>
          <cell r="Y120"/>
          <cell r="Z120"/>
          <cell r="AA120">
            <v>264.57243749999998</v>
          </cell>
          <cell r="AB120">
            <v>13.094923</v>
          </cell>
          <cell r="AC120">
            <v>10.934142</v>
          </cell>
          <cell r="AD120">
            <v>12.385116999999999</v>
          </cell>
          <cell r="AE120">
            <v>15.504384999999999</v>
          </cell>
          <cell r="AF120">
            <v>3.4072990000000001</v>
          </cell>
          <cell r="AG120">
            <v>3.4668739999999998</v>
          </cell>
          <cell r="AH120">
            <v>3.4668739999999998</v>
          </cell>
          <cell r="AI120">
            <v>4.6487220000000002</v>
          </cell>
          <cell r="AJ120">
            <v>7.7096999999999998</v>
          </cell>
          <cell r="AK120">
            <v>2.9386100000000002</v>
          </cell>
          <cell r="AL120">
            <v>3.4072990000000001</v>
          </cell>
          <cell r="AM120">
            <v>2.2413530000000002</v>
          </cell>
          <cell r="AN120">
            <v>2.7406239999999999</v>
          </cell>
          <cell r="AO120">
            <v>2.7406239999999999</v>
          </cell>
          <cell r="AP120">
            <v>3.8197009999999998</v>
          </cell>
          <cell r="AQ120">
            <v>6.7936170000000002</v>
          </cell>
          <cell r="AR120">
            <v>1.718491</v>
          </cell>
          <cell r="AS120">
            <v>2.2413530000000002</v>
          </cell>
          <cell r="AT120">
            <v>3.9250470000000002</v>
          </cell>
          <cell r="AU120">
            <v>3.08873</v>
          </cell>
          <cell r="AV120">
            <v>3.08873</v>
          </cell>
          <cell r="AW120">
            <v>4.1065180000000003</v>
          </cell>
          <cell r="AX120">
            <v>7.0791320000000004</v>
          </cell>
          <cell r="AY120">
            <v>4.1065180000000003</v>
          </cell>
          <cell r="AZ120">
            <v>7.0791320000000004</v>
          </cell>
          <cell r="BA120">
            <v>1.1494150000000001</v>
          </cell>
          <cell r="BB120">
            <v>4.786562</v>
          </cell>
          <cell r="BC120">
            <v>4.786562</v>
          </cell>
          <cell r="BD120">
            <v>-12.186387</v>
          </cell>
          <cell r="BE120">
            <v>-12.186387</v>
          </cell>
          <cell r="BF120">
            <v>-12.186387</v>
          </cell>
          <cell r="BG120">
            <v>12.193516000000001</v>
          </cell>
          <cell r="BH120">
            <v>-5.3329339999999998</v>
          </cell>
          <cell r="BI120">
            <v>-5.3329339999999998</v>
          </cell>
          <cell r="BJ120">
            <v>-3.6796000000000002</v>
          </cell>
          <cell r="BK120">
            <v>-8.6923809999999992</v>
          </cell>
        </row>
        <row r="121">
          <cell r="B121" t="str">
            <v>ULAS</v>
          </cell>
          <cell r="C121">
            <v>43585.857754629629</v>
          </cell>
          <cell r="D121" t="str">
            <v>Sanayi</v>
          </cell>
          <cell r="E121" t="str">
            <v>-</v>
          </cell>
          <cell r="F121" t="str">
            <v>-</v>
          </cell>
          <cell r="G121" t="str">
            <v>-</v>
          </cell>
          <cell r="H121" t="str">
            <v>-</v>
          </cell>
          <cell r="I121" t="str">
            <v>-</v>
          </cell>
          <cell r="J121" t="str">
            <v>-</v>
          </cell>
          <cell r="K121" t="str">
            <v>-</v>
          </cell>
          <cell r="L121">
            <v>-0.51590899999999995</v>
          </cell>
          <cell r="M121">
            <v>-0.42124899999999998</v>
          </cell>
          <cell r="N121">
            <v>-0.38124799999999998</v>
          </cell>
          <cell r="O121" t="str">
            <v>n.m.</v>
          </cell>
          <cell r="P121" t="str">
            <v>n.m.</v>
          </cell>
          <cell r="Q121" t="str">
            <v>-</v>
          </cell>
          <cell r="R121">
            <v>7.7593999999999996E-2</v>
          </cell>
          <cell r="S121">
            <v>-1.9077189999999999</v>
          </cell>
          <cell r="T121">
            <v>0.57015199999999999</v>
          </cell>
          <cell r="U121">
            <v>-0.86390646704738383</v>
          </cell>
          <cell r="V121" t="str">
            <v>n.m.</v>
          </cell>
          <cell r="W121"/>
          <cell r="X121"/>
          <cell r="Y121"/>
          <cell r="Z121"/>
          <cell r="AA121">
            <v>13.388400000000001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-0.57055400000000001</v>
          </cell>
          <cell r="AN121">
            <v>-0.43894899999999998</v>
          </cell>
          <cell r="AO121">
            <v>-0.43894899999999998</v>
          </cell>
          <cell r="AP121">
            <v>-0.431149</v>
          </cell>
          <cell r="AQ121">
            <v>-0.38104500000000002</v>
          </cell>
          <cell r="AR121">
            <v>-0.46923100000000001</v>
          </cell>
          <cell r="AS121">
            <v>-0.57055400000000001</v>
          </cell>
          <cell r="AT121">
            <v>-0.51590899999999995</v>
          </cell>
          <cell r="AU121">
            <v>-0.38124799999999998</v>
          </cell>
          <cell r="AV121">
            <v>-0.38124799999999998</v>
          </cell>
          <cell r="AW121">
            <v>-0.38149499999999997</v>
          </cell>
          <cell r="AX121">
            <v>-0.33297700000000002</v>
          </cell>
          <cell r="AY121">
            <v>-0.38149499999999997</v>
          </cell>
          <cell r="AZ121">
            <v>-0.33297700000000002</v>
          </cell>
          <cell r="BA121">
            <v>7.7593999999999996E-2</v>
          </cell>
          <cell r="BB121">
            <v>0.57015199999999999</v>
          </cell>
          <cell r="BC121">
            <v>0.57015199999999999</v>
          </cell>
          <cell r="BD121">
            <v>5.4677999999999997E-2</v>
          </cell>
          <cell r="BE121">
            <v>5.4677999999999997E-2</v>
          </cell>
          <cell r="BF121">
            <v>5.4677999999999997E-2</v>
          </cell>
          <cell r="BG121">
            <v>2.4422799999999998</v>
          </cell>
          <cell r="BH121">
            <v>5.7191450000000001</v>
          </cell>
          <cell r="BI121">
            <v>5.7191450000000001</v>
          </cell>
          <cell r="BJ121">
            <v>1.025822</v>
          </cell>
          <cell r="BK121">
            <v>1.184885</v>
          </cell>
        </row>
        <row r="122">
          <cell r="B122" t="str">
            <v>VKING</v>
          </cell>
          <cell r="C122">
            <v>43585.867060185185</v>
          </cell>
          <cell r="D122" t="str">
            <v>Sanayi</v>
          </cell>
          <cell r="E122" t="str">
            <v>-</v>
          </cell>
          <cell r="F122">
            <v>61.388641999999997</v>
          </cell>
          <cell r="G122">
            <v>57.842702000000003</v>
          </cell>
          <cell r="H122">
            <v>51.500781000000003</v>
          </cell>
          <cell r="I122">
            <v>0.19199438936663871</v>
          </cell>
          <cell r="J122">
            <v>6.1303152816063022E-2</v>
          </cell>
          <cell r="K122" t="str">
            <v>-</v>
          </cell>
          <cell r="L122">
            <v>7.119065</v>
          </cell>
          <cell r="M122">
            <v>8.5773700000000002</v>
          </cell>
          <cell r="N122">
            <v>2.6046199999999997</v>
          </cell>
          <cell r="O122">
            <v>1.7332451566831248</v>
          </cell>
          <cell r="P122">
            <v>-0.17001773270827769</v>
          </cell>
          <cell r="Q122" t="str">
            <v>-</v>
          </cell>
          <cell r="R122">
            <v>-4.9671659999999997</v>
          </cell>
          <cell r="S122">
            <v>11.643193</v>
          </cell>
          <cell r="T122">
            <v>-6.3332129999999998</v>
          </cell>
          <cell r="U122" t="str">
            <v>n.m.</v>
          </cell>
          <cell r="V122" t="str">
            <v>n.m.</v>
          </cell>
          <cell r="W122"/>
          <cell r="X122"/>
          <cell r="Y122"/>
          <cell r="Z122"/>
          <cell r="AA122">
            <v>44.1</v>
          </cell>
          <cell r="AB122">
            <v>61.388641999999997</v>
          </cell>
          <cell r="AC122">
            <v>51.500781000000003</v>
          </cell>
          <cell r="AD122">
            <v>58.550083999999998</v>
          </cell>
          <cell r="AE122">
            <v>62.285367999999998</v>
          </cell>
          <cell r="AF122">
            <v>13.889764</v>
          </cell>
          <cell r="AG122">
            <v>8.8276629999999994</v>
          </cell>
          <cell r="AH122">
            <v>8.8276629999999994</v>
          </cell>
          <cell r="AI122">
            <v>11.883474</v>
          </cell>
          <cell r="AJ122">
            <v>16.593733</v>
          </cell>
          <cell r="AK122">
            <v>15.869592000000001</v>
          </cell>
          <cell r="AL122">
            <v>13.889764</v>
          </cell>
          <cell r="AM122">
            <v>4.9435029999999998</v>
          </cell>
          <cell r="AN122">
            <v>0.81386800000000004</v>
          </cell>
          <cell r="AO122">
            <v>0.81386800000000004</v>
          </cell>
          <cell r="AP122">
            <v>3.4397540000000002</v>
          </cell>
          <cell r="AQ122">
            <v>7.8372679999999999</v>
          </cell>
          <cell r="AR122">
            <v>6.6595240000000002</v>
          </cell>
          <cell r="AS122">
            <v>4.9435029999999998</v>
          </cell>
          <cell r="AT122">
            <v>7.119065</v>
          </cell>
          <cell r="AU122">
            <v>2.6046200000000002</v>
          </cell>
          <cell r="AV122">
            <v>2.6046200000000002</v>
          </cell>
          <cell r="AW122">
            <v>5.3247270000000002</v>
          </cell>
          <cell r="AX122">
            <v>9.6813629999999993</v>
          </cell>
          <cell r="AY122">
            <v>5.3247270000000002</v>
          </cell>
          <cell r="AZ122">
            <v>9.6813629999999993</v>
          </cell>
          <cell r="BA122">
            <v>-4.9671659999999997</v>
          </cell>
          <cell r="BB122">
            <v>-6.3332129999999998</v>
          </cell>
          <cell r="BC122">
            <v>-6.3332129999999998</v>
          </cell>
          <cell r="BD122">
            <v>-7.6776929999999997</v>
          </cell>
          <cell r="BE122">
            <v>-7.6776929999999997</v>
          </cell>
          <cell r="BF122">
            <v>-7.6776929999999997</v>
          </cell>
          <cell r="BG122">
            <v>-16.969214999999998</v>
          </cell>
          <cell r="BH122">
            <v>91.874065000000002</v>
          </cell>
          <cell r="BI122">
            <v>91.874065000000002</v>
          </cell>
          <cell r="BJ122">
            <v>99.648149000000004</v>
          </cell>
          <cell r="BK122">
            <v>95.932715999999999</v>
          </cell>
        </row>
        <row r="123">
          <cell r="B123" t="str">
            <v>AFYON</v>
          </cell>
          <cell r="C123">
            <v>43585.879687499997</v>
          </cell>
          <cell r="D123" t="str">
            <v>Sanayi</v>
          </cell>
          <cell r="E123" t="str">
            <v>-</v>
          </cell>
          <cell r="F123">
            <v>26.718177000000001</v>
          </cell>
          <cell r="G123">
            <v>33.817898</v>
          </cell>
          <cell r="H123">
            <v>45.393836999999998</v>
          </cell>
          <cell r="I123">
            <v>-0.41141399877697049</v>
          </cell>
          <cell r="J123">
            <v>-0.20993974847283525</v>
          </cell>
          <cell r="K123" t="str">
            <v>-</v>
          </cell>
          <cell r="L123">
            <v>1.1053300000000004</v>
          </cell>
          <cell r="M123">
            <v>6.4491670000000001</v>
          </cell>
          <cell r="N123">
            <v>16.020273</v>
          </cell>
          <cell r="O123">
            <v>-0.93100429686809949</v>
          </cell>
          <cell r="P123">
            <v>-0.82860887305290742</v>
          </cell>
          <cell r="Q123" t="str">
            <v>-</v>
          </cell>
          <cell r="R123">
            <v>-14.461418999999999</v>
          </cell>
          <cell r="S123">
            <v>-7.0257930000000002</v>
          </cell>
          <cell r="T123">
            <v>-4.5936669999999999</v>
          </cell>
          <cell r="U123" t="str">
            <v>n.m.</v>
          </cell>
          <cell r="V123" t="str">
            <v>n.m.</v>
          </cell>
          <cell r="W123"/>
          <cell r="X123"/>
          <cell r="Y123"/>
          <cell r="Z123"/>
          <cell r="AA123">
            <v>390</v>
          </cell>
          <cell r="AB123">
            <v>26.718177000000001</v>
          </cell>
          <cell r="AC123">
            <v>45.393836999999998</v>
          </cell>
          <cell r="AD123">
            <v>52.460811999999997</v>
          </cell>
          <cell r="AE123">
            <v>43.526626999999998</v>
          </cell>
          <cell r="AF123">
            <v>-4.6247389999999999</v>
          </cell>
          <cell r="AG123">
            <v>10.629887999999999</v>
          </cell>
          <cell r="AH123">
            <v>10.629887999999999</v>
          </cell>
          <cell r="AI123">
            <v>13.412148999999999</v>
          </cell>
          <cell r="AJ123">
            <v>8.0054920000000003</v>
          </cell>
          <cell r="AK123">
            <v>0.46084799999999998</v>
          </cell>
          <cell r="AL123">
            <v>-4.6247389999999999</v>
          </cell>
          <cell r="AM123">
            <v>-6.4758709999999997</v>
          </cell>
          <cell r="AN123">
            <v>8.6998250000000006</v>
          </cell>
          <cell r="AO123">
            <v>8.6998250000000006</v>
          </cell>
          <cell r="AP123">
            <v>11.993596999999999</v>
          </cell>
          <cell r="AQ123">
            <v>6.5612000000000004</v>
          </cell>
          <cell r="AR123">
            <v>-0.86986399999999997</v>
          </cell>
          <cell r="AS123">
            <v>-6.4758709999999997</v>
          </cell>
          <cell r="AT123">
            <v>1.1053299999999999</v>
          </cell>
          <cell r="AU123">
            <v>16.020273</v>
          </cell>
          <cell r="AV123">
            <v>16.020273</v>
          </cell>
          <cell r="AW123">
            <v>19.318553000000001</v>
          </cell>
          <cell r="AX123">
            <v>13.882477</v>
          </cell>
          <cell r="AY123">
            <v>19.318553000000001</v>
          </cell>
          <cell r="AZ123">
            <v>13.882477</v>
          </cell>
          <cell r="BA123">
            <v>-14.461418999999999</v>
          </cell>
          <cell r="BB123">
            <v>-4.5936669999999999</v>
          </cell>
          <cell r="BC123">
            <v>-4.5936669999999999</v>
          </cell>
          <cell r="BD123">
            <v>18.291454000000002</v>
          </cell>
          <cell r="BE123">
            <v>18.291454000000002</v>
          </cell>
          <cell r="BF123">
            <v>18.291454000000002</v>
          </cell>
          <cell r="BG123">
            <v>-2.7490299999999999</v>
          </cell>
          <cell r="BH123">
            <v>425.78242</v>
          </cell>
          <cell r="BI123">
            <v>425.78242</v>
          </cell>
          <cell r="BJ123">
            <v>403.33994300000001</v>
          </cell>
          <cell r="BK123">
            <v>410.50483300000002</v>
          </cell>
        </row>
        <row r="124">
          <cell r="B124" t="str">
            <v>PINSU</v>
          </cell>
          <cell r="C124">
            <v>43585.893506944441</v>
          </cell>
          <cell r="D124" t="str">
            <v>Sanayi</v>
          </cell>
          <cell r="E124" t="str">
            <v>-</v>
          </cell>
          <cell r="F124">
            <v>47.757249000000002</v>
          </cell>
          <cell r="G124">
            <v>43.943292999999997</v>
          </cell>
          <cell r="H124">
            <v>46.436298000000001</v>
          </cell>
          <cell r="I124">
            <v>2.8446518281883826E-2</v>
          </cell>
          <cell r="J124">
            <v>8.6792676188377715E-2</v>
          </cell>
          <cell r="K124" t="str">
            <v>-</v>
          </cell>
          <cell r="L124">
            <v>5.1335750000000004</v>
          </cell>
          <cell r="M124">
            <v>-2.8349119999999997</v>
          </cell>
          <cell r="N124">
            <v>2.5669240000000002</v>
          </cell>
          <cell r="O124">
            <v>0.99989364702655781</v>
          </cell>
          <cell r="P124" t="str">
            <v>n.m.</v>
          </cell>
          <cell r="Q124" t="str">
            <v>-</v>
          </cell>
          <cell r="R124">
            <v>-8.9161540000000006</v>
          </cell>
          <cell r="S124">
            <v>-12.207891999999999</v>
          </cell>
          <cell r="T124">
            <v>-7.3627580000000004</v>
          </cell>
          <cell r="U124" t="str">
            <v>n.m.</v>
          </cell>
          <cell r="V124" t="str">
            <v>n.m.</v>
          </cell>
          <cell r="W124"/>
          <cell r="X124"/>
          <cell r="Y124"/>
          <cell r="Z124"/>
          <cell r="AA124">
            <v>53.715250133999994</v>
          </cell>
          <cell r="AB124">
            <v>47.757249000000002</v>
          </cell>
          <cell r="AC124">
            <v>46.436298000000001</v>
          </cell>
          <cell r="AD124">
            <v>64.872309000000001</v>
          </cell>
          <cell r="AE124">
            <v>78.933250000000001</v>
          </cell>
          <cell r="AF124">
            <v>21.465584</v>
          </cell>
          <cell r="AG124">
            <v>20.651778</v>
          </cell>
          <cell r="AH124">
            <v>20.651778</v>
          </cell>
          <cell r="AI124">
            <v>27.609665</v>
          </cell>
          <cell r="AJ124">
            <v>33.344335999999998</v>
          </cell>
          <cell r="AK124">
            <v>15.824175</v>
          </cell>
          <cell r="AL124">
            <v>21.465584</v>
          </cell>
          <cell r="AM124">
            <v>-3.1997999999999999E-2</v>
          </cell>
          <cell r="AN124">
            <v>-0.90321399999999996</v>
          </cell>
          <cell r="AO124">
            <v>-0.90321399999999996</v>
          </cell>
          <cell r="AP124">
            <v>1.7068110000000001</v>
          </cell>
          <cell r="AQ124">
            <v>8.5766449999999992</v>
          </cell>
          <cell r="AR124">
            <v>-6.4113829999999998</v>
          </cell>
          <cell r="AS124">
            <v>-3.1997999999999999E-2</v>
          </cell>
          <cell r="AT124">
            <v>5.1335750000000004</v>
          </cell>
          <cell r="AU124">
            <v>2.5669240000000002</v>
          </cell>
          <cell r="AV124">
            <v>2.5669240000000002</v>
          </cell>
          <cell r="AW124">
            <v>5.2481489999999997</v>
          </cell>
          <cell r="AX124">
            <v>12.33995</v>
          </cell>
          <cell r="AY124">
            <v>5.2481489999999997</v>
          </cell>
          <cell r="AZ124">
            <v>12.33995</v>
          </cell>
          <cell r="BA124">
            <v>-8.9161540000000006</v>
          </cell>
          <cell r="BB124">
            <v>-7.3627580000000004</v>
          </cell>
          <cell r="BC124">
            <v>-7.3627580000000004</v>
          </cell>
          <cell r="BD124">
            <v>-3.3507380000000002</v>
          </cell>
          <cell r="BE124">
            <v>-3.3507380000000002</v>
          </cell>
          <cell r="BF124">
            <v>-3.3507380000000002</v>
          </cell>
          <cell r="BG124">
            <v>0.844059</v>
          </cell>
          <cell r="BH124">
            <v>128.68983299999999</v>
          </cell>
          <cell r="BI124">
            <v>128.68983299999999</v>
          </cell>
          <cell r="BJ124">
            <v>133.53726399999999</v>
          </cell>
          <cell r="BK124">
            <v>133.32504700000001</v>
          </cell>
        </row>
        <row r="125">
          <cell r="B125" t="str">
            <v>CRFSA</v>
          </cell>
          <cell r="C125">
            <v>43585.897743055553</v>
          </cell>
          <cell r="D125" t="str">
            <v>Sanayi</v>
          </cell>
          <cell r="E125" t="str">
            <v>-</v>
          </cell>
          <cell r="F125">
            <v>1376.494377</v>
          </cell>
          <cell r="G125">
            <v>1416.191507</v>
          </cell>
          <cell r="H125">
            <v>1148.392059</v>
          </cell>
          <cell r="I125">
            <v>0.19862756470000975</v>
          </cell>
          <cell r="J125">
            <v>-2.8030905286314467E-2</v>
          </cell>
          <cell r="K125" t="str">
            <v>-</v>
          </cell>
          <cell r="L125">
            <v>93.524692999999999</v>
          </cell>
          <cell r="M125">
            <v>64.766818000000001</v>
          </cell>
          <cell r="N125">
            <v>-12.288817000000002</v>
          </cell>
          <cell r="O125" t="str">
            <v>n.m.</v>
          </cell>
          <cell r="P125">
            <v>0.44402173656269484</v>
          </cell>
          <cell r="Q125" t="str">
            <v>-</v>
          </cell>
          <cell r="R125">
            <v>-99.660619999999994</v>
          </cell>
          <cell r="S125">
            <v>-215.81421700000001</v>
          </cell>
          <cell r="T125">
            <v>-53.099913999999998</v>
          </cell>
          <cell r="U125" t="str">
            <v>n.m.</v>
          </cell>
          <cell r="V125" t="str">
            <v>n.m.</v>
          </cell>
          <cell r="W125"/>
          <cell r="X125"/>
          <cell r="Y125"/>
          <cell r="Z125"/>
          <cell r="AA125">
            <v>2086</v>
          </cell>
          <cell r="AB125">
            <v>1376.494377</v>
          </cell>
          <cell r="AC125">
            <v>1148.392059</v>
          </cell>
          <cell r="AD125">
            <v>1239.653151</v>
          </cell>
          <cell r="AE125">
            <v>1399.1231560000001</v>
          </cell>
          <cell r="AF125">
            <v>378.75058000000001</v>
          </cell>
          <cell r="AG125">
            <v>299.980321</v>
          </cell>
          <cell r="AH125">
            <v>299.980321</v>
          </cell>
          <cell r="AI125">
            <v>294.80686500000002</v>
          </cell>
          <cell r="AJ125">
            <v>350.72366499999998</v>
          </cell>
          <cell r="AK125">
            <v>371.50592599999999</v>
          </cell>
          <cell r="AL125">
            <v>378.75058000000001</v>
          </cell>
          <cell r="AM125">
            <v>11.497887</v>
          </cell>
          <cell r="AN125">
            <v>-47.826273</v>
          </cell>
          <cell r="AO125">
            <v>-47.826273</v>
          </cell>
          <cell r="AP125">
            <v>-33.026085999999999</v>
          </cell>
          <cell r="AQ125">
            <v>19.255414999999999</v>
          </cell>
          <cell r="AR125">
            <v>29.342518999999999</v>
          </cell>
          <cell r="AS125">
            <v>11.497887</v>
          </cell>
          <cell r="AT125">
            <v>93.524692999999999</v>
          </cell>
          <cell r="AU125">
            <v>-12.288817</v>
          </cell>
          <cell r="AV125">
            <v>-12.288817</v>
          </cell>
          <cell r="AW125">
            <v>2.3137650000000001</v>
          </cell>
          <cell r="AX125">
            <v>53.952100999999999</v>
          </cell>
          <cell r="AY125">
            <v>2.3137650000000001</v>
          </cell>
          <cell r="AZ125">
            <v>53.952100999999999</v>
          </cell>
          <cell r="BA125">
            <v>-99.660619999999994</v>
          </cell>
          <cell r="BB125">
            <v>-53.099913999999998</v>
          </cell>
          <cell r="BC125">
            <v>-53.099913999999998</v>
          </cell>
          <cell r="BD125">
            <v>318.507071</v>
          </cell>
          <cell r="BE125">
            <v>318.507071</v>
          </cell>
          <cell r="BF125">
            <v>318.507071</v>
          </cell>
          <cell r="BG125">
            <v>-61.089351999999998</v>
          </cell>
          <cell r="BH125">
            <v>1247.539816</v>
          </cell>
          <cell r="BI125">
            <v>1247.539816</v>
          </cell>
          <cell r="BJ125">
            <v>420.40344399999998</v>
          </cell>
          <cell r="BK125">
            <v>806.865635</v>
          </cell>
        </row>
        <row r="126">
          <cell r="B126" t="str">
            <v>PNSUT</v>
          </cell>
          <cell r="C126">
            <v>43585.925358796296</v>
          </cell>
          <cell r="D126" t="str">
            <v>Sanayi</v>
          </cell>
          <cell r="E126" t="str">
            <v>-</v>
          </cell>
          <cell r="F126">
            <v>379.180858</v>
          </cell>
          <cell r="G126">
            <v>373.77745700000003</v>
          </cell>
          <cell r="H126">
            <v>364.13357999999999</v>
          </cell>
          <cell r="I126">
            <v>4.1323511003846569E-2</v>
          </cell>
          <cell r="J126">
            <v>1.4456198197099868E-2</v>
          </cell>
          <cell r="K126" t="str">
            <v>-</v>
          </cell>
          <cell r="L126">
            <v>21.341233000000003</v>
          </cell>
          <cell r="M126">
            <v>32.000176000000003</v>
          </cell>
          <cell r="N126">
            <v>33.650689999999997</v>
          </cell>
          <cell r="O126">
            <v>-0.36580102815128002</v>
          </cell>
          <cell r="P126">
            <v>-0.33309013675424781</v>
          </cell>
          <cell r="Q126" t="str">
            <v>-</v>
          </cell>
          <cell r="R126">
            <v>17.529409999999999</v>
          </cell>
          <cell r="S126">
            <v>39.729118999999997</v>
          </cell>
          <cell r="T126">
            <v>21.772006000000001</v>
          </cell>
          <cell r="U126">
            <v>-0.19486472675048883</v>
          </cell>
          <cell r="V126">
            <v>-0.55877677529169478</v>
          </cell>
          <cell r="W126"/>
          <cell r="X126"/>
          <cell r="Y126"/>
          <cell r="Z126"/>
          <cell r="AA126">
            <v>280.9440703125</v>
          </cell>
          <cell r="AB126">
            <v>379.180858</v>
          </cell>
          <cell r="AC126">
            <v>364.13357999999999</v>
          </cell>
          <cell r="AD126">
            <v>349.461769</v>
          </cell>
          <cell r="AE126">
            <v>400.45933400000001</v>
          </cell>
          <cell r="AF126">
            <v>53.329301000000001</v>
          </cell>
          <cell r="AG126">
            <v>66.389629999999997</v>
          </cell>
          <cell r="AH126">
            <v>66.389629999999997</v>
          </cell>
          <cell r="AI126">
            <v>54.807918000000001</v>
          </cell>
          <cell r="AJ126">
            <v>52.410739999999997</v>
          </cell>
          <cell r="AK126">
            <v>57.972453000000002</v>
          </cell>
          <cell r="AL126">
            <v>53.329301000000001</v>
          </cell>
          <cell r="AM126">
            <v>9.9719250000000006</v>
          </cell>
          <cell r="AN126">
            <v>25.338348</v>
          </cell>
          <cell r="AO126">
            <v>25.338348</v>
          </cell>
          <cell r="AP126">
            <v>17.066146</v>
          </cell>
          <cell r="AQ126">
            <v>10.573181999999999</v>
          </cell>
          <cell r="AR126">
            <v>23.295355000000001</v>
          </cell>
          <cell r="AS126">
            <v>9.9719250000000006</v>
          </cell>
          <cell r="AT126">
            <v>21.341232999999999</v>
          </cell>
          <cell r="AU126">
            <v>33.650689999999997</v>
          </cell>
          <cell r="AV126">
            <v>33.650689999999997</v>
          </cell>
          <cell r="AW126">
            <v>26.260735</v>
          </cell>
          <cell r="AX126">
            <v>19.144223</v>
          </cell>
          <cell r="AY126">
            <v>26.260735</v>
          </cell>
          <cell r="AZ126">
            <v>19.144223</v>
          </cell>
          <cell r="BA126">
            <v>17.529409999999999</v>
          </cell>
          <cell r="BB126">
            <v>21.772006000000001</v>
          </cell>
          <cell r="BC126">
            <v>21.772006000000001</v>
          </cell>
          <cell r="BD126">
            <v>2.9946619999999999</v>
          </cell>
          <cell r="BE126">
            <v>2.9946619999999999</v>
          </cell>
          <cell r="BF126">
            <v>2.9946619999999999</v>
          </cell>
          <cell r="BG126">
            <v>-15.279483000000001</v>
          </cell>
          <cell r="BH126">
            <v>152.04842400000001</v>
          </cell>
          <cell r="BI126">
            <v>152.04842400000001</v>
          </cell>
          <cell r="BJ126">
            <v>134.61183</v>
          </cell>
          <cell r="BK126">
            <v>177.226842</v>
          </cell>
        </row>
        <row r="127">
          <cell r="B127" t="str">
            <v>ECILC</v>
          </cell>
          <cell r="C127">
            <v>43585.940694444442</v>
          </cell>
          <cell r="D127" t="str">
            <v>Sanayi</v>
          </cell>
          <cell r="E127" t="str">
            <v>-</v>
          </cell>
          <cell r="F127">
            <v>208.27199999999999</v>
          </cell>
          <cell r="G127">
            <v>181.708</v>
          </cell>
          <cell r="H127">
            <v>193.08799999999999</v>
          </cell>
          <cell r="I127">
            <v>7.8637719588995791E-2</v>
          </cell>
          <cell r="J127">
            <v>0.14619059149844804</v>
          </cell>
          <cell r="K127" t="str">
            <v>-</v>
          </cell>
          <cell r="L127">
            <v>39.405000000000001</v>
          </cell>
          <cell r="M127">
            <v>16.631</v>
          </cell>
          <cell r="N127">
            <v>30.567999999999998</v>
          </cell>
          <cell r="O127">
            <v>0.28909316932740126</v>
          </cell>
          <cell r="P127">
            <v>1.3693704527689254</v>
          </cell>
          <cell r="Q127" t="str">
            <v>-</v>
          </cell>
          <cell r="R127">
            <v>-8.5500000000000007</v>
          </cell>
          <cell r="S127">
            <v>-50.933</v>
          </cell>
          <cell r="T127">
            <v>51.57</v>
          </cell>
          <cell r="U127" t="str">
            <v>n.m.</v>
          </cell>
          <cell r="V127" t="str">
            <v>n.m.</v>
          </cell>
          <cell r="W127"/>
          <cell r="X127"/>
          <cell r="Y127"/>
          <cell r="Z127"/>
          <cell r="AA127">
            <v>1829.6442</v>
          </cell>
          <cell r="AB127">
            <v>208.27199999999999</v>
          </cell>
          <cell r="AC127">
            <v>193.08799999999999</v>
          </cell>
          <cell r="AD127">
            <v>166.727</v>
          </cell>
          <cell r="AE127">
            <v>150.571</v>
          </cell>
          <cell r="AF127">
            <v>76.019000000000005</v>
          </cell>
          <cell r="AG127">
            <v>74.822000000000003</v>
          </cell>
          <cell r="AH127">
            <v>74.822000000000003</v>
          </cell>
          <cell r="AI127">
            <v>60.59</v>
          </cell>
          <cell r="AJ127">
            <v>43.381999999999998</v>
          </cell>
          <cell r="AK127">
            <v>65.608000000000004</v>
          </cell>
          <cell r="AL127">
            <v>76.019000000000005</v>
          </cell>
          <cell r="AM127">
            <v>34.052999999999997</v>
          </cell>
          <cell r="AN127">
            <v>27.460999999999999</v>
          </cell>
          <cell r="AO127">
            <v>27.460999999999999</v>
          </cell>
          <cell r="AP127">
            <v>10.141999999999999</v>
          </cell>
          <cell r="AQ127">
            <v>1.31</v>
          </cell>
          <cell r="AR127">
            <v>14.132</v>
          </cell>
          <cell r="AS127">
            <v>34.052999999999997</v>
          </cell>
          <cell r="AT127">
            <v>39.405000000000001</v>
          </cell>
          <cell r="AU127">
            <v>30.568000000000001</v>
          </cell>
          <cell r="AV127">
            <v>30.568000000000001</v>
          </cell>
          <cell r="AW127">
            <v>12.212</v>
          </cell>
          <cell r="AX127">
            <v>3.9769999999999999</v>
          </cell>
          <cell r="AY127">
            <v>12.212</v>
          </cell>
          <cell r="AZ127">
            <v>3.9769999999999999</v>
          </cell>
          <cell r="BA127">
            <v>-8.5500000000000007</v>
          </cell>
          <cell r="BB127">
            <v>51.57</v>
          </cell>
          <cell r="BC127">
            <v>51.57</v>
          </cell>
          <cell r="BD127">
            <v>122.105</v>
          </cell>
          <cell r="BE127">
            <v>122.105</v>
          </cell>
          <cell r="BF127">
            <v>122.105</v>
          </cell>
          <cell r="BG127">
            <v>117.39100000000001</v>
          </cell>
          <cell r="BH127">
            <v>-525.58199999999999</v>
          </cell>
          <cell r="BI127">
            <v>-525.58199999999999</v>
          </cell>
          <cell r="BJ127">
            <v>-530.55899999999997</v>
          </cell>
          <cell r="BK127">
            <v>-651.86599999999999</v>
          </cell>
        </row>
        <row r="128">
          <cell r="B128" t="str">
            <v>ECZYT</v>
          </cell>
          <cell r="C128">
            <v>43585.943240740744</v>
          </cell>
          <cell r="D128" t="str">
            <v>Sanayi</v>
          </cell>
          <cell r="E128" t="str">
            <v>-</v>
          </cell>
          <cell r="F128" t="str">
            <v>-</v>
          </cell>
          <cell r="G128" t="str">
            <v>-</v>
          </cell>
          <cell r="H128">
            <v>27.032805</v>
          </cell>
          <cell r="I128" t="str">
            <v>-</v>
          </cell>
          <cell r="J128" t="str">
            <v>-</v>
          </cell>
          <cell r="K128" t="str">
            <v>-</v>
          </cell>
          <cell r="L128">
            <v>-1.2185280000000001</v>
          </cell>
          <cell r="M128">
            <v>-1.172974</v>
          </cell>
          <cell r="N128">
            <v>-0.30855500000000002</v>
          </cell>
          <cell r="O128" t="str">
            <v>n.m.</v>
          </cell>
          <cell r="P128" t="str">
            <v>n.m.</v>
          </cell>
          <cell r="Q128" t="str">
            <v>-</v>
          </cell>
          <cell r="R128">
            <v>-13.269360000000001</v>
          </cell>
          <cell r="S128">
            <v>-14.046771</v>
          </cell>
          <cell r="T128">
            <v>14.938514</v>
          </cell>
          <cell r="U128" t="str">
            <v>n.m.</v>
          </cell>
          <cell r="V128" t="str">
            <v>n.m.</v>
          </cell>
          <cell r="W128"/>
          <cell r="X128"/>
          <cell r="Y128"/>
          <cell r="Z128"/>
          <cell r="AA128">
            <v>722.4</v>
          </cell>
          <cell r="AB128">
            <v>0</v>
          </cell>
          <cell r="AC128">
            <v>27.032805</v>
          </cell>
          <cell r="AD128">
            <v>0</v>
          </cell>
          <cell r="AE128">
            <v>0</v>
          </cell>
          <cell r="AF128">
            <v>0</v>
          </cell>
          <cell r="AG128">
            <v>1.3808039999999999</v>
          </cell>
          <cell r="AH128">
            <v>1.3808039999999999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-1.222477</v>
          </cell>
          <cell r="AN128">
            <v>-0.317083</v>
          </cell>
          <cell r="AO128">
            <v>-0.317083</v>
          </cell>
          <cell r="AP128">
            <v>-1.436026</v>
          </cell>
          <cell r="AQ128">
            <v>-1.144979</v>
          </cell>
          <cell r="AR128">
            <v>-1.245895</v>
          </cell>
          <cell r="AS128">
            <v>-1.222477</v>
          </cell>
          <cell r="AT128">
            <v>-1.2185280000000001</v>
          </cell>
          <cell r="AU128">
            <v>-0.30855500000000002</v>
          </cell>
          <cell r="AV128">
            <v>-0.30855500000000002</v>
          </cell>
          <cell r="AW128">
            <v>-1.4815659999999999</v>
          </cell>
          <cell r="AX128">
            <v>-1.1441790000000001</v>
          </cell>
          <cell r="AY128">
            <v>-1.4815659999999999</v>
          </cell>
          <cell r="AZ128">
            <v>-1.1441790000000001</v>
          </cell>
          <cell r="BA128">
            <v>-13.269360000000001</v>
          </cell>
          <cell r="BB128">
            <v>14.938514</v>
          </cell>
          <cell r="BC128">
            <v>14.938514</v>
          </cell>
          <cell r="BD128">
            <v>58.185830000000003</v>
          </cell>
          <cell r="BE128">
            <v>58.185830000000003</v>
          </cell>
          <cell r="BF128">
            <v>58.185830000000003</v>
          </cell>
          <cell r="BG128">
            <v>42.253056999999998</v>
          </cell>
          <cell r="BH128">
            <v>-89.331857999999997</v>
          </cell>
          <cell r="BI128">
            <v>-89.331857999999997</v>
          </cell>
          <cell r="BJ128">
            <v>-35.032062000000003</v>
          </cell>
          <cell r="BK128">
            <v>-43.533338999999998</v>
          </cell>
        </row>
        <row r="129">
          <cell r="B129" t="str">
            <v>FLAP</v>
          </cell>
          <cell r="C129">
            <v>43585.955983796295</v>
          </cell>
          <cell r="D129" t="str">
            <v>Sanayi</v>
          </cell>
          <cell r="E129" t="str">
            <v>-</v>
          </cell>
          <cell r="F129">
            <v>3.1751659999999999</v>
          </cell>
          <cell r="G129">
            <v>35.008929000000002</v>
          </cell>
          <cell r="H129">
            <v>4.6933680000000004</v>
          </cell>
          <cell r="I129">
            <v>-0.32347815044547978</v>
          </cell>
          <cell r="J129">
            <v>-0.90930410924595839</v>
          </cell>
          <cell r="K129" t="str">
            <v>-</v>
          </cell>
          <cell r="L129">
            <v>-1.4408810000000001</v>
          </cell>
          <cell r="M129">
            <v>7.1211979999999997</v>
          </cell>
          <cell r="N129">
            <v>-0.78452199999999994</v>
          </cell>
          <cell r="O129" t="str">
            <v>n.m.</v>
          </cell>
          <cell r="P129" t="str">
            <v>n.m.</v>
          </cell>
          <cell r="Q129" t="str">
            <v>-</v>
          </cell>
          <cell r="R129">
            <v>2.3959760000000001</v>
          </cell>
          <cell r="S129">
            <v>8.4582280000000001</v>
          </cell>
          <cell r="T129">
            <v>-1.2059800000000001</v>
          </cell>
          <cell r="U129" t="str">
            <v>n.m.</v>
          </cell>
          <cell r="V129">
            <v>-0.71672837383905941</v>
          </cell>
          <cell r="W129"/>
          <cell r="X129"/>
          <cell r="Y129"/>
          <cell r="Z129"/>
          <cell r="AA129">
            <v>84.0625</v>
          </cell>
          <cell r="AB129">
            <v>3.1751659999999999</v>
          </cell>
          <cell r="AC129">
            <v>4.6933680000000004</v>
          </cell>
          <cell r="AD129">
            <v>21.648261000000002</v>
          </cell>
          <cell r="AE129">
            <v>4.7584619999999997</v>
          </cell>
          <cell r="AF129">
            <v>0.87378</v>
          </cell>
          <cell r="AG129">
            <v>1.655035</v>
          </cell>
          <cell r="AH129">
            <v>1.655035</v>
          </cell>
          <cell r="AI129">
            <v>4.3992120000000003</v>
          </cell>
          <cell r="AJ129">
            <v>-0.53866899999999995</v>
          </cell>
          <cell r="AK129">
            <v>9.2321880000000007</v>
          </cell>
          <cell r="AL129">
            <v>0.87378</v>
          </cell>
          <cell r="AM129">
            <v>-1.502982</v>
          </cell>
          <cell r="AN129">
            <v>-0.86892499999999995</v>
          </cell>
          <cell r="AO129">
            <v>-0.86892499999999995</v>
          </cell>
          <cell r="AP129">
            <v>3.327547</v>
          </cell>
          <cell r="AQ129">
            <v>-2.2322099999999998</v>
          </cell>
          <cell r="AR129">
            <v>7.0550009999999999</v>
          </cell>
          <cell r="AS129">
            <v>-1.502982</v>
          </cell>
          <cell r="AT129">
            <v>-1.4408810000000001</v>
          </cell>
          <cell r="AU129">
            <v>-0.78452200000000005</v>
          </cell>
          <cell r="AV129">
            <v>-0.78452200000000005</v>
          </cell>
          <cell r="AW129">
            <v>3.7964340000000001</v>
          </cell>
          <cell r="AX129">
            <v>-3.003336</v>
          </cell>
          <cell r="AY129">
            <v>3.7964340000000001</v>
          </cell>
          <cell r="AZ129">
            <v>-3.003336</v>
          </cell>
          <cell r="BA129">
            <v>2.3959760000000001</v>
          </cell>
          <cell r="BB129">
            <v>-1.2059800000000001</v>
          </cell>
          <cell r="BC129">
            <v>-1.2059800000000001</v>
          </cell>
          <cell r="BD129">
            <v>9.8388000000000003E-2</v>
          </cell>
          <cell r="BE129">
            <v>9.8388000000000003E-2</v>
          </cell>
          <cell r="BF129">
            <v>9.8388000000000003E-2</v>
          </cell>
          <cell r="BG129">
            <v>-2.9884810000000002</v>
          </cell>
          <cell r="BH129">
            <v>4.6642479999999997</v>
          </cell>
          <cell r="BI129">
            <v>4.6642479999999997</v>
          </cell>
          <cell r="BJ129">
            <v>12.265983</v>
          </cell>
          <cell r="BK129">
            <v>13.675414999999999</v>
          </cell>
        </row>
        <row r="130">
          <cell r="B130" t="str">
            <v>CCOLA</v>
          </cell>
          <cell r="C130">
            <v>43587</v>
          </cell>
          <cell r="D130" t="str">
            <v>Sanayi</v>
          </cell>
          <cell r="E130">
            <v>2218.6420365617878</v>
          </cell>
          <cell r="F130">
            <v>2228.9659999999999</v>
          </cell>
          <cell r="G130">
            <v>1884.7840000000001</v>
          </cell>
          <cell r="H130">
            <v>1833.29</v>
          </cell>
          <cell r="I130">
            <v>0.2158283741252065</v>
          </cell>
          <cell r="J130">
            <v>0.18261084559291652</v>
          </cell>
          <cell r="K130">
            <v>305.66051608104601</v>
          </cell>
          <cell r="L130">
            <v>320.548</v>
          </cell>
          <cell r="M130">
            <v>126.312</v>
          </cell>
          <cell r="N130">
            <v>277.29700000000003</v>
          </cell>
          <cell r="O130">
            <v>0.15597355903597943</v>
          </cell>
          <cell r="P130">
            <v>1.5377477991006399</v>
          </cell>
          <cell r="Q130">
            <v>-14.062107548991511</v>
          </cell>
          <cell r="R130">
            <v>-2.5950000000000002</v>
          </cell>
          <cell r="S130">
            <v>148.24199999999999</v>
          </cell>
          <cell r="T130">
            <v>-49.204000000000001</v>
          </cell>
          <cell r="U130" t="str">
            <v>n.m.</v>
          </cell>
          <cell r="V130" t="str">
            <v>n.m.</v>
          </cell>
          <cell r="W130"/>
          <cell r="X130"/>
          <cell r="Y130"/>
          <cell r="Z130"/>
          <cell r="AA130">
            <v>7107.1196490800003</v>
          </cell>
          <cell r="AB130">
            <v>2228.9659999999999</v>
          </cell>
          <cell r="AC130">
            <v>1833.29</v>
          </cell>
          <cell r="AD130">
            <v>3190.4160000000002</v>
          </cell>
          <cell r="AE130">
            <v>3714.895</v>
          </cell>
          <cell r="AF130">
            <v>698.27200000000005</v>
          </cell>
          <cell r="AG130">
            <v>581.77800000000002</v>
          </cell>
          <cell r="AH130">
            <v>581.77800000000002</v>
          </cell>
          <cell r="AI130">
            <v>1156.972</v>
          </cell>
          <cell r="AJ130">
            <v>1299.165</v>
          </cell>
          <cell r="AK130">
            <v>456.61900000000003</v>
          </cell>
          <cell r="AL130">
            <v>698.27200000000005</v>
          </cell>
          <cell r="AM130">
            <v>157.018</v>
          </cell>
          <cell r="AN130">
            <v>140.18199999999999</v>
          </cell>
          <cell r="AO130">
            <v>140.18199999999999</v>
          </cell>
          <cell r="AP130">
            <v>484.91699999999997</v>
          </cell>
          <cell r="AQ130">
            <v>626.69299999999998</v>
          </cell>
          <cell r="AR130">
            <v>-33.954999999999998</v>
          </cell>
          <cell r="AS130">
            <v>157.018</v>
          </cell>
          <cell r="AT130">
            <v>320.548</v>
          </cell>
          <cell r="AU130">
            <v>277.29700000000003</v>
          </cell>
          <cell r="AV130">
            <v>277.29700000000003</v>
          </cell>
          <cell r="AW130">
            <v>617.53099999999995</v>
          </cell>
          <cell r="AX130">
            <v>793.173</v>
          </cell>
          <cell r="AY130">
            <v>617.53099999999995</v>
          </cell>
          <cell r="AZ130">
            <v>793.173</v>
          </cell>
          <cell r="BA130">
            <v>-2.5950000000000002</v>
          </cell>
          <cell r="BB130">
            <v>-49.204000000000001</v>
          </cell>
          <cell r="BC130">
            <v>-49.204000000000001</v>
          </cell>
          <cell r="BD130">
            <v>187.28800000000001</v>
          </cell>
          <cell r="BE130">
            <v>187.28800000000001</v>
          </cell>
          <cell r="BF130">
            <v>187.28800000000001</v>
          </cell>
          <cell r="BG130">
            <v>37.238999999999997</v>
          </cell>
          <cell r="BH130">
            <v>2279.6410000000001</v>
          </cell>
          <cell r="BI130">
            <v>2279.6410000000001</v>
          </cell>
          <cell r="BJ130">
            <v>2982.48</v>
          </cell>
          <cell r="BK130">
            <v>3026.0160000000001</v>
          </cell>
        </row>
        <row r="131">
          <cell r="B131" t="str">
            <v>YKBNK</v>
          </cell>
          <cell r="C131">
            <v>43587</v>
          </cell>
          <cell r="D131" t="str">
            <v>Banka</v>
          </cell>
          <cell r="E131" t="str">
            <v>-</v>
          </cell>
          <cell r="F131" t="str">
            <v>-</v>
          </cell>
          <cell r="G131" t="str">
            <v>-</v>
          </cell>
          <cell r="H131" t="str">
            <v>-</v>
          </cell>
          <cell r="I131" t="str">
            <v>-</v>
          </cell>
          <cell r="J131" t="str">
            <v>-</v>
          </cell>
          <cell r="K131" t="str">
            <v>-</v>
          </cell>
          <cell r="L131" t="str">
            <v>-</v>
          </cell>
          <cell r="M131" t="str">
            <v>-</v>
          </cell>
          <cell r="N131" t="str">
            <v>-</v>
          </cell>
          <cell r="O131" t="str">
            <v>-</v>
          </cell>
          <cell r="P131" t="str">
            <v>-</v>
          </cell>
          <cell r="Q131">
            <v>1126.7272402397953</v>
          </cell>
          <cell r="R131">
            <v>1241.4100000000001</v>
          </cell>
          <cell r="S131">
            <v>1081.172</v>
          </cell>
          <cell r="T131">
            <v>1244.048</v>
          </cell>
          <cell r="U131">
            <v>-2.12049695831662E-3</v>
          </cell>
          <cell r="V131">
            <v>0.14820768573362986</v>
          </cell>
          <cell r="W131"/>
          <cell r="X131"/>
          <cell r="Y131"/>
          <cell r="Z131"/>
          <cell r="AA131">
            <v>16640.69102948</v>
          </cell>
          <cell r="AB131">
            <v>3356.422</v>
          </cell>
          <cell r="AC131">
            <v>2767.6309999999999</v>
          </cell>
          <cell r="AD131">
            <v>3107.9850000000001</v>
          </cell>
          <cell r="AE131">
            <v>4143.3059999999996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5295.5590000000002</v>
          </cell>
          <cell r="AQ131">
            <v>6276.0079999999998</v>
          </cell>
          <cell r="AR131">
            <v>5978.5540000000001</v>
          </cell>
          <cell r="AS131">
            <v>6177.9030000000002</v>
          </cell>
          <cell r="AT131">
            <v>0</v>
          </cell>
          <cell r="AU131">
            <v>0</v>
          </cell>
          <cell r="AV131">
            <v>65.212000000000003</v>
          </cell>
          <cell r="AW131">
            <v>65.98</v>
          </cell>
          <cell r="AX131">
            <v>67.364999999999995</v>
          </cell>
          <cell r="AY131">
            <v>65.98</v>
          </cell>
          <cell r="AZ131">
            <v>67.364999999999995</v>
          </cell>
          <cell r="BA131">
            <v>1241.4100000000001</v>
          </cell>
          <cell r="BB131">
            <v>1244.048</v>
          </cell>
          <cell r="BC131">
            <v>0</v>
          </cell>
          <cell r="BD131">
            <v>92.466999999999999</v>
          </cell>
          <cell r="BE131">
            <v>92.466999999999999</v>
          </cell>
          <cell r="BF131">
            <v>92.466999999999999</v>
          </cell>
          <cell r="BG131">
            <v>118.021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B132" t="str">
            <v>DENIZ</v>
          </cell>
          <cell r="C132">
            <v>43587</v>
          </cell>
          <cell r="D132" t="str">
            <v>Banka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492.25400000000002</v>
          </cell>
          <cell r="S132">
            <v>478.75400000000002</v>
          </cell>
          <cell r="T132">
            <v>603.61900000000003</v>
          </cell>
          <cell r="U132">
            <v>-0.18449551786805918</v>
          </cell>
          <cell r="V132">
            <v>2.8198197821845961E-2</v>
          </cell>
          <cell r="W132"/>
          <cell r="X132"/>
          <cell r="Y132"/>
          <cell r="Z132"/>
          <cell r="AA132">
            <v>53555.014999999992</v>
          </cell>
          <cell r="AB132">
            <v>1230.452</v>
          </cell>
          <cell r="AC132">
            <v>1204.8499999999999</v>
          </cell>
          <cell r="AD132">
            <v>1323.374</v>
          </cell>
          <cell r="AE132">
            <v>1129.5440000000001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9217.4869999999992</v>
          </cell>
          <cell r="AQ132">
            <v>11591.644</v>
          </cell>
          <cell r="AR132">
            <v>11390.518</v>
          </cell>
          <cell r="AS132">
            <v>12097.717000000001</v>
          </cell>
          <cell r="AT132">
            <v>0</v>
          </cell>
          <cell r="AU132">
            <v>0</v>
          </cell>
          <cell r="AV132">
            <v>54.991999999999997</v>
          </cell>
          <cell r="AW132">
            <v>54.956000000000003</v>
          </cell>
          <cell r="AX132">
            <v>54.314999999999998</v>
          </cell>
          <cell r="AY132">
            <v>54.956000000000003</v>
          </cell>
          <cell r="AZ132">
            <v>54.314999999999998</v>
          </cell>
          <cell r="BA132">
            <v>492.25400000000002</v>
          </cell>
          <cell r="BB132">
            <v>603.61900000000003</v>
          </cell>
          <cell r="BC132">
            <v>0</v>
          </cell>
          <cell r="BD132">
            <v>626.75800000000004</v>
          </cell>
          <cell r="BE132">
            <v>626.75800000000004</v>
          </cell>
          <cell r="BF132">
            <v>626.75800000000004</v>
          </cell>
          <cell r="BG132">
            <v>1280.124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</row>
        <row r="133">
          <cell r="B133" t="str">
            <v>VAKFN</v>
          </cell>
          <cell r="C133">
            <v>43587</v>
          </cell>
          <cell r="D133" t="str">
            <v>Sanayi</v>
          </cell>
          <cell r="E133" t="str">
            <v>-</v>
          </cell>
          <cell r="F133">
            <v>57.290999999999997</v>
          </cell>
          <cell r="G133">
            <v>59.856000000000002</v>
          </cell>
          <cell r="H133">
            <v>42.216999999999999</v>
          </cell>
          <cell r="I133">
            <v>0.35705995215197661</v>
          </cell>
          <cell r="J133">
            <v>-4.2852846832397873E-2</v>
          </cell>
          <cell r="K133" t="str">
            <v>-</v>
          </cell>
          <cell r="L133">
            <v>51.683999999999997</v>
          </cell>
          <cell r="M133">
            <v>54.276000000000003</v>
          </cell>
          <cell r="N133">
            <v>37.442</v>
          </cell>
          <cell r="O133">
            <v>0.38037497996901859</v>
          </cell>
          <cell r="P133">
            <v>-4.7755914216228268E-2</v>
          </cell>
          <cell r="Q133" t="str">
            <v>-</v>
          </cell>
          <cell r="R133">
            <v>-2.6930000000000001</v>
          </cell>
          <cell r="S133">
            <v>3.5510000000000002</v>
          </cell>
          <cell r="T133">
            <v>12.57</v>
          </cell>
          <cell r="U133" t="str">
            <v>n.m.</v>
          </cell>
          <cell r="V133" t="str">
            <v>n.m.</v>
          </cell>
          <cell r="W133"/>
          <cell r="X133"/>
          <cell r="Y133"/>
          <cell r="Z133"/>
          <cell r="AA133">
            <v>179.2</v>
          </cell>
          <cell r="AB133">
            <v>57.290999999999997</v>
          </cell>
          <cell r="AC133">
            <v>42.216999999999999</v>
          </cell>
          <cell r="AD133">
            <v>41.506999999999998</v>
          </cell>
          <cell r="AE133">
            <v>60.848999999999997</v>
          </cell>
          <cell r="AF133">
            <v>57.290999999999997</v>
          </cell>
          <cell r="AG133">
            <v>42.216999999999999</v>
          </cell>
          <cell r="AH133">
            <v>42.216999999999999</v>
          </cell>
          <cell r="AI133">
            <v>41.506</v>
          </cell>
          <cell r="AJ133">
            <v>60.848999999999997</v>
          </cell>
          <cell r="AK133">
            <v>59.856000000000002</v>
          </cell>
          <cell r="AL133">
            <v>57.290999999999997</v>
          </cell>
          <cell r="AM133">
            <v>51.372999999999998</v>
          </cell>
          <cell r="AN133">
            <v>37.106999999999999</v>
          </cell>
          <cell r="AO133">
            <v>37.106999999999999</v>
          </cell>
          <cell r="AP133">
            <v>35.767000000000003</v>
          </cell>
          <cell r="AQ133">
            <v>55.384</v>
          </cell>
          <cell r="AR133">
            <v>54.012</v>
          </cell>
          <cell r="AS133">
            <v>51.372999999999998</v>
          </cell>
          <cell r="AT133">
            <v>51.683999999999997</v>
          </cell>
          <cell r="AU133">
            <v>37.442</v>
          </cell>
          <cell r="AV133">
            <v>37.442</v>
          </cell>
          <cell r="AW133">
            <v>36.043999999999997</v>
          </cell>
          <cell r="AX133">
            <v>55.646000000000001</v>
          </cell>
          <cell r="AY133">
            <v>36.043999999999997</v>
          </cell>
          <cell r="AZ133">
            <v>55.646000000000001</v>
          </cell>
          <cell r="BA133">
            <v>-2.6930000000000001</v>
          </cell>
          <cell r="BB133">
            <v>12.57</v>
          </cell>
          <cell r="BC133">
            <v>12.57</v>
          </cell>
          <cell r="BD133">
            <v>12.507999999999999</v>
          </cell>
          <cell r="BE133">
            <v>12.507999999999999</v>
          </cell>
          <cell r="BF133">
            <v>12.507999999999999</v>
          </cell>
          <cell r="BG133">
            <v>11.407999999999999</v>
          </cell>
          <cell r="BH133">
            <v>42.198999999999998</v>
          </cell>
          <cell r="BI133">
            <v>42.198999999999998</v>
          </cell>
          <cell r="BJ133">
            <v>132.76599999999999</v>
          </cell>
          <cell r="BK133">
            <v>34.057000000000002</v>
          </cell>
        </row>
        <row r="134">
          <cell r="B134" t="str">
            <v>DITAS</v>
          </cell>
          <cell r="C134">
            <v>43588.25</v>
          </cell>
          <cell r="D134" t="str">
            <v>Sanayi</v>
          </cell>
          <cell r="E134" t="str">
            <v>-</v>
          </cell>
          <cell r="F134">
            <v>26.909434999999998</v>
          </cell>
          <cell r="G134">
            <v>29.913457999999999</v>
          </cell>
          <cell r="H134">
            <v>25.870349000000001</v>
          </cell>
          <cell r="I134">
            <v>4.0165132677568272E-2</v>
          </cell>
          <cell r="J134">
            <v>-0.10042379587141015</v>
          </cell>
          <cell r="K134" t="str">
            <v>-</v>
          </cell>
          <cell r="L134">
            <v>2.66513</v>
          </cell>
          <cell r="M134">
            <v>3.7319550000000001</v>
          </cell>
          <cell r="N134">
            <v>3.4290339999999997</v>
          </cell>
          <cell r="O134">
            <v>-0.22277527723551294</v>
          </cell>
          <cell r="P134">
            <v>-0.28586223574507197</v>
          </cell>
          <cell r="Q134" t="str">
            <v>-</v>
          </cell>
          <cell r="R134">
            <v>1.086786</v>
          </cell>
          <cell r="S134">
            <v>2.9314960000000001</v>
          </cell>
          <cell r="T134">
            <v>1.157362</v>
          </cell>
          <cell r="U134">
            <v>-6.0980056369571489E-2</v>
          </cell>
          <cell r="V134">
            <v>-0.62927256254144637</v>
          </cell>
          <cell r="W134"/>
          <cell r="X134"/>
          <cell r="Y134"/>
          <cell r="Z134"/>
          <cell r="AA134">
            <v>51.7</v>
          </cell>
          <cell r="AB134">
            <v>26.909434999999998</v>
          </cell>
          <cell r="AC134">
            <v>25.870349000000001</v>
          </cell>
          <cell r="AD134">
            <v>28.887685999999999</v>
          </cell>
          <cell r="AE134">
            <v>30.945122000000001</v>
          </cell>
          <cell r="AF134">
            <v>6.3205590000000003</v>
          </cell>
          <cell r="AG134">
            <v>7.1982549999999996</v>
          </cell>
          <cell r="AH134">
            <v>7.1982549999999996</v>
          </cell>
          <cell r="AI134">
            <v>7.6382680000000001</v>
          </cell>
          <cell r="AJ134">
            <v>9.9912519999999994</v>
          </cell>
          <cell r="AK134">
            <v>8.3878090000000007</v>
          </cell>
          <cell r="AL134">
            <v>6.3205590000000003</v>
          </cell>
          <cell r="AM134">
            <v>1.4141859999999999</v>
          </cell>
          <cell r="AN134">
            <v>2.286813</v>
          </cell>
          <cell r="AO134">
            <v>2.286813</v>
          </cell>
          <cell r="AP134">
            <v>2.8700679999999998</v>
          </cell>
          <cell r="AQ134">
            <v>4.6178340000000002</v>
          </cell>
          <cell r="AR134">
            <v>2.5369920000000001</v>
          </cell>
          <cell r="AS134">
            <v>1.4141859999999999</v>
          </cell>
          <cell r="AT134">
            <v>2.66513</v>
          </cell>
          <cell r="AU134">
            <v>3.4290340000000001</v>
          </cell>
          <cell r="AV134">
            <v>3.4290340000000001</v>
          </cell>
          <cell r="AW134">
            <v>4.0056929999999999</v>
          </cell>
          <cell r="AX134">
            <v>5.7683460000000002</v>
          </cell>
          <cell r="AY134">
            <v>4.0056929999999999</v>
          </cell>
          <cell r="AZ134">
            <v>5.7683460000000002</v>
          </cell>
          <cell r="BA134">
            <v>1.086786</v>
          </cell>
          <cell r="BB134">
            <v>1.157362</v>
          </cell>
          <cell r="BC134">
            <v>1.157362</v>
          </cell>
          <cell r="BD134">
            <v>1.9189419999999999</v>
          </cell>
          <cell r="BE134">
            <v>1.9189419999999999</v>
          </cell>
          <cell r="BF134">
            <v>1.9189419999999999</v>
          </cell>
          <cell r="BG134">
            <v>1.5633630000000001</v>
          </cell>
          <cell r="BH134">
            <v>23.931638</v>
          </cell>
          <cell r="BI134">
            <v>23.931638</v>
          </cell>
          <cell r="BJ134">
            <v>27.139752000000001</v>
          </cell>
          <cell r="BK134">
            <v>30.838460000000001</v>
          </cell>
        </row>
        <row r="135">
          <cell r="B135" t="str">
            <v>ATEKS</v>
          </cell>
          <cell r="C135">
            <v>43588.757685185185</v>
          </cell>
          <cell r="D135" t="str">
            <v>Sanayi</v>
          </cell>
          <cell r="E135" t="str">
            <v>-</v>
          </cell>
          <cell r="F135">
            <v>102.302813</v>
          </cell>
          <cell r="G135">
            <v>126.237167</v>
          </cell>
          <cell r="H135">
            <v>67.313749999999999</v>
          </cell>
          <cell r="I135">
            <v>0.51979072626320777</v>
          </cell>
          <cell r="J135">
            <v>-0.18959831378345171</v>
          </cell>
          <cell r="K135" t="str">
            <v>-</v>
          </cell>
          <cell r="L135">
            <v>5.6763770000000005</v>
          </cell>
          <cell r="M135">
            <v>14.092646999999999</v>
          </cell>
          <cell r="N135">
            <v>-1.5188870000000001</v>
          </cell>
          <cell r="O135" t="str">
            <v>n.m.</v>
          </cell>
          <cell r="P135">
            <v>-0.59721002023253678</v>
          </cell>
          <cell r="Q135" t="str">
            <v>-</v>
          </cell>
          <cell r="R135">
            <v>2.1702710000000001</v>
          </cell>
          <cell r="S135">
            <v>9.7190019999999997</v>
          </cell>
          <cell r="T135">
            <v>-2.4809809999999999</v>
          </cell>
          <cell r="U135" t="str">
            <v>n.m.</v>
          </cell>
          <cell r="V135">
            <v>-0.77669816304184314</v>
          </cell>
          <cell r="W135"/>
          <cell r="X135"/>
          <cell r="Y135"/>
          <cell r="Z135"/>
          <cell r="AA135">
            <v>210.92399999999998</v>
          </cell>
          <cell r="AB135">
            <v>102.302813</v>
          </cell>
          <cell r="AC135">
            <v>67.313749999999999</v>
          </cell>
          <cell r="AD135">
            <v>81.533821000000003</v>
          </cell>
          <cell r="AE135">
            <v>97.910529999999994</v>
          </cell>
          <cell r="AF135">
            <v>18.074954999999999</v>
          </cell>
          <cell r="AG135">
            <v>8.4005120000000009</v>
          </cell>
          <cell r="AH135">
            <v>8.4005120000000009</v>
          </cell>
          <cell r="AI135">
            <v>12.955816</v>
          </cell>
          <cell r="AJ135">
            <v>35.217146999999997</v>
          </cell>
          <cell r="AK135">
            <v>25.068705999999999</v>
          </cell>
          <cell r="AL135">
            <v>18.074954999999999</v>
          </cell>
          <cell r="AM135">
            <v>3.3487019999999998</v>
          </cell>
          <cell r="AN135">
            <v>-3.2600440000000002</v>
          </cell>
          <cell r="AO135">
            <v>-3.2600440000000002</v>
          </cell>
          <cell r="AP135">
            <v>-0.13688600000000001</v>
          </cell>
          <cell r="AQ135">
            <v>21.464133</v>
          </cell>
          <cell r="AR135">
            <v>11.657168</v>
          </cell>
          <cell r="AS135">
            <v>3.3487019999999998</v>
          </cell>
          <cell r="AT135">
            <v>5.6763769999999996</v>
          </cell>
          <cell r="AU135">
            <v>-1.5188870000000001</v>
          </cell>
          <cell r="AV135">
            <v>-1.5188870000000001</v>
          </cell>
          <cell r="AW135">
            <v>3.003069</v>
          </cell>
          <cell r="AX135">
            <v>23.322997999999998</v>
          </cell>
          <cell r="AY135">
            <v>3.003069</v>
          </cell>
          <cell r="AZ135">
            <v>23.322997999999998</v>
          </cell>
          <cell r="BA135">
            <v>2.1702710000000001</v>
          </cell>
          <cell r="BB135">
            <v>-2.4809809999999999</v>
          </cell>
          <cell r="BC135">
            <v>-2.4809809999999999</v>
          </cell>
          <cell r="BD135">
            <v>-1.854546</v>
          </cell>
          <cell r="BE135">
            <v>-1.854546</v>
          </cell>
          <cell r="BF135">
            <v>-1.854546</v>
          </cell>
          <cell r="BG135">
            <v>9.7202909999999996</v>
          </cell>
          <cell r="BH135">
            <v>26.027947999999999</v>
          </cell>
          <cell r="BI135">
            <v>26.027947999999999</v>
          </cell>
          <cell r="BJ135">
            <v>35.129626999999999</v>
          </cell>
          <cell r="BK135">
            <v>35.796101999999998</v>
          </cell>
        </row>
        <row r="136">
          <cell r="B136" t="str">
            <v>KRONT</v>
          </cell>
          <cell r="C136">
            <v>43588.761689814812</v>
          </cell>
          <cell r="D136" t="str">
            <v>Sanayi</v>
          </cell>
          <cell r="E136" t="str">
            <v>-</v>
          </cell>
          <cell r="F136">
            <v>9.4734099999999994</v>
          </cell>
          <cell r="G136">
            <v>18.279685000000001</v>
          </cell>
          <cell r="H136">
            <v>3.9001350000000001</v>
          </cell>
          <cell r="I136">
            <v>1.4289954065692596</v>
          </cell>
          <cell r="J136">
            <v>-0.48175201049689864</v>
          </cell>
          <cell r="K136" t="str">
            <v>-</v>
          </cell>
          <cell r="L136">
            <v>0.13761000000000012</v>
          </cell>
          <cell r="M136">
            <v>7.2776560000000003</v>
          </cell>
          <cell r="N136">
            <v>-2.0515080000000001</v>
          </cell>
          <cell r="O136" t="str">
            <v>n.m.</v>
          </cell>
          <cell r="P136">
            <v>-0.98109143933156495</v>
          </cell>
          <cell r="Q136" t="str">
            <v>-</v>
          </cell>
          <cell r="R136">
            <v>1.23214</v>
          </cell>
          <cell r="S136">
            <v>0.20586599999999999</v>
          </cell>
          <cell r="T136">
            <v>-1.8200529999999999</v>
          </cell>
          <cell r="U136" t="str">
            <v>n.m.</v>
          </cell>
          <cell r="V136">
            <v>4.985155392342592</v>
          </cell>
          <cell r="W136"/>
          <cell r="X136"/>
          <cell r="Y136"/>
          <cell r="Z136"/>
          <cell r="AA136">
            <v>114.86152965000001</v>
          </cell>
          <cell r="AB136">
            <v>9.4734099999999994</v>
          </cell>
          <cell r="AC136">
            <v>3.9001350000000001</v>
          </cell>
          <cell r="AD136">
            <v>8.0906280000000006</v>
          </cell>
          <cell r="AE136">
            <v>3.3492199999999999</v>
          </cell>
          <cell r="AF136">
            <v>6.0144830000000002</v>
          </cell>
          <cell r="AG136">
            <v>2.7314440000000002</v>
          </cell>
          <cell r="AH136">
            <v>2.7314440000000002</v>
          </cell>
          <cell r="AI136">
            <v>7.2815890000000003</v>
          </cell>
          <cell r="AJ136">
            <v>2.0835270000000001</v>
          </cell>
          <cell r="AK136">
            <v>16.040209999999998</v>
          </cell>
          <cell r="AL136">
            <v>6.0144830000000002</v>
          </cell>
          <cell r="AM136">
            <v>-0.96195799999999998</v>
          </cell>
          <cell r="AN136">
            <v>-3.104441</v>
          </cell>
          <cell r="AO136">
            <v>-3.104441</v>
          </cell>
          <cell r="AP136">
            <v>1.3367629999999999</v>
          </cell>
          <cell r="AQ136">
            <v>-5.5116779999999999</v>
          </cell>
          <cell r="AR136">
            <v>6.137607</v>
          </cell>
          <cell r="AS136">
            <v>-0.96195799999999998</v>
          </cell>
          <cell r="AT136">
            <v>0.13761000000000001</v>
          </cell>
          <cell r="AU136">
            <v>-2.0515080000000001</v>
          </cell>
          <cell r="AV136">
            <v>-2.0515080000000001</v>
          </cell>
          <cell r="AW136">
            <v>1.9714240000000001</v>
          </cell>
          <cell r="AX136">
            <v>-4.60893</v>
          </cell>
          <cell r="AY136">
            <v>1.9714240000000001</v>
          </cell>
          <cell r="AZ136">
            <v>-4.60893</v>
          </cell>
          <cell r="BA136">
            <v>1.23214</v>
          </cell>
          <cell r="BB136">
            <v>-1.8200529999999999</v>
          </cell>
          <cell r="BC136">
            <v>-1.8200529999999999</v>
          </cell>
          <cell r="BD136">
            <v>3.7219920000000002</v>
          </cell>
          <cell r="BE136">
            <v>3.7219920000000002</v>
          </cell>
          <cell r="BF136">
            <v>3.7219920000000002</v>
          </cell>
          <cell r="BG136">
            <v>2.4220030000000001</v>
          </cell>
          <cell r="BH136">
            <v>-3.2049820000000002</v>
          </cell>
          <cell r="BI136">
            <v>-3.2049820000000002</v>
          </cell>
          <cell r="BJ136">
            <v>1.3544339999999999</v>
          </cell>
          <cell r="BK136">
            <v>1.356527</v>
          </cell>
        </row>
        <row r="137">
          <cell r="B137" t="str">
            <v>CELHA</v>
          </cell>
          <cell r="C137">
            <v>43588.804594907408</v>
          </cell>
          <cell r="D137" t="str">
            <v>Sanayi</v>
          </cell>
          <cell r="E137" t="str">
            <v>-</v>
          </cell>
          <cell r="F137">
            <v>74.659373000000002</v>
          </cell>
          <cell r="G137">
            <v>68.569418999999996</v>
          </cell>
          <cell r="H137">
            <v>78.244579999999999</v>
          </cell>
          <cell r="I137">
            <v>-4.5820515619100943E-2</v>
          </cell>
          <cell r="J137">
            <v>8.8814431984614028E-2</v>
          </cell>
          <cell r="K137" t="str">
            <v>-</v>
          </cell>
          <cell r="L137">
            <v>1.952053</v>
          </cell>
          <cell r="M137">
            <v>1.5058039999999999</v>
          </cell>
          <cell r="N137">
            <v>11.405804</v>
          </cell>
          <cell r="O137">
            <v>-0.82885441482248856</v>
          </cell>
          <cell r="P137">
            <v>0.29635264616112056</v>
          </cell>
          <cell r="Q137" t="str">
            <v>-</v>
          </cell>
          <cell r="R137">
            <v>-3.2000679999999999</v>
          </cell>
          <cell r="S137">
            <v>9.2387440000000005</v>
          </cell>
          <cell r="T137">
            <v>6.5711950000000003</v>
          </cell>
          <cell r="U137" t="str">
            <v>n.m.</v>
          </cell>
          <cell r="V137" t="str">
            <v>n.m.</v>
          </cell>
          <cell r="W137"/>
          <cell r="X137"/>
          <cell r="Y137"/>
          <cell r="Z137"/>
          <cell r="AA137">
            <v>75.900000000000006</v>
          </cell>
          <cell r="AB137">
            <v>74.659373000000002</v>
          </cell>
          <cell r="AC137">
            <v>78.244579999999999</v>
          </cell>
          <cell r="AD137">
            <v>86.083780000000004</v>
          </cell>
          <cell r="AE137">
            <v>79.002483999999995</v>
          </cell>
          <cell r="AF137">
            <v>8.5515299999999996</v>
          </cell>
          <cell r="AG137">
            <v>15.759479000000001</v>
          </cell>
          <cell r="AH137">
            <v>15.759479000000001</v>
          </cell>
          <cell r="AI137">
            <v>18.805657</v>
          </cell>
          <cell r="AJ137">
            <v>21.511678</v>
          </cell>
          <cell r="AK137">
            <v>8.6231670000000005</v>
          </cell>
          <cell r="AL137">
            <v>8.5515299999999996</v>
          </cell>
          <cell r="AM137">
            <v>-0.36099999999999999</v>
          </cell>
          <cell r="AN137">
            <v>10.082862</v>
          </cell>
          <cell r="AO137">
            <v>10.082862</v>
          </cell>
          <cell r="AP137">
            <v>11.912781000000001</v>
          </cell>
          <cell r="AQ137">
            <v>14.608276</v>
          </cell>
          <cell r="AR137">
            <v>-0.55860100000000001</v>
          </cell>
          <cell r="AS137">
            <v>-0.36099999999999999</v>
          </cell>
          <cell r="AT137">
            <v>1.952053</v>
          </cell>
          <cell r="AU137">
            <v>11.405804</v>
          </cell>
          <cell r="AV137">
            <v>11.405804</v>
          </cell>
          <cell r="AW137">
            <v>13.395011</v>
          </cell>
          <cell r="AX137">
            <v>16.274697</v>
          </cell>
          <cell r="AY137">
            <v>13.395011</v>
          </cell>
          <cell r="AZ137">
            <v>16.274697</v>
          </cell>
          <cell r="BA137">
            <v>-3.2000679999999999</v>
          </cell>
          <cell r="BB137">
            <v>6.5711950000000003</v>
          </cell>
          <cell r="BC137">
            <v>6.5711950000000003</v>
          </cell>
          <cell r="BD137">
            <v>6.6292840000000002</v>
          </cell>
          <cell r="BE137">
            <v>6.6292840000000002</v>
          </cell>
          <cell r="BF137">
            <v>6.6292840000000002</v>
          </cell>
          <cell r="BG137">
            <v>-4.066592</v>
          </cell>
          <cell r="BH137">
            <v>17.947182999999999</v>
          </cell>
          <cell r="BI137">
            <v>17.947182999999999</v>
          </cell>
          <cell r="BJ137">
            <v>14.936972000000001</v>
          </cell>
          <cell r="BK137">
            <v>34.435817</v>
          </cell>
        </row>
        <row r="138">
          <cell r="B138" t="str">
            <v>KFEIN</v>
          </cell>
          <cell r="C138">
            <v>43590.582106481481</v>
          </cell>
          <cell r="D138" t="str">
            <v>Sanayi</v>
          </cell>
          <cell r="E138" t="str">
            <v>-</v>
          </cell>
          <cell r="F138">
            <v>26.776921999999999</v>
          </cell>
          <cell r="G138">
            <v>35.673805000000002</v>
          </cell>
          <cell r="H138">
            <v>17.076792999999999</v>
          </cell>
          <cell r="I138">
            <v>0.56802989882233756</v>
          </cell>
          <cell r="J138">
            <v>-0.24939540371429403</v>
          </cell>
          <cell r="K138" t="str">
            <v>-</v>
          </cell>
          <cell r="L138">
            <v>6.256234000000001</v>
          </cell>
          <cell r="M138">
            <v>10.840984000000001</v>
          </cell>
          <cell r="N138">
            <v>0.87665800000000005</v>
          </cell>
          <cell r="O138">
            <v>6.1364591437025622</v>
          </cell>
          <cell r="P138">
            <v>-0.42290902744621706</v>
          </cell>
          <cell r="Q138" t="str">
            <v>-</v>
          </cell>
          <cell r="R138">
            <v>3.8910360000000002</v>
          </cell>
          <cell r="S138">
            <v>6.0038429999999998</v>
          </cell>
          <cell r="T138">
            <v>1.056386</v>
          </cell>
          <cell r="U138">
            <v>2.6833468069436739</v>
          </cell>
          <cell r="V138">
            <v>-0.35190910222002802</v>
          </cell>
          <cell r="W138"/>
          <cell r="X138"/>
          <cell r="Y138"/>
          <cell r="Z138"/>
          <cell r="AA138">
            <v>139.04</v>
          </cell>
          <cell r="AB138">
            <v>26.776921999999999</v>
          </cell>
          <cell r="AC138">
            <v>17.076792999999999</v>
          </cell>
          <cell r="AD138">
            <v>22.761445999999999</v>
          </cell>
          <cell r="AE138">
            <v>22.156071000000001</v>
          </cell>
          <cell r="AF138">
            <v>7.7059119999999997</v>
          </cell>
          <cell r="AG138">
            <v>2.7844769999999999</v>
          </cell>
          <cell r="AH138">
            <v>2.7844769999999999</v>
          </cell>
          <cell r="AI138">
            <v>7.3425820000000002</v>
          </cell>
          <cell r="AJ138">
            <v>7.2510399999999997</v>
          </cell>
          <cell r="AK138">
            <v>13.228095</v>
          </cell>
          <cell r="AL138">
            <v>7.7059119999999997</v>
          </cell>
          <cell r="AM138">
            <v>4.0699430000000003</v>
          </cell>
          <cell r="AN138">
            <v>0.79688300000000001</v>
          </cell>
          <cell r="AO138">
            <v>0.79688300000000001</v>
          </cell>
          <cell r="AP138">
            <v>5.2297159999999998</v>
          </cell>
          <cell r="AQ138">
            <v>3.0570219999999999</v>
          </cell>
          <cell r="AR138">
            <v>9.0549940000000007</v>
          </cell>
          <cell r="AS138">
            <v>4.0699430000000003</v>
          </cell>
          <cell r="AT138">
            <v>6.2562340000000001</v>
          </cell>
          <cell r="AU138">
            <v>0.87665800000000005</v>
          </cell>
          <cell r="AV138">
            <v>0.87665800000000005</v>
          </cell>
          <cell r="AW138">
            <v>7.5921969999999996</v>
          </cell>
          <cell r="AX138">
            <v>4.8197520000000003</v>
          </cell>
          <cell r="AY138">
            <v>7.5921969999999996</v>
          </cell>
          <cell r="AZ138">
            <v>4.8197520000000003</v>
          </cell>
          <cell r="BA138">
            <v>3.8910360000000002</v>
          </cell>
          <cell r="BB138">
            <v>1.056386</v>
          </cell>
          <cell r="BC138">
            <v>1.056386</v>
          </cell>
          <cell r="BD138">
            <v>4.014049</v>
          </cell>
          <cell r="BE138">
            <v>4.014049</v>
          </cell>
          <cell r="BF138">
            <v>4.014049</v>
          </cell>
          <cell r="BG138">
            <v>2.5065300000000001</v>
          </cell>
          <cell r="BH138">
            <v>-3.1167340000000001</v>
          </cell>
          <cell r="BI138">
            <v>-3.1167340000000001</v>
          </cell>
          <cell r="BJ138">
            <v>2.3584480000000001</v>
          </cell>
          <cell r="BK138">
            <v>1.358905</v>
          </cell>
        </row>
        <row r="139">
          <cell r="B139" t="str">
            <v>KORDS</v>
          </cell>
          <cell r="C139">
            <v>43591</v>
          </cell>
          <cell r="D139" t="str">
            <v>Sanayi</v>
          </cell>
          <cell r="E139">
            <v>1241.4791605200001</v>
          </cell>
          <cell r="F139">
            <v>1265.1405110000001</v>
          </cell>
          <cell r="G139">
            <v>1170.9392089999999</v>
          </cell>
          <cell r="H139">
            <v>712.91370600000005</v>
          </cell>
          <cell r="I139">
            <v>0.77460539803396622</v>
          </cell>
          <cell r="J139">
            <v>8.0449353199513629E-2</v>
          </cell>
          <cell r="K139">
            <v>190.84542379999999</v>
          </cell>
          <cell r="L139">
            <v>197.63391099999998</v>
          </cell>
          <cell r="M139">
            <v>128.14891700000001</v>
          </cell>
          <cell r="N139">
            <v>119.80740299999999</v>
          </cell>
          <cell r="O139">
            <v>0.64959681998949592</v>
          </cell>
          <cell r="P139">
            <v>0.5422206884510774</v>
          </cell>
          <cell r="Q139">
            <v>98.338830000000002</v>
          </cell>
          <cell r="R139">
            <v>93.032139999999998</v>
          </cell>
          <cell r="S139">
            <v>34.461620000000003</v>
          </cell>
          <cell r="T139">
            <v>61.041637999999999</v>
          </cell>
          <cell r="U139">
            <v>0.52407672939576089</v>
          </cell>
          <cell r="V139">
            <v>1.6995869607987086</v>
          </cell>
          <cell r="W139"/>
          <cell r="X139"/>
          <cell r="Y139"/>
          <cell r="Z139"/>
          <cell r="AA139">
            <v>2361.5829826400004</v>
          </cell>
          <cell r="AB139">
            <v>1265.1405110000001</v>
          </cell>
          <cell r="AC139">
            <v>712.91370600000005</v>
          </cell>
          <cell r="AD139">
            <v>825.38626699999998</v>
          </cell>
          <cell r="AE139">
            <v>1237.4850060000001</v>
          </cell>
          <cell r="AF139">
            <v>256.88523099999998</v>
          </cell>
          <cell r="AG139">
            <v>150.25676899999999</v>
          </cell>
          <cell r="AH139">
            <v>150.25676899999999</v>
          </cell>
          <cell r="AI139">
            <v>177.72945300000001</v>
          </cell>
          <cell r="AJ139">
            <v>278.27827200000002</v>
          </cell>
          <cell r="AK139">
            <v>187.41886600000001</v>
          </cell>
          <cell r="AL139">
            <v>256.88523099999998</v>
          </cell>
          <cell r="AM139">
            <v>154.27153999999999</v>
          </cell>
          <cell r="AN139">
            <v>90.423828</v>
          </cell>
          <cell r="AO139">
            <v>90.423828</v>
          </cell>
          <cell r="AP139">
            <v>110.99738600000001</v>
          </cell>
          <cell r="AQ139">
            <v>192.78709499999999</v>
          </cell>
          <cell r="AR139">
            <v>87.681898000000004</v>
          </cell>
          <cell r="AS139">
            <v>154.27153999999999</v>
          </cell>
          <cell r="AT139">
            <v>197.63391100000001</v>
          </cell>
          <cell r="AU139">
            <v>119.80740299999999</v>
          </cell>
          <cell r="AV139">
            <v>119.80740299999999</v>
          </cell>
          <cell r="AW139">
            <v>143.16379499999999</v>
          </cell>
          <cell r="AX139">
            <v>230.36567700000001</v>
          </cell>
          <cell r="AY139">
            <v>143.16379499999999</v>
          </cell>
          <cell r="AZ139">
            <v>230.36567700000001</v>
          </cell>
          <cell r="BA139">
            <v>93.032139999999998</v>
          </cell>
          <cell r="BB139">
            <v>61.041637999999999</v>
          </cell>
          <cell r="BC139">
            <v>61.041637999999999</v>
          </cell>
          <cell r="BD139">
            <v>74.706460000000007</v>
          </cell>
          <cell r="BE139">
            <v>74.706460000000007</v>
          </cell>
          <cell r="BF139">
            <v>74.706460000000007</v>
          </cell>
          <cell r="BG139">
            <v>122.247991</v>
          </cell>
          <cell r="BH139">
            <v>709.64279299999998</v>
          </cell>
          <cell r="BI139">
            <v>709.64279299999998</v>
          </cell>
          <cell r="BJ139">
            <v>904.16407900000002</v>
          </cell>
          <cell r="BK139">
            <v>1673.996695</v>
          </cell>
        </row>
        <row r="140">
          <cell r="B140" t="str">
            <v>ENJSA</v>
          </cell>
          <cell r="C140">
            <v>43591</v>
          </cell>
          <cell r="D140" t="str">
            <v>Sanayi</v>
          </cell>
          <cell r="E140">
            <v>5488.0308720000003</v>
          </cell>
          <cell r="F140">
            <v>4483.6360000000004</v>
          </cell>
          <cell r="G140">
            <v>5848.1880000000001</v>
          </cell>
          <cell r="H140">
            <v>4060.5239999999999</v>
          </cell>
          <cell r="I140">
            <v>0.10420132968060303</v>
          </cell>
          <cell r="J140">
            <v>-0.23332902430633207</v>
          </cell>
          <cell r="K140">
            <v>1026.7023999999999</v>
          </cell>
          <cell r="L140">
            <v>872.48899999999992</v>
          </cell>
          <cell r="M140">
            <v>1981.0129999999999</v>
          </cell>
          <cell r="N140">
            <v>671.31299999999999</v>
          </cell>
          <cell r="O140">
            <v>0.29967541221457039</v>
          </cell>
          <cell r="P140">
            <v>-0.55957431879548492</v>
          </cell>
          <cell r="Q140">
            <v>281.8</v>
          </cell>
          <cell r="R140">
            <v>297.41899999999998</v>
          </cell>
          <cell r="S140">
            <v>-16.568999999999999</v>
          </cell>
          <cell r="T140">
            <v>242.86199999999999</v>
          </cell>
          <cell r="U140">
            <v>0.22464197774868033</v>
          </cell>
          <cell r="V140" t="str">
            <v>n.m.</v>
          </cell>
          <cell r="W140"/>
          <cell r="X140"/>
          <cell r="Y140"/>
          <cell r="Z140"/>
          <cell r="AA140">
            <v>6224.2334567223988</v>
          </cell>
          <cell r="AB140">
            <v>4483.6360000000004</v>
          </cell>
          <cell r="AC140">
            <v>4060.5239999999999</v>
          </cell>
          <cell r="AD140">
            <v>3766.5039999999999</v>
          </cell>
          <cell r="AE140">
            <v>4671.5709999999999</v>
          </cell>
          <cell r="AF140">
            <v>1300.4380000000001</v>
          </cell>
          <cell r="AG140">
            <v>1024.787</v>
          </cell>
          <cell r="AH140">
            <v>1024.787</v>
          </cell>
          <cell r="AI140">
            <v>1248.848</v>
          </cell>
          <cell r="AJ140">
            <v>1221.9390000000001</v>
          </cell>
          <cell r="AK140">
            <v>2470.9479999999999</v>
          </cell>
          <cell r="AL140">
            <v>1300.4380000000001</v>
          </cell>
          <cell r="AM140">
            <v>788.63599999999997</v>
          </cell>
          <cell r="AN140">
            <v>609.87900000000002</v>
          </cell>
          <cell r="AO140">
            <v>609.87900000000002</v>
          </cell>
          <cell r="AP140">
            <v>826.48400000000004</v>
          </cell>
          <cell r="AQ140">
            <v>772.35599999999999</v>
          </cell>
          <cell r="AR140">
            <v>1908.9459999999999</v>
          </cell>
          <cell r="AS140">
            <v>788.63599999999997</v>
          </cell>
          <cell r="AT140">
            <v>872.48900000000003</v>
          </cell>
          <cell r="AU140">
            <v>671.31299999999999</v>
          </cell>
          <cell r="AV140">
            <v>671.31299999999999</v>
          </cell>
          <cell r="AW140">
            <v>888.55100000000004</v>
          </cell>
          <cell r="AX140">
            <v>834.97</v>
          </cell>
          <cell r="AY140">
            <v>888.55100000000004</v>
          </cell>
          <cell r="AZ140">
            <v>834.97</v>
          </cell>
          <cell r="BA140">
            <v>297.41899999999998</v>
          </cell>
          <cell r="BB140">
            <v>242.86199999999999</v>
          </cell>
          <cell r="BC140">
            <v>242.86199999999999</v>
          </cell>
          <cell r="BD140">
            <v>256.11</v>
          </cell>
          <cell r="BE140">
            <v>256.11</v>
          </cell>
          <cell r="BF140">
            <v>256.11</v>
          </cell>
          <cell r="BG140">
            <v>265.29399999999998</v>
          </cell>
          <cell r="BH140">
            <v>7956.65</v>
          </cell>
          <cell r="BI140">
            <v>7956.65</v>
          </cell>
          <cell r="BJ140">
            <v>8489.5869999999995</v>
          </cell>
          <cell r="BK140">
            <v>9153.4459999999999</v>
          </cell>
        </row>
        <row r="141">
          <cell r="B141" t="str">
            <v>SASA</v>
          </cell>
          <cell r="C141">
            <v>43591.308587962965</v>
          </cell>
          <cell r="D141" t="str">
            <v>Sanayi</v>
          </cell>
          <cell r="E141" t="str">
            <v>-</v>
          </cell>
          <cell r="F141">
            <v>626.30200000000002</v>
          </cell>
          <cell r="G141">
            <v>574.66600000000005</v>
          </cell>
          <cell r="H141">
            <v>419.73700000000002</v>
          </cell>
          <cell r="I141">
            <v>0.49212959543714274</v>
          </cell>
          <cell r="J141">
            <v>8.9853932545165272E-2</v>
          </cell>
          <cell r="K141" t="str">
            <v>-</v>
          </cell>
          <cell r="L141">
            <v>22.844999999999999</v>
          </cell>
          <cell r="M141">
            <v>53.494999999999997</v>
          </cell>
          <cell r="N141">
            <v>60.272999999999996</v>
          </cell>
          <cell r="O141">
            <v>-0.62097456572594689</v>
          </cell>
          <cell r="P141">
            <v>-0.57295074306009908</v>
          </cell>
          <cell r="Q141" t="str">
            <v>-</v>
          </cell>
          <cell r="R141">
            <v>216.24299999999999</v>
          </cell>
          <cell r="S141">
            <v>185.06800000000001</v>
          </cell>
          <cell r="T141">
            <v>45.125</v>
          </cell>
          <cell r="U141">
            <v>3.7920886426592793</v>
          </cell>
          <cell r="V141">
            <v>0.16845159617005634</v>
          </cell>
          <cell r="W141"/>
          <cell r="X141"/>
          <cell r="Y141"/>
          <cell r="Z141"/>
          <cell r="AA141">
            <v>4639.7</v>
          </cell>
          <cell r="AB141">
            <v>626.30200000000002</v>
          </cell>
          <cell r="AC141">
            <v>419.73700000000002</v>
          </cell>
          <cell r="AD141">
            <v>534.024</v>
          </cell>
          <cell r="AE141">
            <v>650.52700000000004</v>
          </cell>
          <cell r="AF141">
            <v>51.125</v>
          </cell>
          <cell r="AG141">
            <v>76.936000000000007</v>
          </cell>
          <cell r="AH141">
            <v>76.936000000000007</v>
          </cell>
          <cell r="AI141">
            <v>132.57599999999999</v>
          </cell>
          <cell r="AJ141">
            <v>183.62799999999999</v>
          </cell>
          <cell r="AK141">
            <v>81.388999999999996</v>
          </cell>
          <cell r="AL141">
            <v>51.125</v>
          </cell>
          <cell r="AM141">
            <v>20.178000000000001</v>
          </cell>
          <cell r="AN141">
            <v>57.098999999999997</v>
          </cell>
          <cell r="AO141">
            <v>57.098999999999997</v>
          </cell>
          <cell r="AP141">
            <v>112.372</v>
          </cell>
          <cell r="AQ141">
            <v>155.06399999999999</v>
          </cell>
          <cell r="AR141">
            <v>50.125999999999998</v>
          </cell>
          <cell r="AS141">
            <v>20.178000000000001</v>
          </cell>
          <cell r="AT141">
            <v>22.844999999999999</v>
          </cell>
          <cell r="AU141">
            <v>60.273000000000003</v>
          </cell>
          <cell r="AV141">
            <v>60.273000000000003</v>
          </cell>
          <cell r="AW141">
            <v>116.339</v>
          </cell>
          <cell r="AX141">
            <v>155.82</v>
          </cell>
          <cell r="AY141">
            <v>116.339</v>
          </cell>
          <cell r="AZ141">
            <v>155.82</v>
          </cell>
          <cell r="BA141">
            <v>216.24299999999999</v>
          </cell>
          <cell r="BB141">
            <v>45.125</v>
          </cell>
          <cell r="BC141">
            <v>45.125</v>
          </cell>
          <cell r="BD141">
            <v>224.79900000000001</v>
          </cell>
          <cell r="BE141">
            <v>224.79900000000001</v>
          </cell>
          <cell r="BF141">
            <v>224.79900000000001</v>
          </cell>
          <cell r="BG141">
            <v>143.88399999999999</v>
          </cell>
          <cell r="BH141">
            <v>1108.2380000000001</v>
          </cell>
          <cell r="BI141">
            <v>1108.2380000000001</v>
          </cell>
          <cell r="BJ141">
            <v>1499.028</v>
          </cell>
          <cell r="BK141">
            <v>2227.4279999999999</v>
          </cell>
        </row>
        <row r="142">
          <cell r="B142" t="str">
            <v>AKSA</v>
          </cell>
          <cell r="C142">
            <v>43591.583333333299</v>
          </cell>
          <cell r="D142" t="str">
            <v>Sanayi</v>
          </cell>
          <cell r="E142" t="str">
            <v>-</v>
          </cell>
          <cell r="F142">
            <v>925.42499999999995</v>
          </cell>
          <cell r="G142">
            <v>831.48900000000003</v>
          </cell>
          <cell r="H142">
            <v>788.98900000000003</v>
          </cell>
          <cell r="I142">
            <v>0.17292509781505183</v>
          </cell>
          <cell r="J142">
            <v>0.11297323235785428</v>
          </cell>
          <cell r="K142" t="str">
            <v>-</v>
          </cell>
          <cell r="L142">
            <v>138.94499999999999</v>
          </cell>
          <cell r="M142">
            <v>75.00200000000001</v>
          </cell>
          <cell r="N142">
            <v>114.541</v>
          </cell>
          <cell r="O142">
            <v>0.21305907928165468</v>
          </cell>
          <cell r="P142">
            <v>0.85255059865070226</v>
          </cell>
          <cell r="Q142" t="str">
            <v>-</v>
          </cell>
          <cell r="R142">
            <v>64.245999999999995</v>
          </cell>
          <cell r="S142">
            <v>190.501</v>
          </cell>
          <cell r="T142">
            <v>51.88</v>
          </cell>
          <cell r="U142">
            <v>0.23835774865073223</v>
          </cell>
          <cell r="V142">
            <v>-0.66275242649644883</v>
          </cell>
          <cell r="W142"/>
          <cell r="X142"/>
          <cell r="Y142"/>
          <cell r="Z142"/>
          <cell r="AA142">
            <v>1502.1999999999998</v>
          </cell>
          <cell r="AB142">
            <v>925.42499999999995</v>
          </cell>
          <cell r="AC142">
            <v>788.98900000000003</v>
          </cell>
          <cell r="AD142">
            <v>902.71299999999997</v>
          </cell>
          <cell r="AE142">
            <v>1014.357</v>
          </cell>
          <cell r="AF142">
            <v>149.11000000000001</v>
          </cell>
          <cell r="AG142">
            <v>122.11199999999999</v>
          </cell>
          <cell r="AH142">
            <v>122.11199999999999</v>
          </cell>
          <cell r="AI142">
            <v>186.679</v>
          </cell>
          <cell r="AJ142">
            <v>222.511</v>
          </cell>
          <cell r="AK142">
            <v>89.88</v>
          </cell>
          <cell r="AL142">
            <v>149.11000000000001</v>
          </cell>
          <cell r="AM142">
            <v>111.22</v>
          </cell>
          <cell r="AN142">
            <v>92.436999999999998</v>
          </cell>
          <cell r="AO142">
            <v>92.436999999999998</v>
          </cell>
          <cell r="AP142">
            <v>146.42099999999999</v>
          </cell>
          <cell r="AQ142">
            <v>172.845</v>
          </cell>
          <cell r="AR142">
            <v>50.194000000000003</v>
          </cell>
          <cell r="AS142">
            <v>111.22</v>
          </cell>
          <cell r="AT142">
            <v>138.94499999999999</v>
          </cell>
          <cell r="AU142">
            <v>114.541</v>
          </cell>
          <cell r="AV142">
            <v>114.541</v>
          </cell>
          <cell r="AW142">
            <v>169.255</v>
          </cell>
          <cell r="AX142">
            <v>192.928</v>
          </cell>
          <cell r="AY142">
            <v>169.255</v>
          </cell>
          <cell r="AZ142">
            <v>192.928</v>
          </cell>
          <cell r="BA142">
            <v>64.245999999999995</v>
          </cell>
          <cell r="BB142">
            <v>51.88</v>
          </cell>
          <cell r="BC142">
            <v>51.88</v>
          </cell>
          <cell r="BD142">
            <v>48.170999999999999</v>
          </cell>
          <cell r="BE142">
            <v>48.170999999999999</v>
          </cell>
          <cell r="BF142">
            <v>48.170999999999999</v>
          </cell>
          <cell r="BG142">
            <v>-66.256</v>
          </cell>
          <cell r="BH142">
            <v>637.50400000000002</v>
          </cell>
          <cell r="BI142">
            <v>637.50400000000002</v>
          </cell>
          <cell r="BJ142">
            <v>894.72799999999995</v>
          </cell>
          <cell r="BK142">
            <v>1416.5139999999999</v>
          </cell>
        </row>
        <row r="143">
          <cell r="B143" t="str">
            <v>AKSGY</v>
          </cell>
          <cell r="C143">
            <v>43591.769965277781</v>
          </cell>
          <cell r="D143" t="str">
            <v>Sanayi</v>
          </cell>
          <cell r="E143" t="str">
            <v>-</v>
          </cell>
          <cell r="F143">
            <v>100.89731500000001</v>
          </cell>
          <cell r="G143">
            <v>103.06454600000001</v>
          </cell>
          <cell r="H143">
            <v>85.794241</v>
          </cell>
          <cell r="I143">
            <v>0.17603831940188153</v>
          </cell>
          <cell r="J143">
            <v>-2.1027900321804127E-2</v>
          </cell>
          <cell r="K143" t="str">
            <v>-</v>
          </cell>
          <cell r="L143">
            <v>73.330522999999999</v>
          </cell>
          <cell r="M143">
            <v>74.235568000000001</v>
          </cell>
          <cell r="N143">
            <v>61.384559000000003</v>
          </cell>
          <cell r="O143">
            <v>0.19460861484726144</v>
          </cell>
          <cell r="P143">
            <v>-1.219152792095568E-2</v>
          </cell>
          <cell r="Q143" t="str">
            <v>-</v>
          </cell>
          <cell r="R143">
            <v>-25.937429999999999</v>
          </cell>
          <cell r="S143">
            <v>-19.617730000000002</v>
          </cell>
          <cell r="T143">
            <v>-18.650669000000001</v>
          </cell>
          <cell r="U143" t="str">
            <v>n.m.</v>
          </cell>
          <cell r="V143" t="str">
            <v>n.m.</v>
          </cell>
          <cell r="W143"/>
          <cell r="X143"/>
          <cell r="Y143"/>
          <cell r="Z143"/>
          <cell r="AA143">
            <v>1002.1140104999999</v>
          </cell>
          <cell r="AB143">
            <v>100.89731500000001</v>
          </cell>
          <cell r="AC143">
            <v>85.794241</v>
          </cell>
          <cell r="AD143">
            <v>88.761004999999997</v>
          </cell>
          <cell r="AE143">
            <v>96.981908000000004</v>
          </cell>
          <cell r="AF143">
            <v>80.578474999999997</v>
          </cell>
          <cell r="AG143">
            <v>68.220398000000003</v>
          </cell>
          <cell r="AH143">
            <v>68.220398000000003</v>
          </cell>
          <cell r="AI143">
            <v>68.713042000000002</v>
          </cell>
          <cell r="AJ143">
            <v>78.255262000000002</v>
          </cell>
          <cell r="AK143">
            <v>81.567134999999993</v>
          </cell>
          <cell r="AL143">
            <v>80.578474999999997</v>
          </cell>
          <cell r="AM143">
            <v>72.394779999999997</v>
          </cell>
          <cell r="AN143">
            <v>60.318227</v>
          </cell>
          <cell r="AO143">
            <v>60.318227</v>
          </cell>
          <cell r="AP143">
            <v>59.986142000000001</v>
          </cell>
          <cell r="AQ143">
            <v>70.883622000000003</v>
          </cell>
          <cell r="AR143">
            <v>73.271015000000006</v>
          </cell>
          <cell r="AS143">
            <v>72.394779999999997</v>
          </cell>
          <cell r="AT143">
            <v>73.330522999999999</v>
          </cell>
          <cell r="AU143">
            <v>61.384559000000003</v>
          </cell>
          <cell r="AV143">
            <v>61.384559000000003</v>
          </cell>
          <cell r="AW143">
            <v>61.029722999999997</v>
          </cell>
          <cell r="AX143">
            <v>71.927771000000007</v>
          </cell>
          <cell r="AY143">
            <v>61.029722999999997</v>
          </cell>
          <cell r="AZ143">
            <v>71.927771000000007</v>
          </cell>
          <cell r="BA143">
            <v>-25.937429999999999</v>
          </cell>
          <cell r="BB143">
            <v>-18.650669000000001</v>
          </cell>
          <cell r="BC143">
            <v>-18.650669000000001</v>
          </cell>
          <cell r="BD143">
            <v>484.692363</v>
          </cell>
          <cell r="BE143">
            <v>484.692363</v>
          </cell>
          <cell r="BF143">
            <v>484.692363</v>
          </cell>
          <cell r="BG143">
            <v>583.45864300000005</v>
          </cell>
          <cell r="BH143">
            <v>1639.817311</v>
          </cell>
          <cell r="BI143">
            <v>1639.817311</v>
          </cell>
          <cell r="BJ143">
            <v>1614.8795439999999</v>
          </cell>
          <cell r="BK143">
            <v>2035.3451580000001</v>
          </cell>
        </row>
        <row r="144">
          <cell r="B144" t="str">
            <v>AKENR</v>
          </cell>
          <cell r="C144">
            <v>43591.77715277778</v>
          </cell>
          <cell r="D144" t="str">
            <v>Sanayi</v>
          </cell>
          <cell r="E144" t="str">
            <v/>
          </cell>
          <cell r="F144">
            <v>466.24206800000002</v>
          </cell>
          <cell r="G144">
            <v>623.47432700000002</v>
          </cell>
          <cell r="H144">
            <v>497.114351</v>
          </cell>
          <cell r="I144">
            <v>-6.2102980808936614E-2</v>
          </cell>
          <cell r="J144">
            <v>-0.25218722277878169</v>
          </cell>
          <cell r="K144" t="str">
            <v/>
          </cell>
          <cell r="L144">
            <v>158.76697300000001</v>
          </cell>
          <cell r="M144">
            <v>61.027288999999996</v>
          </cell>
          <cell r="N144">
            <v>80.398515000000003</v>
          </cell>
          <cell r="O144">
            <v>0.97475006845586631</v>
          </cell>
          <cell r="P144">
            <v>1.6015734207036463</v>
          </cell>
          <cell r="Q144" t="str">
            <v/>
          </cell>
          <cell r="R144">
            <v>-259.39799799999997</v>
          </cell>
          <cell r="S144">
            <v>91.299762999999999</v>
          </cell>
          <cell r="T144">
            <v>-144.308944</v>
          </cell>
          <cell r="U144" t="str">
            <v>n.m.</v>
          </cell>
          <cell r="V144" t="str">
            <v>n.m.</v>
          </cell>
          <cell r="W144"/>
          <cell r="X144"/>
          <cell r="Y144"/>
          <cell r="Z144"/>
          <cell r="AA144">
            <v>386.45692000000003</v>
          </cell>
          <cell r="AB144">
            <v>466.24206800000002</v>
          </cell>
          <cell r="AC144">
            <v>497.114351</v>
          </cell>
          <cell r="AD144">
            <v>435.84864499999998</v>
          </cell>
          <cell r="AE144">
            <v>659.280665</v>
          </cell>
          <cell r="AF144">
            <v>108.12939</v>
          </cell>
          <cell r="AG144">
            <v>31.077483000000001</v>
          </cell>
          <cell r="AH144">
            <v>31.077483000000001</v>
          </cell>
          <cell r="AI144">
            <v>18.925674999999998</v>
          </cell>
          <cell r="AJ144">
            <v>-7.9269379999999998</v>
          </cell>
          <cell r="AK144">
            <v>16.940517</v>
          </cell>
          <cell r="AL144">
            <v>108.12939</v>
          </cell>
          <cell r="AM144">
            <v>93.621942000000004</v>
          </cell>
          <cell r="AN144">
            <v>17.872432</v>
          </cell>
          <cell r="AO144">
            <v>17.872432</v>
          </cell>
          <cell r="AP144">
            <v>5.5404499999999999</v>
          </cell>
          <cell r="AQ144">
            <v>-21.040333</v>
          </cell>
          <cell r="AR144">
            <v>-3.6807120000000002</v>
          </cell>
          <cell r="AS144">
            <v>93.621942000000004</v>
          </cell>
          <cell r="AT144">
            <v>158.76697300000001</v>
          </cell>
          <cell r="AU144">
            <v>80.398515000000003</v>
          </cell>
          <cell r="AV144">
            <v>80.398515000000003</v>
          </cell>
          <cell r="AW144">
            <v>68.047374000000005</v>
          </cell>
          <cell r="AX144">
            <v>47.964655999999998</v>
          </cell>
          <cell r="AY144">
            <v>68.047374000000005</v>
          </cell>
          <cell r="AZ144">
            <v>47.964655999999998</v>
          </cell>
          <cell r="BA144">
            <v>-259.39799799999997</v>
          </cell>
          <cell r="BB144">
            <v>-144.308944</v>
          </cell>
          <cell r="BC144">
            <v>-144.308944</v>
          </cell>
          <cell r="BD144">
            <v>-447.52258699999999</v>
          </cell>
          <cell r="BE144">
            <v>-447.52258699999999</v>
          </cell>
          <cell r="BF144">
            <v>-447.52258699999999</v>
          </cell>
          <cell r="BG144">
            <v>-1055.8647820000001</v>
          </cell>
          <cell r="BH144">
            <v>3312.6473569999998</v>
          </cell>
          <cell r="BI144">
            <v>3312.6473569999998</v>
          </cell>
          <cell r="BJ144">
            <v>3858.0500959999999</v>
          </cell>
          <cell r="BK144">
            <v>4981.2504369999997</v>
          </cell>
        </row>
        <row r="145">
          <cell r="B145" t="str">
            <v>YUNSA</v>
          </cell>
          <cell r="C145">
            <v>43591.782557870371</v>
          </cell>
          <cell r="D145" t="str">
            <v>Sanayi</v>
          </cell>
          <cell r="E145" t="str">
            <v>-</v>
          </cell>
          <cell r="F145">
            <v>102.586277</v>
          </cell>
          <cell r="G145">
            <v>102.723921</v>
          </cell>
          <cell r="H145">
            <v>73.357867999999996</v>
          </cell>
          <cell r="I145">
            <v>0.39843591146896462</v>
          </cell>
          <cell r="J145">
            <v>-1.3399410639709508E-3</v>
          </cell>
          <cell r="K145" t="str">
            <v>-</v>
          </cell>
          <cell r="L145">
            <v>6.9692869999999996</v>
          </cell>
          <cell r="M145">
            <v>8.8741389999999996</v>
          </cell>
          <cell r="N145">
            <v>12.716727000000001</v>
          </cell>
          <cell r="O145">
            <v>-0.45195906147863363</v>
          </cell>
          <cell r="P145">
            <v>-0.21465203553832102</v>
          </cell>
          <cell r="Q145" t="str">
            <v>-</v>
          </cell>
          <cell r="R145">
            <v>0.80760600000000005</v>
          </cell>
          <cell r="S145">
            <v>9.0601369999999992</v>
          </cell>
          <cell r="T145">
            <v>5.7064069999999996</v>
          </cell>
          <cell r="U145">
            <v>-0.85847381723736138</v>
          </cell>
          <cell r="V145">
            <v>-0.91086161279901179</v>
          </cell>
          <cell r="W145"/>
          <cell r="X145"/>
          <cell r="Y145"/>
          <cell r="Z145"/>
          <cell r="AA145">
            <v>105.5592</v>
          </cell>
          <cell r="AB145">
            <v>102.586277</v>
          </cell>
          <cell r="AC145">
            <v>73.357867999999996</v>
          </cell>
          <cell r="AD145">
            <v>96.239508000000001</v>
          </cell>
          <cell r="AE145">
            <v>95.476602</v>
          </cell>
          <cell r="AF145">
            <v>18.679855</v>
          </cell>
          <cell r="AG145">
            <v>21.546657</v>
          </cell>
          <cell r="AH145">
            <v>21.546657</v>
          </cell>
          <cell r="AI145">
            <v>30.250820000000001</v>
          </cell>
          <cell r="AJ145">
            <v>28.352021000000001</v>
          </cell>
          <cell r="AK145">
            <v>16.1294</v>
          </cell>
          <cell r="AL145">
            <v>18.679855</v>
          </cell>
          <cell r="AM145">
            <v>3.9166189999999999</v>
          </cell>
          <cell r="AN145">
            <v>9.8341650000000005</v>
          </cell>
          <cell r="AO145">
            <v>9.8341650000000005</v>
          </cell>
          <cell r="AP145">
            <v>16.953208</v>
          </cell>
          <cell r="AQ145">
            <v>13.022029</v>
          </cell>
          <cell r="AR145">
            <v>6.687411</v>
          </cell>
          <cell r="AS145">
            <v>3.9166189999999999</v>
          </cell>
          <cell r="AT145">
            <v>6.9692869999999996</v>
          </cell>
          <cell r="AU145">
            <v>12.716727000000001</v>
          </cell>
          <cell r="AV145">
            <v>12.716727000000001</v>
          </cell>
          <cell r="AW145">
            <v>20.001715999999998</v>
          </cell>
          <cell r="AX145">
            <v>16.314005999999999</v>
          </cell>
          <cell r="AY145">
            <v>20.001715999999998</v>
          </cell>
          <cell r="AZ145">
            <v>16.314005999999999</v>
          </cell>
          <cell r="BA145">
            <v>0.80760600000000005</v>
          </cell>
          <cell r="BB145">
            <v>5.7064069999999996</v>
          </cell>
          <cell r="BC145">
            <v>5.7064069999999996</v>
          </cell>
          <cell r="BD145">
            <v>8.8876139999999992</v>
          </cell>
          <cell r="BE145">
            <v>8.8876139999999992</v>
          </cell>
          <cell r="BF145">
            <v>8.8876139999999992</v>
          </cell>
          <cell r="BG145">
            <v>4.4392750000000003</v>
          </cell>
          <cell r="BH145">
            <v>85.526639000000003</v>
          </cell>
          <cell r="BI145">
            <v>85.526639000000003</v>
          </cell>
          <cell r="BJ145">
            <v>86.151882999999998</v>
          </cell>
          <cell r="BK145">
            <v>93.429310999999998</v>
          </cell>
        </row>
        <row r="146">
          <cell r="B146" t="str">
            <v>AKMGY</v>
          </cell>
          <cell r="C146">
            <v>43591.783564814818</v>
          </cell>
          <cell r="D146" t="str">
            <v>Sanayi</v>
          </cell>
          <cell r="E146" t="str">
            <v>-</v>
          </cell>
          <cell r="F146">
            <v>28.277509999999999</v>
          </cell>
          <cell r="G146">
            <v>28.350104000000002</v>
          </cell>
          <cell r="H146">
            <v>29.850546000000001</v>
          </cell>
          <cell r="I146">
            <v>-5.26970595445726E-2</v>
          </cell>
          <cell r="J146">
            <v>-2.5606255271586331E-3</v>
          </cell>
          <cell r="K146" t="str">
            <v>-</v>
          </cell>
          <cell r="L146">
            <v>20.139529999999997</v>
          </cell>
          <cell r="M146">
            <v>20.410197999999998</v>
          </cell>
          <cell r="N146">
            <v>20.002151999999999</v>
          </cell>
          <cell r="O146">
            <v>6.8681609858778359E-3</v>
          </cell>
          <cell r="P146">
            <v>-1.3261409810919056E-2</v>
          </cell>
          <cell r="Q146" t="str">
            <v>-</v>
          </cell>
          <cell r="R146">
            <v>21.519780000000001</v>
          </cell>
          <cell r="S146">
            <v>22.21932</v>
          </cell>
          <cell r="T146">
            <v>20.522741</v>
          </cell>
          <cell r="U146">
            <v>4.8582155765645618E-2</v>
          </cell>
          <cell r="V146">
            <v>-3.1483411733572386E-2</v>
          </cell>
          <cell r="W146"/>
          <cell r="X146"/>
          <cell r="Y146"/>
          <cell r="Z146"/>
          <cell r="AA146">
            <v>691.99248</v>
          </cell>
          <cell r="AB146">
            <v>28.277509999999999</v>
          </cell>
          <cell r="AC146">
            <v>29.850546000000001</v>
          </cell>
          <cell r="AD146">
            <v>29.796264000000001</v>
          </cell>
          <cell r="AE146">
            <v>28.632096000000001</v>
          </cell>
          <cell r="AF146">
            <v>19.733035999999998</v>
          </cell>
          <cell r="AG146">
            <v>19.998812000000001</v>
          </cell>
          <cell r="AH146">
            <v>19.998812000000001</v>
          </cell>
          <cell r="AI146">
            <v>21.771142000000001</v>
          </cell>
          <cell r="AJ146">
            <v>20.737808999999999</v>
          </cell>
          <cell r="AK146">
            <v>20.212271999999999</v>
          </cell>
          <cell r="AL146">
            <v>19.733035999999998</v>
          </cell>
          <cell r="AM146">
            <v>17.880026999999998</v>
          </cell>
          <cell r="AN146">
            <v>18.119509999999998</v>
          </cell>
          <cell r="AO146">
            <v>18.119509999999998</v>
          </cell>
          <cell r="AP146">
            <v>20.221654000000001</v>
          </cell>
          <cell r="AQ146">
            <v>19.370987</v>
          </cell>
          <cell r="AR146">
            <v>18.571902999999999</v>
          </cell>
          <cell r="AS146">
            <v>17.880026999999998</v>
          </cell>
          <cell r="AT146">
            <v>20.139530000000001</v>
          </cell>
          <cell r="AU146">
            <v>20.002151999999999</v>
          </cell>
          <cell r="AV146">
            <v>20.002151999999999</v>
          </cell>
          <cell r="AW146">
            <v>22.135632999999999</v>
          </cell>
          <cell r="AX146">
            <v>21.228231000000001</v>
          </cell>
          <cell r="AY146">
            <v>22.135632999999999</v>
          </cell>
          <cell r="AZ146">
            <v>21.228231000000001</v>
          </cell>
          <cell r="BA146">
            <v>21.519780000000001</v>
          </cell>
          <cell r="BB146">
            <v>20.522741</v>
          </cell>
          <cell r="BC146">
            <v>20.522741</v>
          </cell>
          <cell r="BD146">
            <v>22.244643</v>
          </cell>
          <cell r="BE146">
            <v>22.244643</v>
          </cell>
          <cell r="BF146">
            <v>22.244643</v>
          </cell>
          <cell r="BG146">
            <v>23.662952000000001</v>
          </cell>
          <cell r="BH146">
            <v>-39.986179999999997</v>
          </cell>
          <cell r="BI146">
            <v>-39.986179999999997</v>
          </cell>
          <cell r="BJ146">
            <v>-36.308712999999997</v>
          </cell>
          <cell r="BK146">
            <v>-60.516353000000002</v>
          </cell>
        </row>
        <row r="147">
          <cell r="B147" t="str">
            <v>PRKME</v>
          </cell>
          <cell r="C147">
            <v>43592</v>
          </cell>
          <cell r="D147" t="str">
            <v>Sanayi</v>
          </cell>
          <cell r="E147" t="str">
            <v>-</v>
          </cell>
          <cell r="F147">
            <v>6.3743999999999995E-2</v>
          </cell>
          <cell r="G147">
            <v>3.6541999999999998E-2</v>
          </cell>
          <cell r="H147">
            <v>9.2711000000000002E-2</v>
          </cell>
          <cell r="I147">
            <v>-0.31244404655326774</v>
          </cell>
          <cell r="J147">
            <v>0.74440369985222477</v>
          </cell>
          <cell r="K147" t="str">
            <v>-</v>
          </cell>
          <cell r="L147">
            <v>-2.9316559999999998</v>
          </cell>
          <cell r="M147">
            <v>-2.4158550000000001</v>
          </cell>
          <cell r="N147">
            <v>-2.4457040000000001</v>
          </cell>
          <cell r="O147" t="str">
            <v>n.m.</v>
          </cell>
          <cell r="P147" t="str">
            <v>n.m.</v>
          </cell>
          <cell r="Q147" t="str">
            <v>-</v>
          </cell>
          <cell r="R147">
            <v>4.2394080000000001</v>
          </cell>
          <cell r="S147">
            <v>-46.477677999999997</v>
          </cell>
          <cell r="T147">
            <v>7.4264489999999999</v>
          </cell>
          <cell r="U147">
            <v>-0.42914736235312456</v>
          </cell>
          <cell r="V147" t="str">
            <v>n.m.</v>
          </cell>
          <cell r="W147"/>
          <cell r="X147"/>
          <cell r="Y147"/>
          <cell r="Z147"/>
          <cell r="AA147">
            <v>306.66652058</v>
          </cell>
          <cell r="AB147">
            <v>6.3743999999999995E-2</v>
          </cell>
          <cell r="AC147">
            <v>9.2711000000000002E-2</v>
          </cell>
          <cell r="AD147">
            <v>0.16789499999999999</v>
          </cell>
          <cell r="AE147">
            <v>0.14244100000000001</v>
          </cell>
          <cell r="AF147">
            <v>5.525E-2</v>
          </cell>
          <cell r="AG147">
            <v>8.584E-2</v>
          </cell>
          <cell r="AH147">
            <v>8.584E-2</v>
          </cell>
          <cell r="AI147">
            <v>6.5364000000000005E-2</v>
          </cell>
          <cell r="AJ147">
            <v>7.2998999999999994E-2</v>
          </cell>
          <cell r="AK147">
            <v>1.5155999999999999E-2</v>
          </cell>
          <cell r="AL147">
            <v>5.525E-2</v>
          </cell>
          <cell r="AM147">
            <v>-3.302476</v>
          </cell>
          <cell r="AN147">
            <v>-2.8966959999999999</v>
          </cell>
          <cell r="AO147">
            <v>-2.8966959999999999</v>
          </cell>
          <cell r="AP147">
            <v>-3.028966</v>
          </cell>
          <cell r="AQ147">
            <v>-2.9718520000000002</v>
          </cell>
          <cell r="AR147">
            <v>-2.7770090000000001</v>
          </cell>
          <cell r="AS147">
            <v>-3.302476</v>
          </cell>
          <cell r="AT147">
            <v>-2.9316559999999998</v>
          </cell>
          <cell r="AU147">
            <v>-2.4457040000000001</v>
          </cell>
          <cell r="AV147">
            <v>-2.4457040000000001</v>
          </cell>
          <cell r="AW147">
            <v>-2.5374530000000002</v>
          </cell>
          <cell r="AX147">
            <v>-2.6164770000000002</v>
          </cell>
          <cell r="AY147">
            <v>-2.5374530000000002</v>
          </cell>
          <cell r="AZ147">
            <v>-2.6164770000000002</v>
          </cell>
          <cell r="BA147">
            <v>4.2394080000000001</v>
          </cell>
          <cell r="BB147">
            <v>7.4264489999999999</v>
          </cell>
          <cell r="BC147">
            <v>7.4264489999999999</v>
          </cell>
          <cell r="BD147">
            <v>23.407768999999998</v>
          </cell>
          <cell r="BE147">
            <v>23.407768999999998</v>
          </cell>
          <cell r="BF147">
            <v>23.407768999999998</v>
          </cell>
          <cell r="BG147">
            <v>54.755299000000001</v>
          </cell>
          <cell r="BH147">
            <v>1.2794110000000001</v>
          </cell>
          <cell r="BI147">
            <v>1.2794110000000001</v>
          </cell>
          <cell r="BJ147">
            <v>1.237938</v>
          </cell>
          <cell r="BK147">
            <v>1.376541</v>
          </cell>
        </row>
        <row r="148">
          <cell r="B148" t="str">
            <v>LOGO</v>
          </cell>
          <cell r="C148">
            <v>43592</v>
          </cell>
          <cell r="D148" t="str">
            <v>Sanayi</v>
          </cell>
          <cell r="E148">
            <v>79.538499999999999</v>
          </cell>
          <cell r="F148">
            <v>81.359488999999996</v>
          </cell>
          <cell r="G148">
            <v>103.886027</v>
          </cell>
          <cell r="H148">
            <v>67.378673000000006</v>
          </cell>
          <cell r="I148">
            <v>0.20749616128533721</v>
          </cell>
          <cell r="J148">
            <v>-0.21683895948778564</v>
          </cell>
          <cell r="K148">
            <v>25.201349999999998</v>
          </cell>
          <cell r="L148">
            <v>27.593817000000001</v>
          </cell>
          <cell r="M148">
            <v>23.436035</v>
          </cell>
          <cell r="N148">
            <v>24.239249999999998</v>
          </cell>
          <cell r="O148">
            <v>0.1383940097156473</v>
          </cell>
          <cell r="P148">
            <v>0.17740978796114626</v>
          </cell>
          <cell r="Q148">
            <v>13.9</v>
          </cell>
          <cell r="R148">
            <v>14.806998</v>
          </cell>
          <cell r="S148">
            <v>15.258476</v>
          </cell>
          <cell r="T148">
            <v>17.804238999999999</v>
          </cell>
          <cell r="U148">
            <v>-0.1683442353250818</v>
          </cell>
          <cell r="V148">
            <v>-2.9588669274703494E-2</v>
          </cell>
          <cell r="W148"/>
          <cell r="X148"/>
          <cell r="Y148"/>
          <cell r="Z148"/>
          <cell r="AA148">
            <v>886.5</v>
          </cell>
          <cell r="AB148">
            <v>81.359488999999996</v>
          </cell>
          <cell r="AC148">
            <v>67.378673000000006</v>
          </cell>
          <cell r="AD148">
            <v>72.446521000000004</v>
          </cell>
          <cell r="AE148">
            <v>77.380877999999996</v>
          </cell>
          <cell r="AF148">
            <v>63.763821999999998</v>
          </cell>
          <cell r="AG148">
            <v>54.701751000000002</v>
          </cell>
          <cell r="AH148">
            <v>54.701751000000002</v>
          </cell>
          <cell r="AI148">
            <v>57.492243000000002</v>
          </cell>
          <cell r="AJ148">
            <v>60.295262000000001</v>
          </cell>
          <cell r="AK148">
            <v>84.648903000000004</v>
          </cell>
          <cell r="AL148">
            <v>63.763821999999998</v>
          </cell>
          <cell r="AM148">
            <v>16.066693000000001</v>
          </cell>
          <cell r="AN148">
            <v>17.023546</v>
          </cell>
          <cell r="AO148">
            <v>17.023546</v>
          </cell>
          <cell r="AP148">
            <v>18.558391</v>
          </cell>
          <cell r="AQ148">
            <v>18.322085000000001</v>
          </cell>
          <cell r="AR148">
            <v>14.315352000000001</v>
          </cell>
          <cell r="AS148">
            <v>16.066693000000001</v>
          </cell>
          <cell r="AT148">
            <v>27.593817000000001</v>
          </cell>
          <cell r="AU148">
            <v>24.239249999999998</v>
          </cell>
          <cell r="AV148">
            <v>24.239249999999998</v>
          </cell>
          <cell r="AW148">
            <v>26.432651</v>
          </cell>
          <cell r="AX148">
            <v>27.146476</v>
          </cell>
          <cell r="AY148">
            <v>26.432651</v>
          </cell>
          <cell r="AZ148">
            <v>27.146476</v>
          </cell>
          <cell r="BA148">
            <v>14.806998</v>
          </cell>
          <cell r="BB148">
            <v>17.804238999999999</v>
          </cell>
          <cell r="BC148">
            <v>17.804238999999999</v>
          </cell>
          <cell r="BD148">
            <v>17.110676000000002</v>
          </cell>
          <cell r="BE148">
            <v>17.110676000000002</v>
          </cell>
          <cell r="BF148">
            <v>17.110676000000002</v>
          </cell>
          <cell r="BG148">
            <v>17.529986000000001</v>
          </cell>
          <cell r="BH148">
            <v>17.126860000000001</v>
          </cell>
          <cell r="BI148">
            <v>17.126860000000001</v>
          </cell>
          <cell r="BJ148">
            <v>15.811883</v>
          </cell>
          <cell r="BK148">
            <v>26.873215999999999</v>
          </cell>
        </row>
        <row r="149">
          <cell r="B149" t="str">
            <v>KLNMA</v>
          </cell>
          <cell r="C149">
            <v>43592</v>
          </cell>
          <cell r="D149" t="str">
            <v>Banka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  <cell r="P149" t="str">
            <v>-</v>
          </cell>
          <cell r="Q149" t="str">
            <v>-</v>
          </cell>
          <cell r="R149">
            <v>115.749</v>
          </cell>
          <cell r="S149">
            <v>131.55199999999999</v>
          </cell>
          <cell r="T149">
            <v>-10.153</v>
          </cell>
          <cell r="U149" t="str">
            <v>n.m.</v>
          </cell>
          <cell r="V149">
            <v>-0.12012740209194839</v>
          </cell>
          <cell r="W149"/>
          <cell r="X149"/>
          <cell r="Y149"/>
          <cell r="Z149"/>
          <cell r="AA149">
            <v>12231.5</v>
          </cell>
          <cell r="AB149">
            <v>172.25399999999999</v>
          </cell>
          <cell r="AC149">
            <v>83.406000000000006</v>
          </cell>
          <cell r="AD149">
            <v>91.337999999999994</v>
          </cell>
          <cell r="AE149">
            <v>135.95699999999999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1.415</v>
          </cell>
          <cell r="AW149">
            <v>1.421</v>
          </cell>
          <cell r="AX149">
            <v>1.4390000000000001</v>
          </cell>
          <cell r="AY149">
            <v>1.421</v>
          </cell>
          <cell r="AZ149">
            <v>1.4390000000000001</v>
          </cell>
          <cell r="BA149">
            <v>115.749</v>
          </cell>
          <cell r="BB149">
            <v>-10.153</v>
          </cell>
          <cell r="BC149">
            <v>0</v>
          </cell>
          <cell r="BD149">
            <v>3.9550000000000001</v>
          </cell>
          <cell r="BE149">
            <v>3.9550000000000001</v>
          </cell>
          <cell r="BF149">
            <v>3.9550000000000001</v>
          </cell>
          <cell r="BG149">
            <v>2.3559999999999999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</row>
        <row r="150">
          <cell r="B150" t="str">
            <v>TTKOM</v>
          </cell>
          <cell r="C150">
            <v>43592</v>
          </cell>
          <cell r="D150" t="str">
            <v>Sanayi</v>
          </cell>
          <cell r="E150">
            <v>5441.2300009317614</v>
          </cell>
          <cell r="F150">
            <v>5403.2520000000004</v>
          </cell>
          <cell r="G150">
            <v>5398.3069999999998</v>
          </cell>
          <cell r="H150">
            <v>4686.0230000000001</v>
          </cell>
          <cell r="I150">
            <v>0.15305708059904966</v>
          </cell>
          <cell r="J150">
            <v>9.1602793246114977E-4</v>
          </cell>
          <cell r="K150">
            <v>2428.0272347711561</v>
          </cell>
          <cell r="L150">
            <v>2619.0610000000001</v>
          </cell>
          <cell r="M150">
            <v>2232.1579999999999</v>
          </cell>
          <cell r="N150">
            <v>2018.6309999999999</v>
          </cell>
          <cell r="O150">
            <v>0.2974441589374186</v>
          </cell>
          <cell r="P150">
            <v>0.17333136811999883</v>
          </cell>
          <cell r="Q150">
            <v>262.242445381435</v>
          </cell>
          <cell r="R150">
            <v>309.96100000000001</v>
          </cell>
          <cell r="S150">
            <v>2214.6469999999999</v>
          </cell>
          <cell r="T150">
            <v>109.575</v>
          </cell>
          <cell r="U150">
            <v>1.8287565594341775</v>
          </cell>
          <cell r="V150">
            <v>-0.86004044888417885</v>
          </cell>
          <cell r="W150"/>
          <cell r="X150"/>
          <cell r="Y150"/>
          <cell r="Z150"/>
          <cell r="AA150">
            <v>14875</v>
          </cell>
          <cell r="AB150">
            <v>5403.2520000000004</v>
          </cell>
          <cell r="AC150">
            <v>4686.0230000000001</v>
          </cell>
          <cell r="AD150">
            <v>4950.692</v>
          </cell>
          <cell r="AE150">
            <v>5395.8779999999997</v>
          </cell>
          <cell r="AF150">
            <v>2590.402</v>
          </cell>
          <cell r="AG150">
            <v>2166.71</v>
          </cell>
          <cell r="AH150">
            <v>2166.71</v>
          </cell>
          <cell r="AI150">
            <v>2177.674</v>
          </cell>
          <cell r="AJ150">
            <v>2412.777</v>
          </cell>
          <cell r="AK150">
            <v>2424.2939999999999</v>
          </cell>
          <cell r="AL150">
            <v>2590.402</v>
          </cell>
          <cell r="AM150">
            <v>1468.796</v>
          </cell>
          <cell r="AN150">
            <v>1139.3579999999999</v>
          </cell>
          <cell r="AO150">
            <v>1139.3579999999999</v>
          </cell>
          <cell r="AP150">
            <v>1101.876</v>
          </cell>
          <cell r="AQ150">
            <v>1339.5419999999999</v>
          </cell>
          <cell r="AR150">
            <v>1258.5740000000001</v>
          </cell>
          <cell r="AS150">
            <v>1468.796</v>
          </cell>
          <cell r="AT150">
            <v>2619.0610000000001</v>
          </cell>
          <cell r="AU150">
            <v>2018.6310000000001</v>
          </cell>
          <cell r="AV150">
            <v>2018.6310000000001</v>
          </cell>
          <cell r="AW150">
            <v>2010.058</v>
          </cell>
          <cell r="AX150">
            <v>2296.2660000000001</v>
          </cell>
          <cell r="AY150">
            <v>2010.058</v>
          </cell>
          <cell r="AZ150">
            <v>2296.2660000000001</v>
          </cell>
          <cell r="BA150">
            <v>309.96100000000001</v>
          </cell>
          <cell r="BB150">
            <v>109.575</v>
          </cell>
          <cell r="BC150">
            <v>109.575</v>
          </cell>
          <cell r="BD150">
            <v>-888.61099999999999</v>
          </cell>
          <cell r="BE150">
            <v>-888.61099999999999</v>
          </cell>
          <cell r="BF150">
            <v>-888.61099999999999</v>
          </cell>
          <cell r="BG150">
            <v>-2845.931</v>
          </cell>
          <cell r="BH150">
            <v>13517.074000000001</v>
          </cell>
          <cell r="BI150">
            <v>13517.074000000001</v>
          </cell>
          <cell r="BJ150">
            <v>14954.645</v>
          </cell>
          <cell r="BK150">
            <v>18525.517</v>
          </cell>
        </row>
        <row r="151">
          <cell r="B151" t="str">
            <v>OTKAR</v>
          </cell>
          <cell r="C151">
            <v>43592</v>
          </cell>
          <cell r="D151" t="str">
            <v>Sanayi</v>
          </cell>
          <cell r="E151">
            <v>408.33333333333331</v>
          </cell>
          <cell r="F151">
            <v>419.07</v>
          </cell>
          <cell r="G151">
            <v>870.02499999999998</v>
          </cell>
          <cell r="H151">
            <v>252.38499999999999</v>
          </cell>
          <cell r="I151">
            <v>0.66043940804722956</v>
          </cell>
          <cell r="J151">
            <v>-0.51832418608660669</v>
          </cell>
          <cell r="K151">
            <v>13.533333333333333</v>
          </cell>
          <cell r="L151">
            <v>9.9439999999999991</v>
          </cell>
          <cell r="M151">
            <v>232.124</v>
          </cell>
          <cell r="N151">
            <v>-2.5239999999999991</v>
          </cell>
          <cell r="O151" t="str">
            <v>n.m.</v>
          </cell>
          <cell r="P151">
            <v>-0.9571608278333994</v>
          </cell>
          <cell r="Q151">
            <v>-10.549999999999999</v>
          </cell>
          <cell r="R151">
            <v>-10.952</v>
          </cell>
          <cell r="S151">
            <v>250.24199999999999</v>
          </cell>
          <cell r="T151">
            <v>-27.725000000000001</v>
          </cell>
          <cell r="U151" t="str">
            <v>n.m.</v>
          </cell>
          <cell r="V151" t="str">
            <v>n.m.</v>
          </cell>
          <cell r="W151"/>
          <cell r="X151"/>
          <cell r="Y151"/>
          <cell r="Z151"/>
          <cell r="AA151">
            <v>2601.6</v>
          </cell>
          <cell r="AB151">
            <v>419.07</v>
          </cell>
          <cell r="AC151">
            <v>252.38499999999999</v>
          </cell>
          <cell r="AD151">
            <v>235.774</v>
          </cell>
          <cell r="AE151">
            <v>320.47699999999998</v>
          </cell>
          <cell r="AF151">
            <v>103.611</v>
          </cell>
          <cell r="AG151">
            <v>55.061999999999998</v>
          </cell>
          <cell r="AH151">
            <v>55.061999999999998</v>
          </cell>
          <cell r="AI151">
            <v>47.125999999999998</v>
          </cell>
          <cell r="AJ151">
            <v>103.998</v>
          </cell>
          <cell r="AK151">
            <v>386.77100000000002</v>
          </cell>
          <cell r="AL151">
            <v>103.611</v>
          </cell>
          <cell r="AM151">
            <v>-7.4770000000000003</v>
          </cell>
          <cell r="AN151">
            <v>-17.684999999999999</v>
          </cell>
          <cell r="AO151">
            <v>-17.684999999999999</v>
          </cell>
          <cell r="AP151">
            <v>-47.088000000000001</v>
          </cell>
          <cell r="AQ151">
            <v>14.39</v>
          </cell>
          <cell r="AR151">
            <v>215.92</v>
          </cell>
          <cell r="AS151">
            <v>-7.4770000000000003</v>
          </cell>
          <cell r="AT151">
            <v>9.9440000000000008</v>
          </cell>
          <cell r="AU151">
            <v>-2.524</v>
          </cell>
          <cell r="AV151">
            <v>-2.524</v>
          </cell>
          <cell r="AW151">
            <v>-32.17</v>
          </cell>
          <cell r="AX151">
            <v>28.879000000000001</v>
          </cell>
          <cell r="AY151">
            <v>-32.17</v>
          </cell>
          <cell r="AZ151">
            <v>28.879000000000001</v>
          </cell>
          <cell r="BA151">
            <v>-10.952</v>
          </cell>
          <cell r="BB151">
            <v>-27.725000000000001</v>
          </cell>
          <cell r="BC151">
            <v>-27.725000000000001</v>
          </cell>
          <cell r="BD151">
            <v>-50.994</v>
          </cell>
          <cell r="BE151">
            <v>-50.994</v>
          </cell>
          <cell r="BF151">
            <v>-50.994</v>
          </cell>
          <cell r="BG151">
            <v>-7.1870000000000003</v>
          </cell>
          <cell r="BH151">
            <v>580.02800000000002</v>
          </cell>
          <cell r="BI151">
            <v>580.02800000000002</v>
          </cell>
          <cell r="BJ151">
            <v>752.04300000000001</v>
          </cell>
          <cell r="BK151">
            <v>899.01300000000003</v>
          </cell>
        </row>
        <row r="152">
          <cell r="B152" t="str">
            <v>POLHO</v>
          </cell>
          <cell r="C152">
            <v>43592</v>
          </cell>
          <cell r="D152" t="str">
            <v>Sanayi</v>
          </cell>
          <cell r="E152" t="str">
            <v>-</v>
          </cell>
          <cell r="F152">
            <v>234.07420099999999</v>
          </cell>
          <cell r="G152">
            <v>338.05046700000003</v>
          </cell>
          <cell r="H152">
            <v>228.83837600000001</v>
          </cell>
          <cell r="I152">
            <v>2.2880012922307902E-2</v>
          </cell>
          <cell r="J152">
            <v>-0.30757616436009838</v>
          </cell>
          <cell r="K152" t="str">
            <v>-</v>
          </cell>
          <cell r="L152">
            <v>22.967694999999999</v>
          </cell>
          <cell r="M152">
            <v>34.160739</v>
          </cell>
          <cell r="N152">
            <v>28.326893999999999</v>
          </cell>
          <cell r="O152">
            <v>-0.18919119759476632</v>
          </cell>
          <cell r="P152">
            <v>-0.32765813409364475</v>
          </cell>
          <cell r="Q152" t="str">
            <v>-</v>
          </cell>
          <cell r="R152">
            <v>-19.387046000000002</v>
          </cell>
          <cell r="S152">
            <v>-3.6824309999999998</v>
          </cell>
          <cell r="T152">
            <v>18.726576000000001</v>
          </cell>
          <cell r="U152" t="str">
            <v>n.m.</v>
          </cell>
          <cell r="V152" t="str">
            <v>n.m.</v>
          </cell>
          <cell r="W152"/>
          <cell r="X152"/>
          <cell r="Y152"/>
          <cell r="Z152"/>
          <cell r="AA152">
            <v>2449.9549999999999</v>
          </cell>
          <cell r="AB152">
            <v>234.07420099999999</v>
          </cell>
          <cell r="AC152">
            <v>228.83837600000001</v>
          </cell>
          <cell r="AD152">
            <v>270.64818100000002</v>
          </cell>
          <cell r="AE152">
            <v>325.79954600000002</v>
          </cell>
          <cell r="AF152">
            <v>37.712547000000001</v>
          </cell>
          <cell r="AG152">
            <v>34.818069000000001</v>
          </cell>
          <cell r="AH152">
            <v>34.818069000000001</v>
          </cell>
          <cell r="AI152">
            <v>62.380488</v>
          </cell>
          <cell r="AJ152">
            <v>85.131692000000001</v>
          </cell>
          <cell r="AK152">
            <v>0.31447700000000001</v>
          </cell>
          <cell r="AL152">
            <v>37.712547000000001</v>
          </cell>
          <cell r="AM152">
            <v>10.816578</v>
          </cell>
          <cell r="AN152">
            <v>17.099171999999999</v>
          </cell>
          <cell r="AO152">
            <v>17.099171999999999</v>
          </cell>
          <cell r="AP152">
            <v>35.505946999999999</v>
          </cell>
          <cell r="AQ152">
            <v>56.679848</v>
          </cell>
          <cell r="AR152">
            <v>20.164404000000001</v>
          </cell>
          <cell r="AS152">
            <v>10.816578</v>
          </cell>
          <cell r="AT152">
            <v>22.967694999999999</v>
          </cell>
          <cell r="AU152">
            <v>28.326893999999999</v>
          </cell>
          <cell r="AV152">
            <v>28.326893999999999</v>
          </cell>
          <cell r="AW152">
            <v>46.018954999999998</v>
          </cell>
          <cell r="AX152">
            <v>66.450736000000006</v>
          </cell>
          <cell r="AY152">
            <v>46.018954999999998</v>
          </cell>
          <cell r="AZ152">
            <v>66.450736000000006</v>
          </cell>
          <cell r="BA152">
            <v>-19.387046000000002</v>
          </cell>
          <cell r="BB152">
            <v>18.726576000000001</v>
          </cell>
          <cell r="BC152">
            <v>18.726576000000001</v>
          </cell>
          <cell r="BD152">
            <v>24.250776999999999</v>
          </cell>
          <cell r="BE152">
            <v>24.250776999999999</v>
          </cell>
          <cell r="BF152">
            <v>24.250776999999999</v>
          </cell>
          <cell r="BG152">
            <v>-11.465472</v>
          </cell>
          <cell r="BH152">
            <v>231.70597900000001</v>
          </cell>
          <cell r="BI152">
            <v>231.70597900000001</v>
          </cell>
          <cell r="BJ152">
            <v>230.76432399999999</v>
          </cell>
          <cell r="BK152">
            <v>245.75350299999999</v>
          </cell>
        </row>
        <row r="153">
          <cell r="B153" t="str">
            <v>TUKAS</v>
          </cell>
          <cell r="C153">
            <v>43592</v>
          </cell>
          <cell r="D153" t="str">
            <v>Sanayi</v>
          </cell>
          <cell r="E153" t="str">
            <v>-</v>
          </cell>
          <cell r="F153">
            <v>156.00792200000001</v>
          </cell>
          <cell r="G153">
            <v>133.96551199999999</v>
          </cell>
          <cell r="H153">
            <v>69.435609999999997</v>
          </cell>
          <cell r="I153">
            <v>1.2467999056968035</v>
          </cell>
          <cell r="J153">
            <v>0.16453794466145899</v>
          </cell>
          <cell r="K153" t="str">
            <v>-</v>
          </cell>
          <cell r="L153">
            <v>35.29739</v>
          </cell>
          <cell r="M153">
            <v>28.541792999999998</v>
          </cell>
          <cell r="N153">
            <v>8.5932320000000004</v>
          </cell>
          <cell r="O153">
            <v>3.1075802445459404</v>
          </cell>
          <cell r="P153">
            <v>0.23669140197323979</v>
          </cell>
          <cell r="Q153" t="str">
            <v>-</v>
          </cell>
          <cell r="R153">
            <v>11.684652</v>
          </cell>
          <cell r="S153">
            <v>20.213249999999999</v>
          </cell>
          <cell r="T153">
            <v>4.1938769999999996</v>
          </cell>
          <cell r="U153">
            <v>1.7861217675196484</v>
          </cell>
          <cell r="V153">
            <v>-0.42193106007198244</v>
          </cell>
          <cell r="W153"/>
          <cell r="X153"/>
          <cell r="Y153"/>
          <cell r="Z153"/>
          <cell r="AA153">
            <v>1049.7025000000001</v>
          </cell>
          <cell r="AB153">
            <v>156.00792200000001</v>
          </cell>
          <cell r="AC153">
            <v>69.435609999999997</v>
          </cell>
          <cell r="AD153">
            <v>78.487943999999999</v>
          </cell>
          <cell r="AE153">
            <v>92.726129999999998</v>
          </cell>
          <cell r="AF153">
            <v>41.226419</v>
          </cell>
          <cell r="AG153">
            <v>12.033484</v>
          </cell>
          <cell r="AH153">
            <v>12.033484</v>
          </cell>
          <cell r="AI153">
            <v>14.022425999999999</v>
          </cell>
          <cell r="AJ153">
            <v>34.389665999999998</v>
          </cell>
          <cell r="AK153">
            <v>37.494588</v>
          </cell>
          <cell r="AL153">
            <v>41.226419</v>
          </cell>
          <cell r="AM153">
            <v>32.753397</v>
          </cell>
          <cell r="AN153">
            <v>6.5633600000000003</v>
          </cell>
          <cell r="AO153">
            <v>6.5633600000000003</v>
          </cell>
          <cell r="AP153">
            <v>7.4702190000000002</v>
          </cell>
          <cell r="AQ153">
            <v>26.468508</v>
          </cell>
          <cell r="AR153">
            <v>29.509874</v>
          </cell>
          <cell r="AS153">
            <v>32.753397</v>
          </cell>
          <cell r="AT153">
            <v>35.29739</v>
          </cell>
          <cell r="AU153">
            <v>8.5932320000000004</v>
          </cell>
          <cell r="AV153">
            <v>8.5932320000000004</v>
          </cell>
          <cell r="AW153">
            <v>8.8897449999999996</v>
          </cell>
          <cell r="AX153">
            <v>29.819009999999999</v>
          </cell>
          <cell r="AY153">
            <v>8.8897449999999996</v>
          </cell>
          <cell r="AZ153">
            <v>29.819009999999999</v>
          </cell>
          <cell r="BA153">
            <v>11.684652</v>
          </cell>
          <cell r="BB153">
            <v>4.1938769999999996</v>
          </cell>
          <cell r="BC153">
            <v>4.1938769999999996</v>
          </cell>
          <cell r="BD153">
            <v>2.3688349999999998</v>
          </cell>
          <cell r="BE153">
            <v>2.3688349999999998</v>
          </cell>
          <cell r="BF153">
            <v>2.3688349999999998</v>
          </cell>
          <cell r="BG153">
            <v>8.7510630000000003</v>
          </cell>
          <cell r="BH153">
            <v>182.640534</v>
          </cell>
          <cell r="BI153">
            <v>182.640534</v>
          </cell>
          <cell r="BJ153">
            <v>202.73783900000001</v>
          </cell>
          <cell r="BK153">
            <v>310.681645</v>
          </cell>
        </row>
        <row r="154">
          <cell r="B154" t="str">
            <v>ARMDA</v>
          </cell>
          <cell r="C154">
            <v>43592.25</v>
          </cell>
          <cell r="D154" t="str">
            <v>Sanayi</v>
          </cell>
          <cell r="E154" t="str">
            <v>-</v>
          </cell>
          <cell r="F154">
            <v>457.29802899999999</v>
          </cell>
          <cell r="G154">
            <v>594.38337799999999</v>
          </cell>
          <cell r="H154">
            <v>356.38078400000001</v>
          </cell>
          <cell r="I154">
            <v>0.28317252088429101</v>
          </cell>
          <cell r="J154">
            <v>-0.23063456024168971</v>
          </cell>
          <cell r="K154" t="str">
            <v>-</v>
          </cell>
          <cell r="L154">
            <v>10.955642999999998</v>
          </cell>
          <cell r="M154">
            <v>13.725424</v>
          </cell>
          <cell r="N154">
            <v>11.534993</v>
          </cell>
          <cell r="O154">
            <v>-5.0225431432858403E-2</v>
          </cell>
          <cell r="P154">
            <v>-0.20179930324921125</v>
          </cell>
          <cell r="Q154" t="str">
            <v>-</v>
          </cell>
          <cell r="R154">
            <v>3.1087579999999999</v>
          </cell>
          <cell r="S154">
            <v>3.7450580000000002</v>
          </cell>
          <cell r="T154">
            <v>5.1126760000000004</v>
          </cell>
          <cell r="U154">
            <v>-0.39195090790028553</v>
          </cell>
          <cell r="V154">
            <v>-0.16990391070044852</v>
          </cell>
          <cell r="W154"/>
          <cell r="X154"/>
          <cell r="Y154"/>
          <cell r="Z154"/>
          <cell r="AA154">
            <v>258</v>
          </cell>
          <cell r="AB154">
            <v>457.29802899999999</v>
          </cell>
          <cell r="AC154">
            <v>356.38078400000001</v>
          </cell>
          <cell r="AD154">
            <v>395.77535599999999</v>
          </cell>
          <cell r="AE154">
            <v>366.25451500000003</v>
          </cell>
          <cell r="AF154">
            <v>23.136621999999999</v>
          </cell>
          <cell r="AG154">
            <v>20.976506000000001</v>
          </cell>
          <cell r="AH154">
            <v>20.976506000000001</v>
          </cell>
          <cell r="AI154">
            <v>21.616520999999999</v>
          </cell>
          <cell r="AJ154">
            <v>23.605615</v>
          </cell>
          <cell r="AK154">
            <v>27.065614</v>
          </cell>
          <cell r="AL154">
            <v>23.136621999999999</v>
          </cell>
          <cell r="AM154">
            <v>10.440327999999999</v>
          </cell>
          <cell r="AN154">
            <v>11.087833</v>
          </cell>
          <cell r="AO154">
            <v>11.087833</v>
          </cell>
          <cell r="AP154">
            <v>10.154470999999999</v>
          </cell>
          <cell r="AQ154">
            <v>12.420370999999999</v>
          </cell>
          <cell r="AR154">
            <v>13.140857</v>
          </cell>
          <cell r="AS154">
            <v>10.440327999999999</v>
          </cell>
          <cell r="AT154">
            <v>10.955643</v>
          </cell>
          <cell r="AU154">
            <v>11.534993</v>
          </cell>
          <cell r="AV154">
            <v>11.534993</v>
          </cell>
          <cell r="AW154">
            <v>10.617976000000001</v>
          </cell>
          <cell r="AX154">
            <v>13.060167</v>
          </cell>
          <cell r="AY154">
            <v>10.617976000000001</v>
          </cell>
          <cell r="AZ154">
            <v>13.060167</v>
          </cell>
          <cell r="BA154">
            <v>3.1087579999999999</v>
          </cell>
          <cell r="BB154">
            <v>5.1126760000000004</v>
          </cell>
          <cell r="BC154">
            <v>5.1126760000000004</v>
          </cell>
          <cell r="BD154">
            <v>-1.259244</v>
          </cell>
          <cell r="BE154">
            <v>-1.259244</v>
          </cell>
          <cell r="BF154">
            <v>-1.259244</v>
          </cell>
          <cell r="BG154">
            <v>-8.6335719999999991</v>
          </cell>
          <cell r="BH154">
            <v>90.315511000000001</v>
          </cell>
          <cell r="BI154">
            <v>90.315511000000001</v>
          </cell>
          <cell r="BJ154">
            <v>128.314481</v>
          </cell>
          <cell r="BK154">
            <v>183.585036</v>
          </cell>
        </row>
        <row r="155">
          <cell r="B155" t="str">
            <v>CMBTN</v>
          </cell>
          <cell r="C155">
            <v>43592.25</v>
          </cell>
          <cell r="D155" t="str">
            <v>Sanayi</v>
          </cell>
          <cell r="E155" t="str">
            <v>-</v>
          </cell>
          <cell r="F155">
            <v>35.906295</v>
          </cell>
          <cell r="G155">
            <v>56.043495999999998</v>
          </cell>
          <cell r="H155">
            <v>63.574956</v>
          </cell>
          <cell r="I155">
            <v>-0.435213215090546</v>
          </cell>
          <cell r="J155">
            <v>-0.359313790845596</v>
          </cell>
          <cell r="K155" t="str">
            <v>-</v>
          </cell>
          <cell r="L155">
            <v>-0.38054299999999996</v>
          </cell>
          <cell r="M155">
            <v>0.55631799999999998</v>
          </cell>
          <cell r="N155">
            <v>-3.1499460000000004</v>
          </cell>
          <cell r="O155" t="str">
            <v>n.m.</v>
          </cell>
          <cell r="P155" t="str">
            <v>n.m.</v>
          </cell>
          <cell r="Q155" t="str">
            <v>-</v>
          </cell>
          <cell r="R155">
            <v>0.190743</v>
          </cell>
          <cell r="S155">
            <v>16.417210000000001</v>
          </cell>
          <cell r="T155">
            <v>-3.1548240000000001</v>
          </cell>
          <cell r="U155" t="str">
            <v>n.m.</v>
          </cell>
          <cell r="V155">
            <v>-0.98838152158618908</v>
          </cell>
          <cell r="W155"/>
          <cell r="X155"/>
          <cell r="Y155"/>
          <cell r="Z155"/>
          <cell r="AA155">
            <v>46.657200000000003</v>
          </cell>
          <cell r="AB155">
            <v>35.906295</v>
          </cell>
          <cell r="AC155">
            <v>63.574956</v>
          </cell>
          <cell r="AD155">
            <v>69.863445999999996</v>
          </cell>
          <cell r="AE155">
            <v>65.198091000000005</v>
          </cell>
          <cell r="AF155">
            <v>2.676294</v>
          </cell>
          <cell r="AG155">
            <v>0.63007199999999997</v>
          </cell>
          <cell r="AH155">
            <v>0.63007199999999997</v>
          </cell>
          <cell r="AI155">
            <v>2.6501109999999999</v>
          </cell>
          <cell r="AJ155">
            <v>3.1422810000000001</v>
          </cell>
          <cell r="AK155">
            <v>3.5472980000000001</v>
          </cell>
          <cell r="AL155">
            <v>2.676294</v>
          </cell>
          <cell r="AM155">
            <v>-1.310068</v>
          </cell>
          <cell r="AN155">
            <v>-3.7719330000000002</v>
          </cell>
          <cell r="AO155">
            <v>-3.7719330000000002</v>
          </cell>
          <cell r="AP155">
            <v>-1.822381</v>
          </cell>
          <cell r="AQ155">
            <v>-2.1183339999999999</v>
          </cell>
          <cell r="AR155">
            <v>-0.28100000000000003</v>
          </cell>
          <cell r="AS155">
            <v>-1.310068</v>
          </cell>
          <cell r="AT155">
            <v>-0.38054300000000002</v>
          </cell>
          <cell r="AU155">
            <v>-3.1499459999999999</v>
          </cell>
          <cell r="AV155">
            <v>-3.1499459999999999</v>
          </cell>
          <cell r="AW155">
            <v>-1.1970909999999999</v>
          </cell>
          <cell r="AX155">
            <v>-1.478059</v>
          </cell>
          <cell r="AY155">
            <v>-1.1970909999999999</v>
          </cell>
          <cell r="AZ155">
            <v>-1.478059</v>
          </cell>
          <cell r="BA155">
            <v>0.190743</v>
          </cell>
          <cell r="BB155">
            <v>-3.1548240000000001</v>
          </cell>
          <cell r="BC155">
            <v>-3.1548240000000001</v>
          </cell>
          <cell r="BD155">
            <v>-1.8028249999999999</v>
          </cell>
          <cell r="BE155">
            <v>-1.8028249999999999</v>
          </cell>
          <cell r="BF155">
            <v>-1.8028249999999999</v>
          </cell>
          <cell r="BG155">
            <v>-1.880036</v>
          </cell>
          <cell r="BH155">
            <v>-2.4588329999999998</v>
          </cell>
          <cell r="BI155">
            <v>-2.4588329999999998</v>
          </cell>
          <cell r="BJ155">
            <v>-3.2395890000000001</v>
          </cell>
          <cell r="BK155">
            <v>-8.2415900000000004</v>
          </cell>
        </row>
        <row r="156">
          <cell r="B156" t="str">
            <v>CMENT</v>
          </cell>
          <cell r="C156">
            <v>43592.25</v>
          </cell>
          <cell r="D156" t="str">
            <v>Sanayi</v>
          </cell>
          <cell r="E156" t="str">
            <v>-</v>
          </cell>
          <cell r="F156">
            <v>131.66300000000001</v>
          </cell>
          <cell r="G156">
            <v>203.36600000000001</v>
          </cell>
          <cell r="H156">
            <v>223.251</v>
          </cell>
          <cell r="I156">
            <v>-0.41024676261248549</v>
          </cell>
          <cell r="J156">
            <v>-0.35258106074761764</v>
          </cell>
          <cell r="K156" t="str">
            <v>-</v>
          </cell>
          <cell r="L156">
            <v>-31.624000000000002</v>
          </cell>
          <cell r="M156">
            <v>-12.705</v>
          </cell>
          <cell r="N156">
            <v>10.420999999999999</v>
          </cell>
          <cell r="O156" t="str">
            <v>n.m.</v>
          </cell>
          <cell r="P156" t="str">
            <v>n.m.</v>
          </cell>
          <cell r="Q156" t="str">
            <v>-</v>
          </cell>
          <cell r="R156">
            <v>-32.225000000000001</v>
          </cell>
          <cell r="S156">
            <v>43.213999999999999</v>
          </cell>
          <cell r="T156">
            <v>3.5000000000000003E-2</v>
          </cell>
          <cell r="U156" t="str">
            <v>n.m.</v>
          </cell>
          <cell r="V156" t="str">
            <v>n.m.</v>
          </cell>
          <cell r="W156"/>
          <cell r="X156"/>
          <cell r="Y156"/>
          <cell r="Z156"/>
          <cell r="AA156">
            <v>1132.4620216000001</v>
          </cell>
          <cell r="AB156">
            <v>131.66300000000001</v>
          </cell>
          <cell r="AC156">
            <v>223.251</v>
          </cell>
          <cell r="AD156">
            <v>277.56700000000001</v>
          </cell>
          <cell r="AE156">
            <v>266.065</v>
          </cell>
          <cell r="AF156">
            <v>-9.99</v>
          </cell>
          <cell r="AG156">
            <v>35.167999999999999</v>
          </cell>
          <cell r="AH156">
            <v>35.167999999999999</v>
          </cell>
          <cell r="AI156">
            <v>51.725999999999999</v>
          </cell>
          <cell r="AJ156">
            <v>34.658000000000001</v>
          </cell>
          <cell r="AK156">
            <v>7.9089999999999998</v>
          </cell>
          <cell r="AL156">
            <v>-9.99</v>
          </cell>
          <cell r="AM156">
            <v>-43.429000000000002</v>
          </cell>
          <cell r="AN156">
            <v>-1.792</v>
          </cell>
          <cell r="AO156">
            <v>-1.792</v>
          </cell>
          <cell r="AP156">
            <v>15.663</v>
          </cell>
          <cell r="AQ156">
            <v>-8.5570000000000004</v>
          </cell>
          <cell r="AR156">
            <v>-27.271000000000001</v>
          </cell>
          <cell r="AS156">
            <v>-43.429000000000002</v>
          </cell>
          <cell r="AT156">
            <v>-31.623999999999999</v>
          </cell>
          <cell r="AU156">
            <v>10.420999999999999</v>
          </cell>
          <cell r="AV156">
            <v>10.420999999999999</v>
          </cell>
          <cell r="AW156">
            <v>30.945</v>
          </cell>
          <cell r="AX156">
            <v>5.9420000000000002</v>
          </cell>
          <cell r="AY156">
            <v>30.945</v>
          </cell>
          <cell r="AZ156">
            <v>5.9420000000000002</v>
          </cell>
          <cell r="BA156">
            <v>-32.225000000000001</v>
          </cell>
          <cell r="BB156">
            <v>3.5000000000000003E-2</v>
          </cell>
          <cell r="BC156">
            <v>3.5000000000000003E-2</v>
          </cell>
          <cell r="BD156">
            <v>0.76900000000000002</v>
          </cell>
          <cell r="BE156">
            <v>0.76900000000000002</v>
          </cell>
          <cell r="BF156">
            <v>0.76900000000000002</v>
          </cell>
          <cell r="BG156">
            <v>-49.54</v>
          </cell>
          <cell r="BH156">
            <v>34.448999999999998</v>
          </cell>
          <cell r="BI156">
            <v>34.448999999999998</v>
          </cell>
          <cell r="BJ156">
            <v>56.548000000000002</v>
          </cell>
          <cell r="BK156">
            <v>29.672000000000001</v>
          </cell>
        </row>
        <row r="157">
          <cell r="B157" t="str">
            <v>ASELS</v>
          </cell>
          <cell r="C157">
            <v>43592.583333333299</v>
          </cell>
          <cell r="D157" t="str">
            <v>Sanayi</v>
          </cell>
          <cell r="E157">
            <v>2053.5042833333337</v>
          </cell>
          <cell r="F157">
            <v>1998.0989999999999</v>
          </cell>
          <cell r="G157">
            <v>3794.576</v>
          </cell>
          <cell r="H157">
            <v>1365.1990000000001</v>
          </cell>
          <cell r="I157">
            <v>0.46359541722488795</v>
          </cell>
          <cell r="J157">
            <v>-0.47343286838898468</v>
          </cell>
          <cell r="K157">
            <v>420.50633789153937</v>
          </cell>
          <cell r="L157">
            <v>394.79500000000002</v>
          </cell>
          <cell r="M157">
            <v>812.73199999999997</v>
          </cell>
          <cell r="N157">
            <v>283.36</v>
          </cell>
          <cell r="O157">
            <v>0.3932629870129869</v>
          </cell>
          <cell r="P157">
            <v>-0.51423716551089416</v>
          </cell>
          <cell r="Q157">
            <v>578.01017677714435</v>
          </cell>
          <cell r="R157">
            <v>629.29600000000005</v>
          </cell>
          <cell r="S157">
            <v>582.69399999999996</v>
          </cell>
          <cell r="T157">
            <v>351.36099999999999</v>
          </cell>
          <cell r="U157">
            <v>0.79102404649349256</v>
          </cell>
          <cell r="V157">
            <v>7.9976797427123048E-2</v>
          </cell>
          <cell r="W157"/>
          <cell r="X157"/>
          <cell r="Y157"/>
          <cell r="Z157"/>
          <cell r="AA157">
            <v>21432</v>
          </cell>
          <cell r="AB157">
            <v>1998.0989999999999</v>
          </cell>
          <cell r="AC157">
            <v>1365.1990000000001</v>
          </cell>
          <cell r="AD157">
            <v>1914.577</v>
          </cell>
          <cell r="AE157">
            <v>1934.164</v>
          </cell>
          <cell r="AF157">
            <v>465.85899999999998</v>
          </cell>
          <cell r="AG157">
            <v>331.88499999999999</v>
          </cell>
          <cell r="AH157">
            <v>331.88499999999999</v>
          </cell>
          <cell r="AI157">
            <v>488.23500000000001</v>
          </cell>
          <cell r="AJ157">
            <v>453.101</v>
          </cell>
          <cell r="AK157">
            <v>937.87099999999998</v>
          </cell>
          <cell r="AL157">
            <v>465.85899999999998</v>
          </cell>
          <cell r="AM157">
            <v>343.67</v>
          </cell>
          <cell r="AN157">
            <v>243.30799999999999</v>
          </cell>
          <cell r="AO157">
            <v>243.30799999999999</v>
          </cell>
          <cell r="AP157">
            <v>377.5</v>
          </cell>
          <cell r="AQ157">
            <v>337.57799999999997</v>
          </cell>
          <cell r="AR157">
            <v>765.81799999999998</v>
          </cell>
          <cell r="AS157">
            <v>343.67</v>
          </cell>
          <cell r="AT157">
            <v>394.79500000000002</v>
          </cell>
          <cell r="AU157">
            <v>283.36</v>
          </cell>
          <cell r="AV157">
            <v>283.36</v>
          </cell>
          <cell r="AW157">
            <v>419.20699999999999</v>
          </cell>
          <cell r="AX157">
            <v>380.29700000000003</v>
          </cell>
          <cell r="AY157">
            <v>419.20699999999999</v>
          </cell>
          <cell r="AZ157">
            <v>380.29700000000003</v>
          </cell>
          <cell r="BA157">
            <v>629.29600000000005</v>
          </cell>
          <cell r="BB157">
            <v>351.36099999999999</v>
          </cell>
          <cell r="BC157">
            <v>351.36099999999999</v>
          </cell>
          <cell r="BD157">
            <v>590.43600000000004</v>
          </cell>
          <cell r="BE157">
            <v>590.43600000000004</v>
          </cell>
          <cell r="BF157">
            <v>590.43600000000004</v>
          </cell>
          <cell r="BG157">
            <v>793.70600000000002</v>
          </cell>
          <cell r="BH157">
            <v>25.198</v>
          </cell>
          <cell r="BI157">
            <v>25.198</v>
          </cell>
          <cell r="BJ157">
            <v>-2901.4940000000001</v>
          </cell>
          <cell r="BK157">
            <v>-2197.04</v>
          </cell>
        </row>
        <row r="158">
          <cell r="B158" t="str">
            <v>AVGYO</v>
          </cell>
          <cell r="C158">
            <v>43592.758148148147</v>
          </cell>
          <cell r="D158" t="str">
            <v>Sanayi</v>
          </cell>
          <cell r="E158" t="str">
            <v>-</v>
          </cell>
          <cell r="F158">
            <v>2.1625429999999999</v>
          </cell>
          <cell r="G158">
            <v>1.8715440000000001</v>
          </cell>
          <cell r="H158">
            <v>1.6684540000000001</v>
          </cell>
          <cell r="I158">
            <v>0.29613582394240412</v>
          </cell>
          <cell r="J158">
            <v>0.15548605856982234</v>
          </cell>
          <cell r="K158" t="str">
            <v>-</v>
          </cell>
          <cell r="L158">
            <v>1.6113230000000001</v>
          </cell>
          <cell r="M158">
            <v>1.1385050000000001</v>
          </cell>
          <cell r="N158">
            <v>1.1147090000000002</v>
          </cell>
          <cell r="O158">
            <v>0.44550999408814307</v>
          </cell>
          <cell r="P158">
            <v>0.41529725385483585</v>
          </cell>
          <cell r="Q158" t="str">
            <v>-</v>
          </cell>
          <cell r="R158">
            <v>5.9856870000000004</v>
          </cell>
          <cell r="S158">
            <v>6.4610370000000001</v>
          </cell>
          <cell r="T158">
            <v>1.672245</v>
          </cell>
          <cell r="U158">
            <v>2.5794318416260777</v>
          </cell>
          <cell r="V158">
            <v>-7.3571781124299296E-2</v>
          </cell>
          <cell r="W158"/>
          <cell r="X158"/>
          <cell r="Y158"/>
          <cell r="Z158"/>
          <cell r="AA158">
            <v>92.16</v>
          </cell>
          <cell r="AB158">
            <v>2.1625429999999999</v>
          </cell>
          <cell r="AC158">
            <v>1.6684540000000001</v>
          </cell>
          <cell r="AD158">
            <v>1.7197309999999999</v>
          </cell>
          <cell r="AE158">
            <v>1.796308</v>
          </cell>
          <cell r="AF158">
            <v>2.156577</v>
          </cell>
          <cell r="AG158">
            <v>1.6684540000000001</v>
          </cell>
          <cell r="AH158">
            <v>1.6684540000000001</v>
          </cell>
          <cell r="AI158">
            <v>1.6247290000000001</v>
          </cell>
          <cell r="AJ158">
            <v>1.7957069999999999</v>
          </cell>
          <cell r="AK158">
            <v>1.650814</v>
          </cell>
          <cell r="AL158">
            <v>2.156577</v>
          </cell>
          <cell r="AM158">
            <v>1.534899</v>
          </cell>
          <cell r="AN158">
            <v>1.0346630000000001</v>
          </cell>
          <cell r="AO158">
            <v>1.0346630000000001</v>
          </cell>
          <cell r="AP158">
            <v>1.0326679999999999</v>
          </cell>
          <cell r="AQ158">
            <v>1.2687980000000001</v>
          </cell>
          <cell r="AR158">
            <v>1.067593</v>
          </cell>
          <cell r="AS158">
            <v>1.534899</v>
          </cell>
          <cell r="AT158">
            <v>1.6113230000000001</v>
          </cell>
          <cell r="AU158">
            <v>1.1147089999999999</v>
          </cell>
          <cell r="AV158">
            <v>1.1147089999999999</v>
          </cell>
          <cell r="AW158">
            <v>1.1092820000000001</v>
          </cell>
          <cell r="AX158">
            <v>1.3449390000000001</v>
          </cell>
          <cell r="AY158">
            <v>1.1092820000000001</v>
          </cell>
          <cell r="AZ158">
            <v>1.3449390000000001</v>
          </cell>
          <cell r="BA158">
            <v>5.9856870000000004</v>
          </cell>
          <cell r="BB158">
            <v>1.672245</v>
          </cell>
          <cell r="BC158">
            <v>1.672245</v>
          </cell>
          <cell r="BD158">
            <v>0.97799599999999998</v>
          </cell>
          <cell r="BE158">
            <v>0.97799599999999998</v>
          </cell>
          <cell r="BF158">
            <v>0.97799599999999998</v>
          </cell>
          <cell r="BG158">
            <v>-0.45012999999999997</v>
          </cell>
          <cell r="BH158">
            <v>-21.702264</v>
          </cell>
          <cell r="BI158">
            <v>-21.702264</v>
          </cell>
          <cell r="BJ158">
            <v>-25.392033000000001</v>
          </cell>
          <cell r="BK158">
            <v>-25.548231999999999</v>
          </cell>
        </row>
        <row r="159">
          <cell r="B159" t="str">
            <v>TUPRS</v>
          </cell>
          <cell r="C159">
            <v>43593</v>
          </cell>
          <cell r="D159" t="str">
            <v>Sanayi</v>
          </cell>
          <cell r="E159">
            <v>18557.070968380758</v>
          </cell>
          <cell r="F159">
            <v>20707.887999999999</v>
          </cell>
          <cell r="G159">
            <v>24802.923999999999</v>
          </cell>
          <cell r="H159">
            <v>13421.407999999999</v>
          </cell>
          <cell r="I159">
            <v>0.54289982094278044</v>
          </cell>
          <cell r="J159">
            <v>-0.16510295318406809</v>
          </cell>
          <cell r="K159">
            <v>669.49801164056214</v>
          </cell>
          <cell r="L159">
            <v>789.37599999999998</v>
          </cell>
          <cell r="M159">
            <v>1743.0339999999999</v>
          </cell>
          <cell r="N159">
            <v>956.69100000000003</v>
          </cell>
          <cell r="O159">
            <v>-0.17488927981971192</v>
          </cell>
          <cell r="P159">
            <v>-0.54712529990809133</v>
          </cell>
          <cell r="Q159">
            <v>-255.29769916258149</v>
          </cell>
          <cell r="R159">
            <v>-375.15800000000002</v>
          </cell>
          <cell r="S159">
            <v>1766.059</v>
          </cell>
          <cell r="T159">
            <v>378.43599999999998</v>
          </cell>
          <cell r="U159" t="str">
            <v>n.m.</v>
          </cell>
          <cell r="V159" t="str">
            <v>n.m.</v>
          </cell>
          <cell r="W159"/>
          <cell r="X159"/>
          <cell r="Y159"/>
          <cell r="Z159"/>
          <cell r="AA159">
            <v>29324.088319999999</v>
          </cell>
          <cell r="AB159">
            <v>20707.887999999999</v>
          </cell>
          <cell r="AC159">
            <v>13421.407999999999</v>
          </cell>
          <cell r="AD159">
            <v>20080.772000000001</v>
          </cell>
          <cell r="AE159">
            <v>30247.065999999999</v>
          </cell>
          <cell r="AF159">
            <v>991.29300000000001</v>
          </cell>
          <cell r="AG159">
            <v>1069.19</v>
          </cell>
          <cell r="AH159">
            <v>1069.19</v>
          </cell>
          <cell r="AI159">
            <v>2220.7669999999998</v>
          </cell>
          <cell r="AJ159">
            <v>3909.8389999999999</v>
          </cell>
          <cell r="AK159">
            <v>2024.527</v>
          </cell>
          <cell r="AL159">
            <v>991.29300000000001</v>
          </cell>
          <cell r="AM159">
            <v>618.32799999999997</v>
          </cell>
          <cell r="AN159">
            <v>801.22900000000004</v>
          </cell>
          <cell r="AO159">
            <v>801.22900000000004</v>
          </cell>
          <cell r="AP159">
            <v>1943.489</v>
          </cell>
          <cell r="AQ159">
            <v>3585.4969999999998</v>
          </cell>
          <cell r="AR159">
            <v>1586.7239999999999</v>
          </cell>
          <cell r="AS159">
            <v>618.32799999999997</v>
          </cell>
          <cell r="AT159">
            <v>789.37599999999998</v>
          </cell>
          <cell r="AU159">
            <v>956.69100000000003</v>
          </cell>
          <cell r="AV159">
            <v>956.69100000000003</v>
          </cell>
          <cell r="AW159">
            <v>2098.2739999999999</v>
          </cell>
          <cell r="AX159">
            <v>3741.4340000000002</v>
          </cell>
          <cell r="AY159">
            <v>2098.2739999999999</v>
          </cell>
          <cell r="AZ159">
            <v>3741.4340000000002</v>
          </cell>
          <cell r="BA159">
            <v>-375.15800000000002</v>
          </cell>
          <cell r="BB159">
            <v>378.43599999999998</v>
          </cell>
          <cell r="BC159">
            <v>378.43599999999998</v>
          </cell>
          <cell r="BD159">
            <v>1026.692</v>
          </cell>
          <cell r="BE159">
            <v>1026.692</v>
          </cell>
          <cell r="BF159">
            <v>1026.692</v>
          </cell>
          <cell r="BG159">
            <v>541.60199999999998</v>
          </cell>
          <cell r="BH159">
            <v>9205.0499999999993</v>
          </cell>
          <cell r="BI159">
            <v>9205.0499999999993</v>
          </cell>
          <cell r="BJ159">
            <v>8923.3150000000005</v>
          </cell>
          <cell r="BK159">
            <v>9663.91</v>
          </cell>
        </row>
        <row r="160">
          <cell r="B160" t="str">
            <v>AYGAZ</v>
          </cell>
          <cell r="C160">
            <v>43593</v>
          </cell>
          <cell r="D160" t="str">
            <v>Sanayi</v>
          </cell>
          <cell r="E160">
            <v>2343.8448940540911</v>
          </cell>
          <cell r="F160">
            <v>2351.39</v>
          </cell>
          <cell r="G160">
            <v>2363.3069999999998</v>
          </cell>
          <cell r="H160">
            <v>2063.1680000000001</v>
          </cell>
          <cell r="I160">
            <v>0.13969875453671232</v>
          </cell>
          <cell r="J160">
            <v>-5.0425103467302002E-3</v>
          </cell>
          <cell r="K160">
            <v>83.660146513618145</v>
          </cell>
          <cell r="L160">
            <v>97.988</v>
          </cell>
          <cell r="M160">
            <v>-104.405</v>
          </cell>
          <cell r="N160">
            <v>38.299000000000007</v>
          </cell>
          <cell r="O160">
            <v>1.5585002219379089</v>
          </cell>
          <cell r="P160" t="str">
            <v>n.m.</v>
          </cell>
          <cell r="Q160">
            <v>-10.571884970041239</v>
          </cell>
          <cell r="R160">
            <v>10.071999999999999</v>
          </cell>
          <cell r="S160">
            <v>-86.751000000000005</v>
          </cell>
          <cell r="T160">
            <v>55.372999999999998</v>
          </cell>
          <cell r="U160">
            <v>-0.81810629729290452</v>
          </cell>
          <cell r="V160" t="str">
            <v>n.m.</v>
          </cell>
          <cell r="W160"/>
          <cell r="X160"/>
          <cell r="Y160"/>
          <cell r="Z160"/>
          <cell r="AA160">
            <v>2652</v>
          </cell>
          <cell r="AB160">
            <v>2351.39</v>
          </cell>
          <cell r="AC160">
            <v>2063.1680000000001</v>
          </cell>
          <cell r="AD160">
            <v>2222.3380000000002</v>
          </cell>
          <cell r="AE160">
            <v>2905.6280000000002</v>
          </cell>
          <cell r="AF160">
            <v>209.81</v>
          </cell>
          <cell r="AG160">
            <v>132.98099999999999</v>
          </cell>
          <cell r="AH160">
            <v>132.98099999999999</v>
          </cell>
          <cell r="AI160">
            <v>223.60400000000001</v>
          </cell>
          <cell r="AJ160">
            <v>277.13600000000002</v>
          </cell>
          <cell r="AK160">
            <v>0.627</v>
          </cell>
          <cell r="AL160">
            <v>209.81</v>
          </cell>
          <cell r="AM160">
            <v>67.382000000000005</v>
          </cell>
          <cell r="AN160">
            <v>16.100000000000001</v>
          </cell>
          <cell r="AO160">
            <v>16.100000000000001</v>
          </cell>
          <cell r="AP160">
            <v>90.873000000000005</v>
          </cell>
          <cell r="AQ160">
            <v>138.66399999999999</v>
          </cell>
          <cell r="AR160">
            <v>-127.14</v>
          </cell>
          <cell r="AS160">
            <v>67.382000000000005</v>
          </cell>
          <cell r="AT160">
            <v>97.988</v>
          </cell>
          <cell r="AU160">
            <v>38.298999999999999</v>
          </cell>
          <cell r="AV160">
            <v>38.298999999999999</v>
          </cell>
          <cell r="AW160">
            <v>113.303</v>
          </cell>
          <cell r="AX160">
            <v>160.88</v>
          </cell>
          <cell r="AY160">
            <v>113.303</v>
          </cell>
          <cell r="AZ160">
            <v>160.88</v>
          </cell>
          <cell r="BA160">
            <v>10.071999999999999</v>
          </cell>
          <cell r="BB160">
            <v>55.372999999999998</v>
          </cell>
          <cell r="BC160">
            <v>55.372999999999998</v>
          </cell>
          <cell r="BD160">
            <v>148.25299999999999</v>
          </cell>
          <cell r="BE160">
            <v>148.25299999999999</v>
          </cell>
          <cell r="BF160">
            <v>148.25299999999999</v>
          </cell>
          <cell r="BG160">
            <v>111.508</v>
          </cell>
          <cell r="BH160">
            <v>501.65499999999997</v>
          </cell>
          <cell r="BI160">
            <v>501.65499999999997</v>
          </cell>
          <cell r="BJ160">
            <v>793.54300000000001</v>
          </cell>
          <cell r="BK160">
            <v>791.09699999999998</v>
          </cell>
        </row>
        <row r="161">
          <cell r="B161" t="str">
            <v>ULKER</v>
          </cell>
          <cell r="C161">
            <v>43593</v>
          </cell>
          <cell r="D161" t="str">
            <v>Sanayi</v>
          </cell>
          <cell r="E161">
            <v>1868.8227417142862</v>
          </cell>
          <cell r="F161">
            <v>1942.36</v>
          </cell>
          <cell r="G161">
            <v>1734.729</v>
          </cell>
          <cell r="H161">
            <v>1407.69</v>
          </cell>
          <cell r="I161">
            <v>0.37982084123635174</v>
          </cell>
          <cell r="J161">
            <v>0.11969074132040203</v>
          </cell>
          <cell r="K161">
            <v>297.89144955425053</v>
          </cell>
          <cell r="L161">
            <v>330.20799999999997</v>
          </cell>
          <cell r="M161">
            <v>278.488</v>
          </cell>
          <cell r="N161">
            <v>224.99700000000001</v>
          </cell>
          <cell r="O161">
            <v>0.46761067925350086</v>
          </cell>
          <cell r="P161">
            <v>0.18571715836948077</v>
          </cell>
          <cell r="Q161">
            <v>253.90116556865911</v>
          </cell>
          <cell r="R161">
            <v>365.476</v>
          </cell>
          <cell r="S161">
            <v>132.68199999999999</v>
          </cell>
          <cell r="T161">
            <v>133.17699999999999</v>
          </cell>
          <cell r="U161">
            <v>1.7442876773016365</v>
          </cell>
          <cell r="V161">
            <v>1.7545258588203376</v>
          </cell>
          <cell r="W161"/>
          <cell r="X161"/>
          <cell r="Y161"/>
          <cell r="Z161"/>
          <cell r="AA161">
            <v>6453.54</v>
          </cell>
          <cell r="AB161">
            <v>1942.36</v>
          </cell>
          <cell r="AC161">
            <v>1407.69</v>
          </cell>
          <cell r="AD161">
            <v>1349.9059999999999</v>
          </cell>
          <cell r="AE161">
            <v>1463.183</v>
          </cell>
          <cell r="AF161">
            <v>538.17200000000003</v>
          </cell>
          <cell r="AG161">
            <v>381.21899999999999</v>
          </cell>
          <cell r="AH161">
            <v>381.21899999999999</v>
          </cell>
          <cell r="AI161">
            <v>344.52100000000002</v>
          </cell>
          <cell r="AJ161">
            <v>410.58600000000001</v>
          </cell>
          <cell r="AK161">
            <v>403.57799999999997</v>
          </cell>
          <cell r="AL161">
            <v>538.17200000000003</v>
          </cell>
          <cell r="AM161">
            <v>288.91899999999998</v>
          </cell>
          <cell r="AN161">
            <v>190.49</v>
          </cell>
          <cell r="AO161">
            <v>190.49</v>
          </cell>
          <cell r="AP161">
            <v>165.97399999999999</v>
          </cell>
          <cell r="AQ161">
            <v>196.69900000000001</v>
          </cell>
          <cell r="AR161">
            <v>236.70099999999999</v>
          </cell>
          <cell r="AS161">
            <v>288.91899999999998</v>
          </cell>
          <cell r="AT161">
            <v>330.20800000000003</v>
          </cell>
          <cell r="AU161">
            <v>224.99700000000001</v>
          </cell>
          <cell r="AV161">
            <v>224.99700000000001</v>
          </cell>
          <cell r="AW161">
            <v>200.31899999999999</v>
          </cell>
          <cell r="AX161">
            <v>235.364</v>
          </cell>
          <cell r="AY161">
            <v>200.31899999999999</v>
          </cell>
          <cell r="AZ161">
            <v>235.364</v>
          </cell>
          <cell r="BA161">
            <v>365.476</v>
          </cell>
          <cell r="BB161">
            <v>133.17699999999999</v>
          </cell>
          <cell r="BC161">
            <v>133.17699999999999</v>
          </cell>
          <cell r="BD161">
            <v>241.74</v>
          </cell>
          <cell r="BE161">
            <v>241.74</v>
          </cell>
          <cell r="BF161">
            <v>241.74</v>
          </cell>
          <cell r="BG161">
            <v>221.85499999999999</v>
          </cell>
          <cell r="BH161">
            <v>1223.08</v>
          </cell>
          <cell r="BI161">
            <v>1223.08</v>
          </cell>
          <cell r="BJ161">
            <v>1707.2809999999999</v>
          </cell>
          <cell r="BK161">
            <v>2137.835</v>
          </cell>
        </row>
        <row r="162">
          <cell r="B162" t="str">
            <v>BRSAN</v>
          </cell>
          <cell r="C162">
            <v>43593</v>
          </cell>
          <cell r="D162" t="str">
            <v>Sanayi</v>
          </cell>
          <cell r="E162" t="str">
            <v>-</v>
          </cell>
          <cell r="F162">
            <v>1149.0288129999999</v>
          </cell>
          <cell r="G162">
            <v>1749.3460789999999</v>
          </cell>
          <cell r="H162">
            <v>714.57520099999999</v>
          </cell>
          <cell r="I162">
            <v>0.60798865030861871</v>
          </cell>
          <cell r="J162">
            <v>-0.34316666850916466</v>
          </cell>
          <cell r="K162" t="str">
            <v>-</v>
          </cell>
          <cell r="L162">
            <v>100.91489199999999</v>
          </cell>
          <cell r="M162">
            <v>153.596057</v>
          </cell>
          <cell r="N162">
            <v>70.431531000000007</v>
          </cell>
          <cell r="O162">
            <v>0.43280843916341927</v>
          </cell>
          <cell r="P162">
            <v>-0.34298513926044338</v>
          </cell>
          <cell r="Q162" t="str">
            <v>-</v>
          </cell>
          <cell r="R162">
            <v>13.689181</v>
          </cell>
          <cell r="S162">
            <v>117.954111</v>
          </cell>
          <cell r="T162">
            <v>12.068917000000001</v>
          </cell>
          <cell r="U162">
            <v>0.13425098540324698</v>
          </cell>
          <cell r="V162">
            <v>-0.88394485886125662</v>
          </cell>
          <cell r="W162"/>
          <cell r="X162"/>
          <cell r="Y162"/>
          <cell r="Z162"/>
          <cell r="AA162">
            <v>1196.3699999999999</v>
          </cell>
          <cell r="AB162">
            <v>1149.0288129999999</v>
          </cell>
          <cell r="AC162">
            <v>714.57520099999999</v>
          </cell>
          <cell r="AD162">
            <v>966.42361900000003</v>
          </cell>
          <cell r="AE162">
            <v>1452.7805780000001</v>
          </cell>
          <cell r="AF162">
            <v>132.25041200000001</v>
          </cell>
          <cell r="AG162">
            <v>94.115606</v>
          </cell>
          <cell r="AH162">
            <v>94.115606</v>
          </cell>
          <cell r="AI162">
            <v>133.60692900000001</v>
          </cell>
          <cell r="AJ162">
            <v>196.61052799999999</v>
          </cell>
          <cell r="AK162">
            <v>209.507914</v>
          </cell>
          <cell r="AL162">
            <v>132.25041200000001</v>
          </cell>
          <cell r="AM162">
            <v>62.008733999999997</v>
          </cell>
          <cell r="AN162">
            <v>45.790593000000001</v>
          </cell>
          <cell r="AO162">
            <v>45.790593000000001</v>
          </cell>
          <cell r="AP162">
            <v>78.055975000000004</v>
          </cell>
          <cell r="AQ162">
            <v>138.214271</v>
          </cell>
          <cell r="AR162">
            <v>134.341093</v>
          </cell>
          <cell r="AS162">
            <v>62.008733999999997</v>
          </cell>
          <cell r="AT162">
            <v>100.91489199999999</v>
          </cell>
          <cell r="AU162">
            <v>70.431531000000007</v>
          </cell>
          <cell r="AV162">
            <v>70.431531000000007</v>
          </cell>
          <cell r="AW162">
            <v>113.649017</v>
          </cell>
          <cell r="AX162">
            <v>210.32266899999999</v>
          </cell>
          <cell r="AY162">
            <v>113.649017</v>
          </cell>
          <cell r="AZ162">
            <v>210.32266899999999</v>
          </cell>
          <cell r="BA162">
            <v>13.689181</v>
          </cell>
          <cell r="BB162">
            <v>12.068917000000001</v>
          </cell>
          <cell r="BC162">
            <v>12.068917000000001</v>
          </cell>
          <cell r="BD162">
            <v>61.191322</v>
          </cell>
          <cell r="BE162">
            <v>61.191322</v>
          </cell>
          <cell r="BF162">
            <v>61.191322</v>
          </cell>
          <cell r="BG162">
            <v>81.701150999999996</v>
          </cell>
          <cell r="BH162">
            <v>1367.0090130000001</v>
          </cell>
          <cell r="BI162">
            <v>1367.0090130000001</v>
          </cell>
          <cell r="BJ162">
            <v>1364.854184</v>
          </cell>
          <cell r="BK162">
            <v>1927.5732559999999</v>
          </cell>
        </row>
        <row r="163">
          <cell r="B163" t="str">
            <v>ERBOS</v>
          </cell>
          <cell r="C163">
            <v>43593</v>
          </cell>
          <cell r="D163" t="str">
            <v>Sanayi</v>
          </cell>
          <cell r="E163" t="str">
            <v>-</v>
          </cell>
          <cell r="F163">
            <v>152.103579</v>
          </cell>
          <cell r="G163">
            <v>156.72348</v>
          </cell>
          <cell r="H163">
            <v>130.74956499999999</v>
          </cell>
          <cell r="I163">
            <v>0.16331996209700583</v>
          </cell>
          <cell r="J163">
            <v>-2.94780399210125E-2</v>
          </cell>
          <cell r="K163" t="str">
            <v>-</v>
          </cell>
          <cell r="L163">
            <v>19.063488</v>
          </cell>
          <cell r="M163">
            <v>14.522360000000001</v>
          </cell>
          <cell r="N163">
            <v>23.350911</v>
          </cell>
          <cell r="O163">
            <v>-0.18360838255946421</v>
          </cell>
          <cell r="P163">
            <v>0.31269903789742148</v>
          </cell>
          <cell r="Q163" t="str">
            <v>-</v>
          </cell>
          <cell r="R163">
            <v>22.295358</v>
          </cell>
          <cell r="S163">
            <v>16.027035000000001</v>
          </cell>
          <cell r="T163">
            <v>20.549261999999999</v>
          </cell>
          <cell r="U163">
            <v>8.4971226703907998E-2</v>
          </cell>
          <cell r="V163">
            <v>0.39110933494560896</v>
          </cell>
          <cell r="W163"/>
          <cell r="X163"/>
          <cell r="Y163"/>
          <cell r="Z163"/>
          <cell r="AA163">
            <v>313</v>
          </cell>
          <cell r="AB163">
            <v>152.103579</v>
          </cell>
          <cell r="AC163">
            <v>130.74956499999999</v>
          </cell>
          <cell r="AD163">
            <v>124.400784</v>
          </cell>
          <cell r="AE163">
            <v>151.87700899999999</v>
          </cell>
          <cell r="AF163">
            <v>26.312283000000001</v>
          </cell>
          <cell r="AG163">
            <v>25.864678999999999</v>
          </cell>
          <cell r="AH163">
            <v>25.864678999999999</v>
          </cell>
          <cell r="AI163">
            <v>25.137125999999999</v>
          </cell>
          <cell r="AJ163">
            <v>36.198988</v>
          </cell>
          <cell r="AK163">
            <v>23.410768000000001</v>
          </cell>
          <cell r="AL163">
            <v>26.312283000000001</v>
          </cell>
          <cell r="AM163">
            <v>18.213266999999998</v>
          </cell>
          <cell r="AN163">
            <v>20.141576000000001</v>
          </cell>
          <cell r="AO163">
            <v>20.141576000000001</v>
          </cell>
          <cell r="AP163">
            <v>18.779878</v>
          </cell>
          <cell r="AQ163">
            <v>27.653105</v>
          </cell>
          <cell r="AR163">
            <v>14.522360000000001</v>
          </cell>
          <cell r="AS163">
            <v>18.213266999999998</v>
          </cell>
          <cell r="AT163">
            <v>19.063488</v>
          </cell>
          <cell r="AU163">
            <v>23.350911</v>
          </cell>
          <cell r="AV163">
            <v>23.350911</v>
          </cell>
          <cell r="AW163">
            <v>18.779878</v>
          </cell>
          <cell r="AX163">
            <v>27.653105</v>
          </cell>
          <cell r="AY163">
            <v>18.779878</v>
          </cell>
          <cell r="AZ163">
            <v>27.653105</v>
          </cell>
          <cell r="BA163">
            <v>22.295358</v>
          </cell>
          <cell r="BB163">
            <v>20.549261999999999</v>
          </cell>
          <cell r="BC163">
            <v>20.549261999999999</v>
          </cell>
          <cell r="BD163">
            <v>15.386976000000001</v>
          </cell>
          <cell r="BE163">
            <v>15.386976000000001</v>
          </cell>
          <cell r="BF163">
            <v>15.386976000000001</v>
          </cell>
          <cell r="BG163">
            <v>20.038758000000001</v>
          </cell>
          <cell r="BH163">
            <v>-96.365097000000006</v>
          </cell>
          <cell r="BI163">
            <v>-96.365097000000006</v>
          </cell>
          <cell r="BJ163">
            <v>-69.443831000000003</v>
          </cell>
          <cell r="BK163">
            <v>-119.605023</v>
          </cell>
        </row>
        <row r="164">
          <cell r="B164" t="str">
            <v>PAGYO</v>
          </cell>
          <cell r="C164">
            <v>43593</v>
          </cell>
          <cell r="D164" t="str">
            <v>Sanayi</v>
          </cell>
          <cell r="E164" t="str">
            <v>-</v>
          </cell>
          <cell r="F164">
            <v>16.808478999999998</v>
          </cell>
          <cell r="G164">
            <v>20.334879000000001</v>
          </cell>
          <cell r="H164">
            <v>15.582019000000001</v>
          </cell>
          <cell r="I164">
            <v>7.8709954082330169E-2</v>
          </cell>
          <cell r="J164">
            <v>-0.17341632571307664</v>
          </cell>
          <cell r="K164" t="str">
            <v>-</v>
          </cell>
          <cell r="L164">
            <v>13.752022</v>
          </cell>
          <cell r="M164">
            <v>15.199616000000001</v>
          </cell>
          <cell r="N164">
            <v>13.252803</v>
          </cell>
          <cell r="O164">
            <v>3.7668936903385575E-2</v>
          </cell>
          <cell r="P164">
            <v>-9.5238853402612289E-2</v>
          </cell>
          <cell r="Q164" t="str">
            <v>-</v>
          </cell>
          <cell r="R164">
            <v>15.346519000000001</v>
          </cell>
          <cell r="S164">
            <v>26.393428</v>
          </cell>
          <cell r="T164">
            <v>14.254797999999999</v>
          </cell>
          <cell r="U164">
            <v>7.6586213287624494E-2</v>
          </cell>
          <cell r="V164">
            <v>-0.41854771574196425</v>
          </cell>
          <cell r="W164"/>
          <cell r="X164"/>
          <cell r="Y164"/>
          <cell r="Z164"/>
          <cell r="AA164">
            <v>357.57</v>
          </cell>
          <cell r="AB164">
            <v>16.808478999999998</v>
          </cell>
          <cell r="AC164">
            <v>15.582019000000001</v>
          </cell>
          <cell r="AD164">
            <v>15.467938</v>
          </cell>
          <cell r="AE164">
            <v>15.944914000000001</v>
          </cell>
          <cell r="AF164">
            <v>14.840896000000001</v>
          </cell>
          <cell r="AG164">
            <v>14.160102</v>
          </cell>
          <cell r="AH164">
            <v>14.160102</v>
          </cell>
          <cell r="AI164">
            <v>13.263503999999999</v>
          </cell>
          <cell r="AJ164">
            <v>14.322573999999999</v>
          </cell>
          <cell r="AK164">
            <v>18.512267000000001</v>
          </cell>
          <cell r="AL164">
            <v>14.840896000000001</v>
          </cell>
          <cell r="AM164">
            <v>13.708379000000001</v>
          </cell>
          <cell r="AN164">
            <v>13.242017000000001</v>
          </cell>
          <cell r="AO164">
            <v>13.242017000000001</v>
          </cell>
          <cell r="AP164">
            <v>12.338545</v>
          </cell>
          <cell r="AQ164">
            <v>12.523384999999999</v>
          </cell>
          <cell r="AR164">
            <v>15.183877000000001</v>
          </cell>
          <cell r="AS164">
            <v>13.708379000000001</v>
          </cell>
          <cell r="AT164">
            <v>13.752022</v>
          </cell>
          <cell r="AU164">
            <v>13.252803</v>
          </cell>
          <cell r="AV164">
            <v>13.252803</v>
          </cell>
          <cell r="AW164">
            <v>12.350346999999999</v>
          </cell>
          <cell r="AX164">
            <v>12.531158</v>
          </cell>
          <cell r="AY164">
            <v>12.350346999999999</v>
          </cell>
          <cell r="AZ164">
            <v>12.531158</v>
          </cell>
          <cell r="BA164">
            <v>15.346519000000001</v>
          </cell>
          <cell r="BB164">
            <v>14.254797999999999</v>
          </cell>
          <cell r="BC164">
            <v>14.254797999999999</v>
          </cell>
          <cell r="BD164">
            <v>11.943175999999999</v>
          </cell>
          <cell r="BE164">
            <v>11.943175999999999</v>
          </cell>
          <cell r="BF164">
            <v>11.943175999999999</v>
          </cell>
          <cell r="BG164">
            <v>13.385132</v>
          </cell>
          <cell r="BH164">
            <v>-1.3662620000000001</v>
          </cell>
          <cell r="BI164">
            <v>-1.3662620000000001</v>
          </cell>
          <cell r="BJ164">
            <v>-5.6597679999999997</v>
          </cell>
          <cell r="BK164">
            <v>-17.715050999999999</v>
          </cell>
        </row>
        <row r="165">
          <cell r="B165" t="str">
            <v>MPARK</v>
          </cell>
          <cell r="C165">
            <v>43593</v>
          </cell>
          <cell r="D165" t="str">
            <v>Sanayi</v>
          </cell>
          <cell r="E165">
            <v>913.41391519845513</v>
          </cell>
          <cell r="F165">
            <v>933.36699999999996</v>
          </cell>
          <cell r="G165">
            <v>880.22699999999998</v>
          </cell>
          <cell r="H165">
            <v>749.30700000000002</v>
          </cell>
          <cell r="I165">
            <v>0.24564030497513034</v>
          </cell>
          <cell r="J165">
            <v>6.0370790716485656E-2</v>
          </cell>
          <cell r="K165">
            <v>131.32461852530099</v>
          </cell>
          <cell r="L165">
            <v>158.142</v>
          </cell>
          <cell r="M165">
            <v>107.34100000000001</v>
          </cell>
          <cell r="N165">
            <v>122.26</v>
          </cell>
          <cell r="O165">
            <v>0.29348928513005057</v>
          </cell>
          <cell r="P165">
            <v>0.47326743741906618</v>
          </cell>
          <cell r="Q165">
            <v>3.3880800007815033</v>
          </cell>
          <cell r="R165">
            <v>-3.3180000000000001</v>
          </cell>
          <cell r="S165">
            <v>30.405000000000001</v>
          </cell>
          <cell r="T165">
            <v>-7.8049999999999997</v>
          </cell>
          <cell r="U165" t="str">
            <v>n.m.</v>
          </cell>
          <cell r="V165" t="str">
            <v>n.m.</v>
          </cell>
          <cell r="W165"/>
          <cell r="X165"/>
          <cell r="Y165"/>
          <cell r="Z165"/>
          <cell r="AA165">
            <v>2117.8187163600001</v>
          </cell>
          <cell r="AB165">
            <v>933.36699999999996</v>
          </cell>
          <cell r="AC165">
            <v>749.30700000000002</v>
          </cell>
          <cell r="AD165">
            <v>720.40700000000004</v>
          </cell>
          <cell r="AE165">
            <v>781.61800000000005</v>
          </cell>
          <cell r="AF165">
            <v>177.42099999999999</v>
          </cell>
          <cell r="AG165">
            <v>138.036</v>
          </cell>
          <cell r="AH165">
            <v>138.036</v>
          </cell>
          <cell r="AI165">
            <v>101.01300000000001</v>
          </cell>
          <cell r="AJ165">
            <v>110.303</v>
          </cell>
          <cell r="AK165">
            <v>138.15899999999999</v>
          </cell>
          <cell r="AL165">
            <v>177.42099999999999</v>
          </cell>
          <cell r="AM165">
            <v>105.699</v>
          </cell>
          <cell r="AN165">
            <v>78.343000000000004</v>
          </cell>
          <cell r="AO165">
            <v>78.343000000000004</v>
          </cell>
          <cell r="AP165">
            <v>37.557000000000002</v>
          </cell>
          <cell r="AQ165">
            <v>43.953000000000003</v>
          </cell>
          <cell r="AR165">
            <v>56.628</v>
          </cell>
          <cell r="AS165">
            <v>105.699</v>
          </cell>
          <cell r="AT165">
            <v>158.142</v>
          </cell>
          <cell r="AU165">
            <v>122.26</v>
          </cell>
          <cell r="AV165">
            <v>122.26</v>
          </cell>
          <cell r="AW165">
            <v>83.718999999999994</v>
          </cell>
          <cell r="AX165">
            <v>94.840999999999994</v>
          </cell>
          <cell r="AY165">
            <v>83.718999999999994</v>
          </cell>
          <cell r="AZ165">
            <v>94.840999999999994</v>
          </cell>
          <cell r="BA165">
            <v>-3.3180000000000001</v>
          </cell>
          <cell r="BB165">
            <v>-7.8049999999999997</v>
          </cell>
          <cell r="BC165">
            <v>-7.8049999999999997</v>
          </cell>
          <cell r="BD165">
            <v>-15.19</v>
          </cell>
          <cell r="BE165">
            <v>-15.19</v>
          </cell>
          <cell r="BF165">
            <v>-15.19</v>
          </cell>
          <cell r="BG165">
            <v>-135.06100000000001</v>
          </cell>
          <cell r="BH165">
            <v>929.125</v>
          </cell>
          <cell r="BI165">
            <v>929.125</v>
          </cell>
          <cell r="BJ165">
            <v>957.08600000000001</v>
          </cell>
          <cell r="BK165">
            <v>1330.7840000000001</v>
          </cell>
        </row>
        <row r="166">
          <cell r="B166" t="str">
            <v>AKCNS</v>
          </cell>
          <cell r="C166">
            <v>43593</v>
          </cell>
          <cell r="D166" t="str">
            <v>Sanayi</v>
          </cell>
          <cell r="E166">
            <v>392.95024660148465</v>
          </cell>
          <cell r="F166">
            <v>407.320043</v>
          </cell>
          <cell r="G166">
            <v>396.50427500000001</v>
          </cell>
          <cell r="H166">
            <v>387.62225599999999</v>
          </cell>
          <cell r="I166">
            <v>5.0816965989692875E-2</v>
          </cell>
          <cell r="J166">
            <v>2.7277809299786293E-2</v>
          </cell>
          <cell r="K166">
            <v>45.857959787966102</v>
          </cell>
          <cell r="L166">
            <v>30.664841000000003</v>
          </cell>
          <cell r="M166">
            <v>44.083219999999997</v>
          </cell>
          <cell r="N166">
            <v>70.079102000000006</v>
          </cell>
          <cell r="O166">
            <v>-0.56242531475360513</v>
          </cell>
          <cell r="P166">
            <v>-0.30438745173333515</v>
          </cell>
          <cell r="Q166">
            <v>13.307183752340263</v>
          </cell>
          <cell r="R166">
            <v>19.712702</v>
          </cell>
          <cell r="S166">
            <v>8.2374559999999999</v>
          </cell>
          <cell r="T166">
            <v>41.428643999999998</v>
          </cell>
          <cell r="U166">
            <v>-0.52417699213133795</v>
          </cell>
          <cell r="V166">
            <v>1.3930570311999237</v>
          </cell>
          <cell r="W166"/>
          <cell r="X166"/>
          <cell r="Y166"/>
          <cell r="Z166"/>
          <cell r="AA166">
            <v>1208.0310006575</v>
          </cell>
          <cell r="AB166">
            <v>407.320043</v>
          </cell>
          <cell r="AC166">
            <v>387.62225599999999</v>
          </cell>
          <cell r="AD166">
            <v>462.405868</v>
          </cell>
          <cell r="AE166">
            <v>469.03770200000002</v>
          </cell>
          <cell r="AF166">
            <v>34.333297999999999</v>
          </cell>
          <cell r="AG166">
            <v>69.813540000000003</v>
          </cell>
          <cell r="AH166">
            <v>69.813540000000003</v>
          </cell>
          <cell r="AI166">
            <v>124.458732</v>
          </cell>
          <cell r="AJ166">
            <v>116.663197</v>
          </cell>
          <cell r="AK166">
            <v>54.599280999999998</v>
          </cell>
          <cell r="AL166">
            <v>34.333297999999999</v>
          </cell>
          <cell r="AM166">
            <v>7.4351440000000002</v>
          </cell>
          <cell r="AN166">
            <v>49.105240999999999</v>
          </cell>
          <cell r="AO166">
            <v>49.105240999999999</v>
          </cell>
          <cell r="AP166">
            <v>103.962255</v>
          </cell>
          <cell r="AQ166">
            <v>94.450153999999998</v>
          </cell>
          <cell r="AR166">
            <v>22.581682000000001</v>
          </cell>
          <cell r="AS166">
            <v>7.4351440000000002</v>
          </cell>
          <cell r="AT166">
            <v>30.664840999999999</v>
          </cell>
          <cell r="AU166">
            <v>70.079102000000006</v>
          </cell>
          <cell r="AV166">
            <v>70.079102000000006</v>
          </cell>
          <cell r="AW166">
            <v>124.80840600000001</v>
          </cell>
          <cell r="AX166">
            <v>115.31895900000001</v>
          </cell>
          <cell r="AY166">
            <v>124.80840600000001</v>
          </cell>
          <cell r="AZ166">
            <v>115.31895900000001</v>
          </cell>
          <cell r="BA166">
            <v>19.712702</v>
          </cell>
          <cell r="BB166">
            <v>41.428643999999998</v>
          </cell>
          <cell r="BC166">
            <v>41.428643999999998</v>
          </cell>
          <cell r="BD166">
            <v>69.037867000000006</v>
          </cell>
          <cell r="BE166">
            <v>69.037867000000006</v>
          </cell>
          <cell r="BF166">
            <v>69.037867000000006</v>
          </cell>
          <cell r="BG166">
            <v>59.193072999999998</v>
          </cell>
          <cell r="BH166">
            <v>383.81036999999998</v>
          </cell>
          <cell r="BI166">
            <v>383.81036999999998</v>
          </cell>
          <cell r="BJ166">
            <v>383.12254899999999</v>
          </cell>
          <cell r="BK166">
            <v>303.66820899999999</v>
          </cell>
        </row>
        <row r="167">
          <cell r="B167" t="str">
            <v>BRYAT</v>
          </cell>
          <cell r="C167">
            <v>43593</v>
          </cell>
          <cell r="D167" t="str">
            <v>Sanayi</v>
          </cell>
          <cell r="E167" t="str">
            <v>-</v>
          </cell>
          <cell r="F167">
            <v>17.836352000000002</v>
          </cell>
          <cell r="G167">
            <v>3.6904430000000001</v>
          </cell>
          <cell r="H167">
            <v>23.963449000000001</v>
          </cell>
          <cell r="I167">
            <v>-0.25568510609637196</v>
          </cell>
          <cell r="J167">
            <v>3.8331194927004697</v>
          </cell>
          <cell r="K167" t="str">
            <v>-</v>
          </cell>
          <cell r="L167">
            <v>9.1385249999999996</v>
          </cell>
          <cell r="M167">
            <v>-4.8453819999999999</v>
          </cell>
          <cell r="N167">
            <v>19.357400999999999</v>
          </cell>
          <cell r="O167">
            <v>-0.52790537324716269</v>
          </cell>
          <cell r="P167" t="str">
            <v>n.m.</v>
          </cell>
          <cell r="Q167" t="str">
            <v>-</v>
          </cell>
          <cell r="R167">
            <v>0.37587799999999999</v>
          </cell>
          <cell r="S167">
            <v>24.941027999999999</v>
          </cell>
          <cell r="T167">
            <v>17.59825</v>
          </cell>
          <cell r="U167">
            <v>-0.97864117170741405</v>
          </cell>
          <cell r="V167">
            <v>-0.98492933009818195</v>
          </cell>
          <cell r="W167"/>
          <cell r="X167"/>
          <cell r="Y167"/>
          <cell r="Z167"/>
          <cell r="AA167">
            <v>965.81250000000011</v>
          </cell>
          <cell r="AB167">
            <v>17.836352000000002</v>
          </cell>
          <cell r="AC167">
            <v>23.963449000000001</v>
          </cell>
          <cell r="AD167">
            <v>42.737214999999999</v>
          </cell>
          <cell r="AE167">
            <v>8.4495260000000005</v>
          </cell>
          <cell r="AF167">
            <v>17.836352000000002</v>
          </cell>
          <cell r="AG167">
            <v>23.963449000000001</v>
          </cell>
          <cell r="AH167">
            <v>23.963449000000001</v>
          </cell>
          <cell r="AI167">
            <v>48.815589000000003</v>
          </cell>
          <cell r="AJ167">
            <v>8.4495260000000005</v>
          </cell>
          <cell r="AK167">
            <v>3.6904430000000001</v>
          </cell>
          <cell r="AL167">
            <v>17.836352000000002</v>
          </cell>
          <cell r="AM167">
            <v>9.1385249999999996</v>
          </cell>
          <cell r="AN167">
            <v>19.357400999999999</v>
          </cell>
          <cell r="AO167">
            <v>19.357400999999999</v>
          </cell>
          <cell r="AP167">
            <v>44.409067999999998</v>
          </cell>
          <cell r="AQ167">
            <v>-1.923603</v>
          </cell>
          <cell r="AR167">
            <v>-4.8453819999999999</v>
          </cell>
          <cell r="AS167">
            <v>9.1385249999999996</v>
          </cell>
          <cell r="AT167">
            <v>9.1385249999999996</v>
          </cell>
          <cell r="AU167">
            <v>19.357400999999999</v>
          </cell>
          <cell r="AV167">
            <v>19.357400999999999</v>
          </cell>
          <cell r="AW167">
            <v>37.996268999999998</v>
          </cell>
          <cell r="AX167">
            <v>5.3418619999999999</v>
          </cell>
          <cell r="AY167">
            <v>37.996268999999998</v>
          </cell>
          <cell r="AZ167">
            <v>5.3418619999999999</v>
          </cell>
          <cell r="BA167">
            <v>0.37587799999999999</v>
          </cell>
          <cell r="BB167">
            <v>17.59825</v>
          </cell>
          <cell r="BC167">
            <v>17.59825</v>
          </cell>
          <cell r="BD167">
            <v>33.915917999999998</v>
          </cell>
          <cell r="BE167">
            <v>33.915917999999998</v>
          </cell>
          <cell r="BF167">
            <v>33.915917999999998</v>
          </cell>
          <cell r="BG167">
            <v>-51.214879000000003</v>
          </cell>
          <cell r="BH167">
            <v>-284.29590200000001</v>
          </cell>
          <cell r="BI167">
            <v>-284.29590200000001</v>
          </cell>
          <cell r="BJ167">
            <v>-374.84925099999998</v>
          </cell>
          <cell r="BK167">
            <v>-479.71203000000003</v>
          </cell>
        </row>
        <row r="168">
          <cell r="B168" t="str">
            <v>ALKIM</v>
          </cell>
          <cell r="C168">
            <v>43593</v>
          </cell>
          <cell r="D168" t="str">
            <v>Sanayi</v>
          </cell>
          <cell r="E168" t="str">
            <v>-</v>
          </cell>
          <cell r="F168">
            <v>173.62056699999999</v>
          </cell>
          <cell r="G168">
            <v>164.00174200000001</v>
          </cell>
          <cell r="H168">
            <v>116.609106</v>
          </cell>
          <cell r="I168">
            <v>0.48891088316893527</v>
          </cell>
          <cell r="J168">
            <v>5.8650748965825006E-2</v>
          </cell>
          <cell r="K168" t="str">
            <v>-</v>
          </cell>
          <cell r="L168">
            <v>37.074843999999999</v>
          </cell>
          <cell r="M168">
            <v>27.212733999999998</v>
          </cell>
          <cell r="N168">
            <v>20.746690999999998</v>
          </cell>
          <cell r="O168">
            <v>0.78702444645268987</v>
          </cell>
          <cell r="P168">
            <v>0.36240790800365752</v>
          </cell>
          <cell r="Q168" t="str">
            <v>-</v>
          </cell>
          <cell r="R168">
            <v>26.065878000000001</v>
          </cell>
          <cell r="S168">
            <v>15.865332</v>
          </cell>
          <cell r="T168">
            <v>11.457463000000001</v>
          </cell>
          <cell r="U168">
            <v>1.2750130635377133</v>
          </cell>
          <cell r="V168">
            <v>0.64294563769607849</v>
          </cell>
          <cell r="W168"/>
          <cell r="X168"/>
          <cell r="Y168"/>
          <cell r="Z168"/>
          <cell r="AA168">
            <v>595.87249999999995</v>
          </cell>
          <cell r="AB168">
            <v>173.62056699999999</v>
          </cell>
          <cell r="AC168">
            <v>116.609106</v>
          </cell>
          <cell r="AD168">
            <v>136.106233</v>
          </cell>
          <cell r="AE168">
            <v>172.44640100000001</v>
          </cell>
          <cell r="AF168">
            <v>46.361677</v>
          </cell>
          <cell r="AG168">
            <v>24.029036999999999</v>
          </cell>
          <cell r="AH168">
            <v>24.029036999999999</v>
          </cell>
          <cell r="AI168">
            <v>40.635134000000001</v>
          </cell>
          <cell r="AJ168">
            <v>60.833050999999998</v>
          </cell>
          <cell r="AK168">
            <v>39.007350000000002</v>
          </cell>
          <cell r="AL168">
            <v>46.361677</v>
          </cell>
          <cell r="AM168">
            <v>31.589314000000002</v>
          </cell>
          <cell r="AN168">
            <v>14.485967</v>
          </cell>
          <cell r="AO168">
            <v>14.485967</v>
          </cell>
          <cell r="AP168">
            <v>31.705497000000001</v>
          </cell>
          <cell r="AQ168">
            <v>48.758761999999997</v>
          </cell>
          <cell r="AR168">
            <v>21.825914999999998</v>
          </cell>
          <cell r="AS168">
            <v>31.589314000000002</v>
          </cell>
          <cell r="AT168">
            <v>37.074843999999999</v>
          </cell>
          <cell r="AU168">
            <v>20.746690999999998</v>
          </cell>
          <cell r="AV168">
            <v>20.746690999999998</v>
          </cell>
          <cell r="AW168">
            <v>35.569104000000003</v>
          </cell>
          <cell r="AX168">
            <v>54.055242</v>
          </cell>
          <cell r="AY168">
            <v>35.569104000000003</v>
          </cell>
          <cell r="AZ168">
            <v>54.055242</v>
          </cell>
          <cell r="BA168">
            <v>26.065878000000001</v>
          </cell>
          <cell r="BB168">
            <v>11.457463000000001</v>
          </cell>
          <cell r="BC168">
            <v>11.457463000000001</v>
          </cell>
          <cell r="BD168">
            <v>21.804289000000001</v>
          </cell>
          <cell r="BE168">
            <v>21.804289000000001</v>
          </cell>
          <cell r="BF168">
            <v>21.804289000000001</v>
          </cell>
          <cell r="BG168">
            <v>37.991840000000003</v>
          </cell>
          <cell r="BH168">
            <v>1.0129889999999999</v>
          </cell>
          <cell r="BI168">
            <v>1.0129889999999999</v>
          </cell>
          <cell r="BJ168">
            <v>65.444560999999993</v>
          </cell>
          <cell r="BK168">
            <v>52.333542999999999</v>
          </cell>
        </row>
        <row r="169">
          <cell r="B169" t="str">
            <v>DURDO</v>
          </cell>
          <cell r="C169">
            <v>43593</v>
          </cell>
          <cell r="D169" t="str">
            <v>Sanayi</v>
          </cell>
          <cell r="E169" t="str">
            <v>-</v>
          </cell>
          <cell r="F169">
            <v>53.084518000000003</v>
          </cell>
          <cell r="G169">
            <v>68.044820999999999</v>
          </cell>
          <cell r="H169">
            <v>39.044601</v>
          </cell>
          <cell r="I169">
            <v>0.35958664297786025</v>
          </cell>
          <cell r="J169">
            <v>-0.21985953934686664</v>
          </cell>
          <cell r="K169" t="str">
            <v>-</v>
          </cell>
          <cell r="L169">
            <v>6.9337049999999998</v>
          </cell>
          <cell r="M169">
            <v>17.701758999999999</v>
          </cell>
          <cell r="N169">
            <v>3.7192540000000003</v>
          </cell>
          <cell r="O169">
            <v>0.86427305045581693</v>
          </cell>
          <cell r="P169">
            <v>-0.60830418039246825</v>
          </cell>
          <cell r="Q169" t="str">
            <v>-</v>
          </cell>
          <cell r="R169">
            <v>-0.460422</v>
          </cell>
          <cell r="S169">
            <v>18.408348</v>
          </cell>
          <cell r="T169">
            <v>1.1326879999999999</v>
          </cell>
          <cell r="U169" t="str">
            <v>n.m.</v>
          </cell>
          <cell r="V169" t="str">
            <v>n.m.</v>
          </cell>
          <cell r="W169"/>
          <cell r="X169"/>
          <cell r="Y169"/>
          <cell r="Z169"/>
          <cell r="AA169">
            <v>93.984715124999994</v>
          </cell>
          <cell r="AB169">
            <v>53.084518000000003</v>
          </cell>
          <cell r="AC169">
            <v>39.044601</v>
          </cell>
          <cell r="AD169">
            <v>38.117806000000002</v>
          </cell>
          <cell r="AE169">
            <v>61.191460999999997</v>
          </cell>
          <cell r="AF169">
            <v>13.923999</v>
          </cell>
          <cell r="AG169">
            <v>8.563447</v>
          </cell>
          <cell r="AH169">
            <v>8.563447</v>
          </cell>
          <cell r="AI169">
            <v>10.052973</v>
          </cell>
          <cell r="AJ169">
            <v>23.289061</v>
          </cell>
          <cell r="AK169">
            <v>28.678053999999999</v>
          </cell>
          <cell r="AL169">
            <v>13.923999</v>
          </cell>
          <cell r="AM169">
            <v>4.7175719999999997</v>
          </cell>
          <cell r="AN169">
            <v>2.3466680000000002</v>
          </cell>
          <cell r="AO169">
            <v>2.3466680000000002</v>
          </cell>
          <cell r="AP169">
            <v>3.7971050000000002</v>
          </cell>
          <cell r="AQ169">
            <v>14.606512</v>
          </cell>
          <cell r="AR169">
            <v>15.538788</v>
          </cell>
          <cell r="AS169">
            <v>4.7175719999999997</v>
          </cell>
          <cell r="AT169">
            <v>6.9337049999999998</v>
          </cell>
          <cell r="AU169">
            <v>3.7192539999999998</v>
          </cell>
          <cell r="AV169">
            <v>3.7192539999999998</v>
          </cell>
          <cell r="AW169">
            <v>5.1943999999999999</v>
          </cell>
          <cell r="AX169">
            <v>16.437456000000001</v>
          </cell>
          <cell r="AY169">
            <v>5.1943999999999999</v>
          </cell>
          <cell r="AZ169">
            <v>16.437456000000001</v>
          </cell>
          <cell r="BA169">
            <v>-0.460422</v>
          </cell>
          <cell r="BB169">
            <v>1.1326879999999999</v>
          </cell>
          <cell r="BC169">
            <v>1.1326879999999999</v>
          </cell>
          <cell r="BD169">
            <v>-1.209997</v>
          </cell>
          <cell r="BE169">
            <v>-1.209997</v>
          </cell>
          <cell r="BF169">
            <v>-1.209997</v>
          </cell>
          <cell r="BG169">
            <v>-3.9093339999999999</v>
          </cell>
          <cell r="BH169">
            <v>49.071970999999998</v>
          </cell>
          <cell r="BI169">
            <v>49.071970999999998</v>
          </cell>
          <cell r="BJ169">
            <v>75.80198</v>
          </cell>
          <cell r="BK169">
            <v>107.473722</v>
          </cell>
        </row>
        <row r="170">
          <cell r="B170" t="str">
            <v>BLCYT</v>
          </cell>
          <cell r="C170">
            <v>43593.25</v>
          </cell>
          <cell r="D170" t="str">
            <v>Sanayi</v>
          </cell>
          <cell r="E170" t="str">
            <v>-</v>
          </cell>
          <cell r="F170">
            <v>52.426789999999997</v>
          </cell>
          <cell r="G170">
            <v>50.521321</v>
          </cell>
          <cell r="H170">
            <v>42.999389999999998</v>
          </cell>
          <cell r="I170">
            <v>0.21924497068446791</v>
          </cell>
          <cell r="J170">
            <v>3.7716135728121492E-2</v>
          </cell>
          <cell r="K170" t="str">
            <v>-</v>
          </cell>
          <cell r="L170">
            <v>17.007981999999998</v>
          </cell>
          <cell r="M170">
            <v>17.26867</v>
          </cell>
          <cell r="N170">
            <v>14.717922000000002</v>
          </cell>
          <cell r="O170">
            <v>0.15559669360932848</v>
          </cell>
          <cell r="P170">
            <v>-1.5096009130987076E-2</v>
          </cell>
          <cell r="Q170" t="str">
            <v>-</v>
          </cell>
          <cell r="R170">
            <v>6.8333139999999997</v>
          </cell>
          <cell r="S170">
            <v>12.987033</v>
          </cell>
          <cell r="T170">
            <v>5.1399280000000003</v>
          </cell>
          <cell r="U170">
            <v>0.32945714414676619</v>
          </cell>
          <cell r="V170">
            <v>-0.47383563281928986</v>
          </cell>
          <cell r="W170"/>
          <cell r="X170"/>
          <cell r="Y170"/>
          <cell r="Z170"/>
          <cell r="AA170">
            <v>75.599999999999994</v>
          </cell>
          <cell r="AB170">
            <v>52.426789999999997</v>
          </cell>
          <cell r="AC170">
            <v>42.999389999999998</v>
          </cell>
          <cell r="AD170">
            <v>51.265565000000002</v>
          </cell>
          <cell r="AE170">
            <v>48.041327000000003</v>
          </cell>
          <cell r="AF170">
            <v>17.924323000000001</v>
          </cell>
          <cell r="AG170">
            <v>15.428452</v>
          </cell>
          <cell r="AH170">
            <v>15.428452</v>
          </cell>
          <cell r="AI170">
            <v>17.790823</v>
          </cell>
          <cell r="AJ170">
            <v>18.599402999999999</v>
          </cell>
          <cell r="AK170">
            <v>18.419041</v>
          </cell>
          <cell r="AL170">
            <v>17.924323000000001</v>
          </cell>
          <cell r="AM170">
            <v>15.127559</v>
          </cell>
          <cell r="AN170">
            <v>13.063121000000001</v>
          </cell>
          <cell r="AO170">
            <v>13.063121000000001</v>
          </cell>
          <cell r="AP170">
            <v>15.844687</v>
          </cell>
          <cell r="AQ170">
            <v>16.256155</v>
          </cell>
          <cell r="AR170">
            <v>15.784551</v>
          </cell>
          <cell r="AS170">
            <v>15.127559</v>
          </cell>
          <cell r="AT170">
            <v>17.007981999999998</v>
          </cell>
          <cell r="AU170">
            <v>14.717922</v>
          </cell>
          <cell r="AV170">
            <v>14.717922</v>
          </cell>
          <cell r="AW170">
            <v>17.662071000000001</v>
          </cell>
          <cell r="AX170">
            <v>17.928016</v>
          </cell>
          <cell r="AY170">
            <v>17.662071000000001</v>
          </cell>
          <cell r="AZ170">
            <v>17.928016</v>
          </cell>
          <cell r="BA170">
            <v>6.8333139999999997</v>
          </cell>
          <cell r="BB170">
            <v>5.1399280000000003</v>
          </cell>
          <cell r="BC170">
            <v>5.1399280000000003</v>
          </cell>
          <cell r="BD170">
            <v>5.6593429999999998</v>
          </cell>
          <cell r="BE170">
            <v>5.6593429999999998</v>
          </cell>
          <cell r="BF170">
            <v>5.6593429999999998</v>
          </cell>
          <cell r="BG170">
            <v>2.4829370000000002</v>
          </cell>
          <cell r="BH170">
            <v>89.765638999999993</v>
          </cell>
          <cell r="BI170">
            <v>89.765638999999993</v>
          </cell>
          <cell r="BJ170">
            <v>88.189334000000002</v>
          </cell>
          <cell r="BK170">
            <v>96.360279000000006</v>
          </cell>
        </row>
        <row r="171">
          <cell r="B171" t="str">
            <v>GEDZA</v>
          </cell>
          <cell r="C171">
            <v>43593.25</v>
          </cell>
          <cell r="D171" t="str">
            <v>Sanayi</v>
          </cell>
          <cell r="E171" t="str">
            <v>-</v>
          </cell>
          <cell r="F171">
            <v>20.436384</v>
          </cell>
          <cell r="G171">
            <v>17.510871000000002</v>
          </cell>
          <cell r="H171">
            <v>13.515029999999999</v>
          </cell>
          <cell r="I171">
            <v>0.51212272558773453</v>
          </cell>
          <cell r="J171">
            <v>0.16706838854560679</v>
          </cell>
          <cell r="K171" t="str">
            <v>-</v>
          </cell>
          <cell r="L171">
            <v>4.4079329999999999</v>
          </cell>
          <cell r="M171">
            <v>5.2100569999999999</v>
          </cell>
          <cell r="N171">
            <v>3.13036</v>
          </cell>
          <cell r="O171">
            <v>0.40812334683550766</v>
          </cell>
          <cell r="P171">
            <v>-0.15395685690194949</v>
          </cell>
          <cell r="Q171" t="str">
            <v>-</v>
          </cell>
          <cell r="R171">
            <v>2.4770569999999998</v>
          </cell>
          <cell r="S171">
            <v>2.8008700000000002</v>
          </cell>
          <cell r="T171">
            <v>1.2785470000000001</v>
          </cell>
          <cell r="U171">
            <v>0.93740003300621688</v>
          </cell>
          <cell r="V171">
            <v>-0.11561157783117404</v>
          </cell>
          <cell r="W171"/>
          <cell r="X171"/>
          <cell r="Y171"/>
          <cell r="Z171"/>
          <cell r="AA171">
            <v>55.63727999999999</v>
          </cell>
          <cell r="AB171">
            <v>20.436384</v>
          </cell>
          <cell r="AC171">
            <v>13.515029999999999</v>
          </cell>
          <cell r="AD171">
            <v>16.106144</v>
          </cell>
          <cell r="AE171">
            <v>21.363890000000001</v>
          </cell>
          <cell r="AF171">
            <v>5.0911850000000003</v>
          </cell>
          <cell r="AG171">
            <v>3.4775900000000002</v>
          </cell>
          <cell r="AH171">
            <v>3.4775900000000002</v>
          </cell>
          <cell r="AI171">
            <v>4.4863869999999997</v>
          </cell>
          <cell r="AJ171">
            <v>6.2618479999999996</v>
          </cell>
          <cell r="AK171">
            <v>5.8278980000000002</v>
          </cell>
          <cell r="AL171">
            <v>5.0911850000000003</v>
          </cell>
          <cell r="AM171">
            <v>3.5655589999999999</v>
          </cell>
          <cell r="AN171">
            <v>2.4287920000000001</v>
          </cell>
          <cell r="AO171">
            <v>2.4287920000000001</v>
          </cell>
          <cell r="AP171">
            <v>3.332287</v>
          </cell>
          <cell r="AQ171">
            <v>5.0225270000000002</v>
          </cell>
          <cell r="AR171">
            <v>4.4062060000000001</v>
          </cell>
          <cell r="AS171">
            <v>3.5655589999999999</v>
          </cell>
          <cell r="AT171">
            <v>4.4079329999999999</v>
          </cell>
          <cell r="AU171">
            <v>3.13036</v>
          </cell>
          <cell r="AV171">
            <v>3.13036</v>
          </cell>
          <cell r="AW171">
            <v>4.063618</v>
          </cell>
          <cell r="AX171">
            <v>5.7703790000000001</v>
          </cell>
          <cell r="AY171">
            <v>4.063618</v>
          </cell>
          <cell r="AZ171">
            <v>5.7703790000000001</v>
          </cell>
          <cell r="BA171">
            <v>2.4770569999999998</v>
          </cell>
          <cell r="BB171">
            <v>1.2785470000000001</v>
          </cell>
          <cell r="BC171">
            <v>1.2785470000000001</v>
          </cell>
          <cell r="BD171">
            <v>3.9305560000000002</v>
          </cell>
          <cell r="BE171">
            <v>3.9305560000000002</v>
          </cell>
          <cell r="BF171">
            <v>3.9305560000000002</v>
          </cell>
          <cell r="BG171">
            <v>4.9247189999999996</v>
          </cell>
          <cell r="BH171">
            <v>-6.5772969999999997</v>
          </cell>
          <cell r="BI171">
            <v>-6.5772969999999997</v>
          </cell>
          <cell r="BJ171">
            <v>-7.3520329999999996</v>
          </cell>
          <cell r="BK171">
            <v>-5.7716440000000002</v>
          </cell>
        </row>
        <row r="172">
          <cell r="B172" t="str">
            <v>IZMDC</v>
          </cell>
          <cell r="C172">
            <v>43593.25</v>
          </cell>
          <cell r="D172" t="str">
            <v>Sanayi</v>
          </cell>
          <cell r="E172" t="str">
            <v>-</v>
          </cell>
          <cell r="F172">
            <v>1019.310924</v>
          </cell>
          <cell r="G172">
            <v>1249.701296</v>
          </cell>
          <cell r="H172">
            <v>1040.3510679999999</v>
          </cell>
          <cell r="I172">
            <v>-2.0224080742713202E-2</v>
          </cell>
          <cell r="J172">
            <v>-0.1843563519838104</v>
          </cell>
          <cell r="K172" t="str">
            <v>-</v>
          </cell>
          <cell r="L172">
            <v>-42.614535000000004</v>
          </cell>
          <cell r="M172">
            <v>-48.324997999999994</v>
          </cell>
          <cell r="N172">
            <v>67.734169000000009</v>
          </cell>
          <cell r="O172" t="str">
            <v>n.m.</v>
          </cell>
          <cell r="P172" t="str">
            <v>n.m.</v>
          </cell>
          <cell r="Q172" t="str">
            <v>-</v>
          </cell>
          <cell r="R172">
            <v>-194.065922</v>
          </cell>
          <cell r="S172">
            <v>269.33872500000001</v>
          </cell>
          <cell r="T172">
            <v>-19.917947000000002</v>
          </cell>
          <cell r="U172" t="str">
            <v>n.m.</v>
          </cell>
          <cell r="V172" t="str">
            <v>n.m.</v>
          </cell>
          <cell r="W172"/>
          <cell r="X172"/>
          <cell r="Y172"/>
          <cell r="Z172"/>
          <cell r="AA172">
            <v>618.75</v>
          </cell>
          <cell r="AB172">
            <v>1019.310924</v>
          </cell>
          <cell r="AC172">
            <v>1040.3510679999999</v>
          </cell>
          <cell r="AD172">
            <v>1026.3830909999999</v>
          </cell>
          <cell r="AE172">
            <v>1349.5867720000001</v>
          </cell>
          <cell r="AF172">
            <v>-50.382395000000002</v>
          </cell>
          <cell r="AG172">
            <v>56.270657999999997</v>
          </cell>
          <cell r="AH172">
            <v>56.270657999999997</v>
          </cell>
          <cell r="AI172">
            <v>72.930538999999996</v>
          </cell>
          <cell r="AJ172">
            <v>226.25538900000001</v>
          </cell>
          <cell r="AK172">
            <v>-57.783641000000003</v>
          </cell>
          <cell r="AL172">
            <v>-50.382395000000002</v>
          </cell>
          <cell r="AM172">
            <v>-67.003674000000004</v>
          </cell>
          <cell r="AN172">
            <v>40.434649</v>
          </cell>
          <cell r="AO172">
            <v>40.434649</v>
          </cell>
          <cell r="AP172">
            <v>59.070442999999997</v>
          </cell>
          <cell r="AQ172">
            <v>211.29544000000001</v>
          </cell>
          <cell r="AR172">
            <v>-74.665257999999994</v>
          </cell>
          <cell r="AS172">
            <v>-67.003674000000004</v>
          </cell>
          <cell r="AT172">
            <v>-42.614534999999997</v>
          </cell>
          <cell r="AU172">
            <v>67.734168999999994</v>
          </cell>
          <cell r="AV172">
            <v>67.734168999999994</v>
          </cell>
          <cell r="AW172">
            <v>84.896497999999994</v>
          </cell>
          <cell r="AX172">
            <v>237.553448</v>
          </cell>
          <cell r="AY172">
            <v>84.896497999999994</v>
          </cell>
          <cell r="AZ172">
            <v>237.553448</v>
          </cell>
          <cell r="BA172">
            <v>-194.065922</v>
          </cell>
          <cell r="BB172">
            <v>-19.917947000000002</v>
          </cell>
          <cell r="BC172">
            <v>-19.917947000000002</v>
          </cell>
          <cell r="BD172">
            <v>-161.71717100000001</v>
          </cell>
          <cell r="BE172">
            <v>-161.71717100000001</v>
          </cell>
          <cell r="BF172">
            <v>-161.71717100000001</v>
          </cell>
          <cell r="BG172">
            <v>-429.46283099999999</v>
          </cell>
          <cell r="BH172">
            <v>841.55970200000002</v>
          </cell>
          <cell r="BI172">
            <v>841.55970200000002</v>
          </cell>
          <cell r="BJ172">
            <v>1538.978243</v>
          </cell>
          <cell r="BK172">
            <v>1838.749937</v>
          </cell>
        </row>
        <row r="173">
          <cell r="B173" t="str">
            <v>MGROS</v>
          </cell>
          <cell r="C173">
            <v>43593.25</v>
          </cell>
          <cell r="D173" t="str">
            <v>Sanayi</v>
          </cell>
          <cell r="E173">
            <v>4830.0403257142852</v>
          </cell>
          <cell r="F173">
            <v>4922.6689999999999</v>
          </cell>
          <cell r="G173">
            <v>4923.4269999999997</v>
          </cell>
          <cell r="H173">
            <v>3940.136</v>
          </cell>
          <cell r="I173">
            <v>0.24936525033653667</v>
          </cell>
          <cell r="J173">
            <v>-1.5395780215687882E-4</v>
          </cell>
          <cell r="K173">
            <v>259.80248871333197</v>
          </cell>
          <cell r="L173">
            <v>451.20799999999997</v>
          </cell>
          <cell r="M173">
            <v>340.72500000000002</v>
          </cell>
          <cell r="N173">
            <v>178.88200000000001</v>
          </cell>
          <cell r="O173">
            <v>1.5223778803904247</v>
          </cell>
          <cell r="P173">
            <v>0.32425856629246441</v>
          </cell>
          <cell r="Q173">
            <v>-155.6427942138333</v>
          </cell>
          <cell r="R173">
            <v>-230.85499999999999</v>
          </cell>
          <cell r="S173">
            <v>359.23899999999998</v>
          </cell>
          <cell r="T173">
            <v>-243.66800000000001</v>
          </cell>
          <cell r="U173" t="str">
            <v>n.m.</v>
          </cell>
          <cell r="V173" t="str">
            <v>n.m.</v>
          </cell>
          <cell r="W173"/>
          <cell r="X173"/>
          <cell r="Y173"/>
          <cell r="Z173"/>
          <cell r="AA173">
            <v>2266.79899716</v>
          </cell>
          <cell r="AB173">
            <v>4922.6689999999999</v>
          </cell>
          <cell r="AC173">
            <v>3940.136</v>
          </cell>
          <cell r="AD173">
            <v>4523.2460000000001</v>
          </cell>
          <cell r="AE173">
            <v>5330.549</v>
          </cell>
          <cell r="AF173">
            <v>1355.7809999999999</v>
          </cell>
          <cell r="AG173">
            <v>998.49800000000005</v>
          </cell>
          <cell r="AH173">
            <v>998.49800000000005</v>
          </cell>
          <cell r="AI173">
            <v>1260.925</v>
          </cell>
          <cell r="AJ173">
            <v>1488.88</v>
          </cell>
          <cell r="AK173">
            <v>1421.6479999999999</v>
          </cell>
          <cell r="AL173">
            <v>1355.7809999999999</v>
          </cell>
          <cell r="AM173">
            <v>241.994</v>
          </cell>
          <cell r="AN173">
            <v>109.297</v>
          </cell>
          <cell r="AO173">
            <v>109.297</v>
          </cell>
          <cell r="AP173">
            <v>168.73</v>
          </cell>
          <cell r="AQ173">
            <v>300.01799999999997</v>
          </cell>
          <cell r="AR173">
            <v>265.49900000000002</v>
          </cell>
          <cell r="AS173">
            <v>241.994</v>
          </cell>
          <cell r="AT173">
            <v>451.20800000000003</v>
          </cell>
          <cell r="AU173">
            <v>178.88200000000001</v>
          </cell>
          <cell r="AV173">
            <v>178.88200000000001</v>
          </cell>
          <cell r="AW173">
            <v>246.22499999999999</v>
          </cell>
          <cell r="AX173">
            <v>378.03800000000001</v>
          </cell>
          <cell r="AY173">
            <v>246.22499999999999</v>
          </cell>
          <cell r="AZ173">
            <v>378.03800000000001</v>
          </cell>
          <cell r="BA173">
            <v>-230.85499999999999</v>
          </cell>
          <cell r="BB173">
            <v>-243.66800000000001</v>
          </cell>
          <cell r="BC173">
            <v>-243.66800000000001</v>
          </cell>
          <cell r="BD173">
            <v>-289.77499999999998</v>
          </cell>
          <cell r="BE173">
            <v>-289.77499999999998</v>
          </cell>
          <cell r="BF173">
            <v>-289.77499999999998</v>
          </cell>
          <cell r="BG173">
            <v>-666.59799999999996</v>
          </cell>
          <cell r="BH173">
            <v>2738.1979999999999</v>
          </cell>
          <cell r="BI173">
            <v>2738.1979999999999</v>
          </cell>
          <cell r="BJ173">
            <v>2718.681</v>
          </cell>
          <cell r="BK173">
            <v>3319.7429999999999</v>
          </cell>
        </row>
        <row r="174">
          <cell r="B174" t="str">
            <v>RYSAS</v>
          </cell>
          <cell r="C174">
            <v>43593.25</v>
          </cell>
          <cell r="D174" t="str">
            <v>Sanayi</v>
          </cell>
          <cell r="E174" t="str">
            <v>-</v>
          </cell>
          <cell r="F174">
            <v>145.59649200000001</v>
          </cell>
          <cell r="G174">
            <v>153.080277</v>
          </cell>
          <cell r="H174">
            <v>116.780418</v>
          </cell>
          <cell r="I174">
            <v>0.24675433170653682</v>
          </cell>
          <cell r="J174">
            <v>-4.8887976600669347E-2</v>
          </cell>
          <cell r="K174" t="str">
            <v>-</v>
          </cell>
          <cell r="L174">
            <v>52.460633999999999</v>
          </cell>
          <cell r="M174">
            <v>47.931923000000005</v>
          </cell>
          <cell r="N174">
            <v>35.103048999999999</v>
          </cell>
          <cell r="O174">
            <v>0.49447513804285204</v>
          </cell>
          <cell r="P174">
            <v>9.4482147106845549E-2</v>
          </cell>
          <cell r="Q174" t="str">
            <v>-</v>
          </cell>
          <cell r="R174">
            <v>-12.693619</v>
          </cell>
          <cell r="S174">
            <v>71.110664</v>
          </cell>
          <cell r="T174">
            <v>-12.074446</v>
          </cell>
          <cell r="U174" t="str">
            <v>n.m.</v>
          </cell>
          <cell r="V174" t="str">
            <v>n.m.</v>
          </cell>
          <cell r="W174"/>
          <cell r="X174"/>
          <cell r="Y174"/>
          <cell r="Z174"/>
          <cell r="AA174">
            <v>82.351500000000001</v>
          </cell>
          <cell r="AB174">
            <v>145.59649200000001</v>
          </cell>
          <cell r="AC174">
            <v>116.780418</v>
          </cell>
          <cell r="AD174">
            <v>127.94537800000001</v>
          </cell>
          <cell r="AE174">
            <v>143.692485</v>
          </cell>
          <cell r="AF174">
            <v>44.533861999999999</v>
          </cell>
          <cell r="AG174">
            <v>27.817283</v>
          </cell>
          <cell r="AH174">
            <v>27.817283</v>
          </cell>
          <cell r="AI174">
            <v>34.238675000000001</v>
          </cell>
          <cell r="AJ174">
            <v>45.324241999999998</v>
          </cell>
          <cell r="AK174">
            <v>45.259312000000001</v>
          </cell>
          <cell r="AL174">
            <v>44.533861999999999</v>
          </cell>
          <cell r="AM174">
            <v>42.881037999999997</v>
          </cell>
          <cell r="AN174">
            <v>25.846463</v>
          </cell>
          <cell r="AO174">
            <v>25.846463</v>
          </cell>
          <cell r="AP174">
            <v>31.087997999999999</v>
          </cell>
          <cell r="AQ174">
            <v>43.595726999999997</v>
          </cell>
          <cell r="AR174">
            <v>42.992806000000002</v>
          </cell>
          <cell r="AS174">
            <v>42.881037999999997</v>
          </cell>
          <cell r="AT174">
            <v>52.460633999999999</v>
          </cell>
          <cell r="AU174">
            <v>35.103048999999999</v>
          </cell>
          <cell r="AV174">
            <v>35.103048999999999</v>
          </cell>
          <cell r="AW174">
            <v>41.988128000000003</v>
          </cell>
          <cell r="AX174">
            <v>55.082279999999997</v>
          </cell>
          <cell r="AY174">
            <v>41.988128000000003</v>
          </cell>
          <cell r="AZ174">
            <v>55.082279999999997</v>
          </cell>
          <cell r="BA174">
            <v>-12.693619</v>
          </cell>
          <cell r="BB174">
            <v>-12.074446</v>
          </cell>
          <cell r="BC174">
            <v>-12.074446</v>
          </cell>
          <cell r="BD174">
            <v>-37.124969999999998</v>
          </cell>
          <cell r="BE174">
            <v>-37.124969999999998</v>
          </cell>
          <cell r="BF174">
            <v>-37.124969999999998</v>
          </cell>
          <cell r="BG174">
            <v>-94.440067999999997</v>
          </cell>
          <cell r="BH174">
            <v>934.113966</v>
          </cell>
          <cell r="BI174">
            <v>934.113966</v>
          </cell>
          <cell r="BJ174">
            <v>1007.2400280000001</v>
          </cell>
          <cell r="BK174">
            <v>1159.7540389999999</v>
          </cell>
        </row>
        <row r="175">
          <cell r="B175" t="str">
            <v>AEFES</v>
          </cell>
          <cell r="C175">
            <v>43593.583333333299</v>
          </cell>
          <cell r="D175" t="str">
            <v>Sanayi</v>
          </cell>
          <cell r="E175">
            <v>4112.7792560939852</v>
          </cell>
          <cell r="F175">
            <v>3968.6489999999999</v>
          </cell>
          <cell r="G175">
            <v>4045.96</v>
          </cell>
          <cell r="H175">
            <v>2709.3319999999999</v>
          </cell>
          <cell r="I175">
            <v>0.46480719232637413</v>
          </cell>
          <cell r="J175">
            <v>-1.9108196818554801E-2</v>
          </cell>
          <cell r="K175">
            <v>385.83058884433893</v>
          </cell>
          <cell r="L175">
            <v>367.34500000000003</v>
          </cell>
          <cell r="M175">
            <v>367.041</v>
          </cell>
          <cell r="N175">
            <v>286.62600000000003</v>
          </cell>
          <cell r="O175">
            <v>0.28161785741698231</v>
          </cell>
          <cell r="P175">
            <v>8.2824534588787913E-4</v>
          </cell>
          <cell r="Q175">
            <v>-176.18537704465564</v>
          </cell>
          <cell r="R175">
            <v>-176.751</v>
          </cell>
          <cell r="S175">
            <v>147.941</v>
          </cell>
          <cell r="T175">
            <v>-106.19</v>
          </cell>
          <cell r="U175" t="str">
            <v>n.m.</v>
          </cell>
          <cell r="V175" t="str">
            <v>n.m.</v>
          </cell>
          <cell r="W175"/>
          <cell r="X175"/>
          <cell r="Y175"/>
          <cell r="Z175"/>
          <cell r="AA175">
            <v>10977.631576019998</v>
          </cell>
          <cell r="AB175">
            <v>3968.6489999999999</v>
          </cell>
          <cell r="AC175">
            <v>2709.3319999999999</v>
          </cell>
          <cell r="AD175">
            <v>5504.3649999999998</v>
          </cell>
          <cell r="AE175">
            <v>6430.0290000000005</v>
          </cell>
          <cell r="AF175">
            <v>1218.117</v>
          </cell>
          <cell r="AG175">
            <v>948.48400000000004</v>
          </cell>
          <cell r="AH175">
            <v>948.48400000000004</v>
          </cell>
          <cell r="AI175">
            <v>2195.8110000000001</v>
          </cell>
          <cell r="AJ175">
            <v>2526.2669999999998</v>
          </cell>
          <cell r="AK175">
            <v>1259.759</v>
          </cell>
          <cell r="AL175">
            <v>1218.117</v>
          </cell>
          <cell r="AM175">
            <v>-82.915999999999997</v>
          </cell>
          <cell r="AN175">
            <v>48.564</v>
          </cell>
          <cell r="AO175">
            <v>48.564</v>
          </cell>
          <cell r="AP175">
            <v>605.69399999999996</v>
          </cell>
          <cell r="AQ175">
            <v>805.05100000000004</v>
          </cell>
          <cell r="AR175">
            <v>0.55200000000000005</v>
          </cell>
          <cell r="AS175">
            <v>-82.915999999999997</v>
          </cell>
          <cell r="AT175">
            <v>367.34500000000003</v>
          </cell>
          <cell r="AU175">
            <v>286.62599999999998</v>
          </cell>
          <cell r="AV175">
            <v>286.62599999999998</v>
          </cell>
          <cell r="AW175">
            <v>927.16099999999994</v>
          </cell>
          <cell r="AX175">
            <v>1176.7819999999999</v>
          </cell>
          <cell r="AY175">
            <v>927.16099999999994</v>
          </cell>
          <cell r="AZ175">
            <v>1176.7819999999999</v>
          </cell>
          <cell r="BA175">
            <v>-176.751</v>
          </cell>
          <cell r="BB175">
            <v>-106.19</v>
          </cell>
          <cell r="BC175">
            <v>-106.19</v>
          </cell>
          <cell r="BD175">
            <v>90.944999999999993</v>
          </cell>
          <cell r="BE175">
            <v>90.944999999999993</v>
          </cell>
          <cell r="BF175">
            <v>90.944999999999993</v>
          </cell>
          <cell r="BG175">
            <v>-35.814</v>
          </cell>
          <cell r="BH175">
            <v>4061.625</v>
          </cell>
          <cell r="BI175">
            <v>4061.625</v>
          </cell>
          <cell r="BJ175">
            <v>4736.0630000000001</v>
          </cell>
          <cell r="BK175">
            <v>4931.8670000000002</v>
          </cell>
        </row>
        <row r="176">
          <cell r="B176" t="str">
            <v>KCHOL</v>
          </cell>
          <cell r="C176">
            <v>43594</v>
          </cell>
          <cell r="D176" t="str">
            <v>Sanayi</v>
          </cell>
          <cell r="E176" t="str">
            <v/>
          </cell>
          <cell r="F176">
            <v>34261.701999999997</v>
          </cell>
          <cell r="G176">
            <v>39834.625999999997</v>
          </cell>
          <cell r="H176">
            <v>24587.937000000002</v>
          </cell>
          <cell r="I176">
            <v>0.39343540696399204</v>
          </cell>
          <cell r="J176">
            <v>-0.13990150177385874</v>
          </cell>
          <cell r="K176" t="str">
            <v/>
          </cell>
          <cell r="L176">
            <v>1993.9650000000001</v>
          </cell>
          <cell r="M176">
            <v>3325.0830000000001</v>
          </cell>
          <cell r="N176">
            <v>1737.2239999999999</v>
          </cell>
          <cell r="O176">
            <v>0.14778808029361801</v>
          </cell>
          <cell r="P176">
            <v>-0.40032624749517531</v>
          </cell>
          <cell r="Q176">
            <v>855.2</v>
          </cell>
          <cell r="R176">
            <v>779.30899999999997</v>
          </cell>
          <cell r="S176">
            <v>1710.39</v>
          </cell>
          <cell r="T176">
            <v>1141.1849999999999</v>
          </cell>
          <cell r="U176">
            <v>-0.31710546493338065</v>
          </cell>
          <cell r="V176">
            <v>-0.54436765883804283</v>
          </cell>
          <cell r="W176"/>
          <cell r="X176"/>
          <cell r="Y176"/>
          <cell r="Z176"/>
          <cell r="AA176">
            <v>38824.599145499997</v>
          </cell>
          <cell r="AB176">
            <v>34261.701999999997</v>
          </cell>
          <cell r="AC176">
            <v>24587.937000000002</v>
          </cell>
          <cell r="AD176">
            <v>33272.370000000003</v>
          </cell>
          <cell r="AE176">
            <v>45553.375</v>
          </cell>
          <cell r="AF176">
            <v>4389.1419999999998</v>
          </cell>
          <cell r="AG176">
            <v>3505.7130000000002</v>
          </cell>
          <cell r="AH176">
            <v>3505.7130000000002</v>
          </cell>
          <cell r="AI176">
            <v>5249.3959999999997</v>
          </cell>
          <cell r="AJ176">
            <v>7848.6790000000001</v>
          </cell>
          <cell r="AK176">
            <v>5835.0020000000004</v>
          </cell>
          <cell r="AL176">
            <v>4389.1419999999998</v>
          </cell>
          <cell r="AM176">
            <v>1350.25</v>
          </cell>
          <cell r="AN176">
            <v>1290.7929999999999</v>
          </cell>
          <cell r="AO176">
            <v>1290.7929999999999</v>
          </cell>
          <cell r="AP176">
            <v>2618.7919999999999</v>
          </cell>
          <cell r="AQ176">
            <v>4764.348</v>
          </cell>
          <cell r="AR176">
            <v>2752.5430000000001</v>
          </cell>
          <cell r="AS176">
            <v>1350.25</v>
          </cell>
          <cell r="AT176">
            <v>1993.9649999999999</v>
          </cell>
          <cell r="AU176">
            <v>1737.2239999999999</v>
          </cell>
          <cell r="AV176">
            <v>1737.2239999999999</v>
          </cell>
          <cell r="AW176">
            <v>3134.7510000000002</v>
          </cell>
          <cell r="AX176">
            <v>5342.7139999999999</v>
          </cell>
          <cell r="AY176">
            <v>3134.7510000000002</v>
          </cell>
          <cell r="AZ176">
            <v>5342.7139999999999</v>
          </cell>
          <cell r="BA176">
            <v>779.30899999999997</v>
          </cell>
          <cell r="BB176">
            <v>1141.1849999999999</v>
          </cell>
          <cell r="BC176">
            <v>1141.1849999999999</v>
          </cell>
          <cell r="BD176">
            <v>1418.434</v>
          </cell>
          <cell r="BE176">
            <v>1418.434</v>
          </cell>
          <cell r="BF176">
            <v>1418.434</v>
          </cell>
          <cell r="BG176">
            <v>1267.019</v>
          </cell>
          <cell r="BH176">
            <v>20082.532999999999</v>
          </cell>
          <cell r="BI176">
            <v>20082.532999999999</v>
          </cell>
          <cell r="BJ176">
            <v>23775.547999999999</v>
          </cell>
          <cell r="BK176">
            <v>26135.439999999999</v>
          </cell>
        </row>
        <row r="177">
          <cell r="B177" t="str">
            <v>SOKM</v>
          </cell>
          <cell r="C177">
            <v>43594</v>
          </cell>
          <cell r="D177" t="str">
            <v>Sanayi</v>
          </cell>
          <cell r="E177">
            <v>3499.5575487612223</v>
          </cell>
          <cell r="F177">
            <v>3523.4015439999998</v>
          </cell>
          <cell r="G177">
            <v>3350.5231650000001</v>
          </cell>
          <cell r="H177">
            <v>2569.5116029999999</v>
          </cell>
          <cell r="I177">
            <v>0.37123394962929845</v>
          </cell>
          <cell r="J177">
            <v>5.1597428367578413E-2</v>
          </cell>
          <cell r="K177">
            <v>122.25643951169839</v>
          </cell>
          <cell r="L177">
            <v>265.74897299999998</v>
          </cell>
          <cell r="M177">
            <v>174.64369500000001</v>
          </cell>
          <cell r="N177">
            <v>89.702100999999999</v>
          </cell>
          <cell r="O177">
            <v>1.9625724485539084</v>
          </cell>
          <cell r="P177">
            <v>0.52166371079127694</v>
          </cell>
          <cell r="Q177">
            <v>-69.250649868208271</v>
          </cell>
          <cell r="R177">
            <v>-97.353402000000003</v>
          </cell>
          <cell r="S177">
            <v>-54.938299999999998</v>
          </cell>
          <cell r="T177">
            <v>-119.497281</v>
          </cell>
          <cell r="U177" t="str">
            <v>n.m.</v>
          </cell>
          <cell r="V177" t="str">
            <v>n.m.</v>
          </cell>
          <cell r="W177"/>
          <cell r="X177"/>
          <cell r="Y177"/>
          <cell r="Z177"/>
          <cell r="AA177">
            <v>5225.8699963399995</v>
          </cell>
          <cell r="AB177">
            <v>3523.4015439999998</v>
          </cell>
          <cell r="AC177">
            <v>2569.5116029999999</v>
          </cell>
          <cell r="AD177">
            <v>2883.9129509999998</v>
          </cell>
          <cell r="AE177">
            <v>3256.8241410000001</v>
          </cell>
          <cell r="AF177">
            <v>780.72603900000001</v>
          </cell>
          <cell r="AG177">
            <v>597.06649100000004</v>
          </cell>
          <cell r="AH177">
            <v>597.06649100000004</v>
          </cell>
          <cell r="AI177">
            <v>683.00370199999998</v>
          </cell>
          <cell r="AJ177">
            <v>828.02616599999999</v>
          </cell>
          <cell r="AK177">
            <v>825.894586</v>
          </cell>
          <cell r="AL177">
            <v>780.72603900000001</v>
          </cell>
          <cell r="AM177">
            <v>125.583595</v>
          </cell>
          <cell r="AN177">
            <v>43.436255000000003</v>
          </cell>
          <cell r="AO177">
            <v>43.436255000000003</v>
          </cell>
          <cell r="AP177">
            <v>87.561019000000002</v>
          </cell>
          <cell r="AQ177">
            <v>176.36584199999999</v>
          </cell>
          <cell r="AR177">
            <v>122.407387</v>
          </cell>
          <cell r="AS177">
            <v>125.583595</v>
          </cell>
          <cell r="AT177">
            <v>265.74897299999998</v>
          </cell>
          <cell r="AU177">
            <v>89.702100999999999</v>
          </cell>
          <cell r="AV177">
            <v>89.702100999999999</v>
          </cell>
          <cell r="AW177">
            <v>137.704646</v>
          </cell>
          <cell r="AX177">
            <v>228.12383199999999</v>
          </cell>
          <cell r="AY177">
            <v>137.704646</v>
          </cell>
          <cell r="AZ177">
            <v>228.12383199999999</v>
          </cell>
          <cell r="BA177">
            <v>-97.353402000000003</v>
          </cell>
          <cell r="BB177">
            <v>-119.497281</v>
          </cell>
          <cell r="BC177">
            <v>-119.497281</v>
          </cell>
          <cell r="BD177">
            <v>229.484925</v>
          </cell>
          <cell r="BE177">
            <v>229.484925</v>
          </cell>
          <cell r="BF177">
            <v>229.484925</v>
          </cell>
          <cell r="BG177">
            <v>11.549555</v>
          </cell>
          <cell r="BH177">
            <v>1510.513514</v>
          </cell>
          <cell r="BI177">
            <v>1510.513514</v>
          </cell>
          <cell r="BJ177">
            <v>100.445633</v>
          </cell>
          <cell r="BK177">
            <v>105.939289</v>
          </cell>
        </row>
        <row r="178">
          <cell r="B178" t="str">
            <v>CIMSA</v>
          </cell>
          <cell r="C178">
            <v>43594</v>
          </cell>
          <cell r="D178" t="str">
            <v>Sanayi</v>
          </cell>
          <cell r="E178">
            <v>346.20096693626806</v>
          </cell>
          <cell r="F178">
            <v>336.18994400000003</v>
          </cell>
          <cell r="G178">
            <v>394.76407499999999</v>
          </cell>
          <cell r="H178">
            <v>360.735275</v>
          </cell>
          <cell r="I178">
            <v>-6.8042502912973979E-2</v>
          </cell>
          <cell r="J178">
            <v>-0.14837756196533325</v>
          </cell>
          <cell r="K178">
            <v>61.063561813590219</v>
          </cell>
          <cell r="L178">
            <v>62.316648999999998</v>
          </cell>
          <cell r="M178">
            <v>40.715601999999997</v>
          </cell>
          <cell r="N178">
            <v>93.198173999999995</v>
          </cell>
          <cell r="O178">
            <v>-0.33135332672934126</v>
          </cell>
          <cell r="P178">
            <v>0.53053487947937006</v>
          </cell>
          <cell r="Q178">
            <v>3.0439199476755845</v>
          </cell>
          <cell r="R178">
            <v>18.192174000000001</v>
          </cell>
          <cell r="S178">
            <v>-61.744543999999998</v>
          </cell>
          <cell r="T178">
            <v>37.143175999999997</v>
          </cell>
          <cell r="U178">
            <v>-0.51021490461666485</v>
          </cell>
          <cell r="V178" t="str">
            <v>n.m.</v>
          </cell>
          <cell r="W178"/>
          <cell r="X178"/>
          <cell r="Y178"/>
          <cell r="Z178"/>
          <cell r="AA178">
            <v>817.26087410000002</v>
          </cell>
          <cell r="AB178">
            <v>336.18994400000003</v>
          </cell>
          <cell r="AC178">
            <v>360.735275</v>
          </cell>
          <cell r="AD178">
            <v>492.608496</v>
          </cell>
          <cell r="AE178">
            <v>451.85020900000001</v>
          </cell>
          <cell r="AF178">
            <v>67.209811000000002</v>
          </cell>
          <cell r="AG178">
            <v>94.189401000000004</v>
          </cell>
          <cell r="AH178">
            <v>94.189401000000004</v>
          </cell>
          <cell r="AI178">
            <v>138.678167</v>
          </cell>
          <cell r="AJ178">
            <v>119.53454600000001</v>
          </cell>
          <cell r="AK178">
            <v>53.578499999999998</v>
          </cell>
          <cell r="AL178">
            <v>67.209811000000002</v>
          </cell>
          <cell r="AM178">
            <v>32.888396</v>
          </cell>
          <cell r="AN178">
            <v>68.619287999999997</v>
          </cell>
          <cell r="AO178">
            <v>68.619287999999997</v>
          </cell>
          <cell r="AP178">
            <v>108.304807</v>
          </cell>
          <cell r="AQ178">
            <v>90.981739000000005</v>
          </cell>
          <cell r="AR178">
            <v>11.378817</v>
          </cell>
          <cell r="AS178">
            <v>32.888396</v>
          </cell>
          <cell r="AT178">
            <v>62.316648999999998</v>
          </cell>
          <cell r="AU178">
            <v>93.198173999999995</v>
          </cell>
          <cell r="AV178">
            <v>93.198173999999995</v>
          </cell>
          <cell r="AW178">
            <v>133.256686</v>
          </cell>
          <cell r="AX178">
            <v>121.13069400000001</v>
          </cell>
          <cell r="AY178">
            <v>133.256686</v>
          </cell>
          <cell r="AZ178">
            <v>121.13069400000001</v>
          </cell>
          <cell r="BA178">
            <v>18.192174000000001</v>
          </cell>
          <cell r="BB178">
            <v>37.143175999999997</v>
          </cell>
          <cell r="BC178">
            <v>37.143175999999997</v>
          </cell>
          <cell r="BD178">
            <v>80.29307</v>
          </cell>
          <cell r="BE178">
            <v>80.29307</v>
          </cell>
          <cell r="BF178">
            <v>80.29307</v>
          </cell>
          <cell r="BG178">
            <v>99.233830999999995</v>
          </cell>
          <cell r="BH178">
            <v>1367.367888</v>
          </cell>
          <cell r="BI178">
            <v>1367.367888</v>
          </cell>
          <cell r="BJ178">
            <v>1389.0097969999999</v>
          </cell>
          <cell r="BK178">
            <v>1433.546325</v>
          </cell>
        </row>
        <row r="179">
          <cell r="B179" t="str">
            <v>EGPRO</v>
          </cell>
          <cell r="C179">
            <v>43594</v>
          </cell>
          <cell r="D179" t="str">
            <v>Sanayi</v>
          </cell>
          <cell r="E179" t="str">
            <v>-</v>
          </cell>
          <cell r="F179">
            <v>215.16652500000001</v>
          </cell>
          <cell r="G179">
            <v>288.26981499999999</v>
          </cell>
          <cell r="H179">
            <v>236.20246900000001</v>
          </cell>
          <cell r="I179">
            <v>-8.9058950522655222E-2</v>
          </cell>
          <cell r="J179">
            <v>-0.25359328724722696</v>
          </cell>
          <cell r="K179" t="str">
            <v>-</v>
          </cell>
          <cell r="L179">
            <v>14.42597</v>
          </cell>
          <cell r="M179">
            <v>45.059066999999999</v>
          </cell>
          <cell r="N179">
            <v>44.235220999999996</v>
          </cell>
          <cell r="O179">
            <v>-0.67388045828910859</v>
          </cell>
          <cell r="P179">
            <v>-0.6798431268006504</v>
          </cell>
          <cell r="Q179" t="str">
            <v>-</v>
          </cell>
          <cell r="R179">
            <v>-6.4380980000000001</v>
          </cell>
          <cell r="S179">
            <v>23.165482999999998</v>
          </cell>
          <cell r="T179">
            <v>28.68525</v>
          </cell>
          <cell r="U179" t="str">
            <v>n.m.</v>
          </cell>
          <cell r="V179" t="str">
            <v>n.m.</v>
          </cell>
          <cell r="W179"/>
          <cell r="X179"/>
          <cell r="Y179"/>
          <cell r="Z179"/>
          <cell r="AA179">
            <v>707.77213798679998</v>
          </cell>
          <cell r="AB179">
            <v>215.16652500000001</v>
          </cell>
          <cell r="AC179">
            <v>236.20246900000001</v>
          </cell>
          <cell r="AD179">
            <v>280.05358899999999</v>
          </cell>
          <cell r="AE179">
            <v>301.31682499999999</v>
          </cell>
          <cell r="AF179">
            <v>56.508546000000003</v>
          </cell>
          <cell r="AG179">
            <v>78.002047000000005</v>
          </cell>
          <cell r="AH179">
            <v>78.002047000000005</v>
          </cell>
          <cell r="AI179">
            <v>88.222327000000007</v>
          </cell>
          <cell r="AJ179">
            <v>97.934644000000006</v>
          </cell>
          <cell r="AK179">
            <v>87.129238999999998</v>
          </cell>
          <cell r="AL179">
            <v>56.508546000000003</v>
          </cell>
          <cell r="AM179">
            <v>7.3949530000000001</v>
          </cell>
          <cell r="AN179">
            <v>38.105891999999997</v>
          </cell>
          <cell r="AO179">
            <v>38.105891999999997</v>
          </cell>
          <cell r="AP179">
            <v>41.188481000000003</v>
          </cell>
          <cell r="AQ179">
            <v>56.372995000000003</v>
          </cell>
          <cell r="AR179">
            <v>39.715375000000002</v>
          </cell>
          <cell r="AS179">
            <v>7.3949530000000001</v>
          </cell>
          <cell r="AT179">
            <v>14.42597</v>
          </cell>
          <cell r="AU179">
            <v>44.235221000000003</v>
          </cell>
          <cell r="AV179">
            <v>44.235221000000003</v>
          </cell>
          <cell r="AW179">
            <v>46.716481000000002</v>
          </cell>
          <cell r="AX179">
            <v>64.422448000000003</v>
          </cell>
          <cell r="AY179">
            <v>46.716481000000002</v>
          </cell>
          <cell r="AZ179">
            <v>64.422448000000003</v>
          </cell>
          <cell r="BA179">
            <v>-6.4380980000000001</v>
          </cell>
          <cell r="BB179">
            <v>28.68525</v>
          </cell>
          <cell r="BC179">
            <v>28.68525</v>
          </cell>
          <cell r="BD179">
            <v>20.901446</v>
          </cell>
          <cell r="BE179">
            <v>20.901446</v>
          </cell>
          <cell r="BF179">
            <v>20.901446</v>
          </cell>
          <cell r="BG179">
            <v>33.297172000000003</v>
          </cell>
          <cell r="BH179">
            <v>247.677673</v>
          </cell>
          <cell r="BI179">
            <v>247.677673</v>
          </cell>
          <cell r="BJ179">
            <v>211.42943299999999</v>
          </cell>
          <cell r="BK179">
            <v>134.97279399999999</v>
          </cell>
        </row>
        <row r="180">
          <cell r="B180" t="str">
            <v>NETAS</v>
          </cell>
          <cell r="C180">
            <v>43594</v>
          </cell>
          <cell r="D180" t="str">
            <v>Sanayi</v>
          </cell>
          <cell r="E180" t="str">
            <v>-</v>
          </cell>
          <cell r="F180">
            <v>219.414265</v>
          </cell>
          <cell r="G180">
            <v>438.60789199999999</v>
          </cell>
          <cell r="H180">
            <v>189.20878200000001</v>
          </cell>
          <cell r="I180">
            <v>0.15964102025666005</v>
          </cell>
          <cell r="J180">
            <v>-0.49974847921797083</v>
          </cell>
          <cell r="K180" t="str">
            <v>-</v>
          </cell>
          <cell r="L180">
            <v>-14.726196000000002</v>
          </cell>
          <cell r="M180">
            <v>52.315812000000001</v>
          </cell>
          <cell r="N180">
            <v>-0.83436800000000044</v>
          </cell>
          <cell r="O180" t="str">
            <v>n.m.</v>
          </cell>
          <cell r="P180" t="str">
            <v>n.m.</v>
          </cell>
          <cell r="Q180" t="str">
            <v>-</v>
          </cell>
          <cell r="R180">
            <v>-25.413292999999999</v>
          </cell>
          <cell r="S180">
            <v>26.200733</v>
          </cell>
          <cell r="T180">
            <v>-2.710693</v>
          </cell>
          <cell r="U180" t="str">
            <v>n.m.</v>
          </cell>
          <cell r="V180" t="str">
            <v>n.m.</v>
          </cell>
          <cell r="W180"/>
          <cell r="X180"/>
          <cell r="Y180"/>
          <cell r="Z180"/>
          <cell r="AA180">
            <v>421.62119999999999</v>
          </cell>
          <cell r="AB180">
            <v>219.414265</v>
          </cell>
          <cell r="AC180">
            <v>189.20878200000001</v>
          </cell>
          <cell r="AD180">
            <v>218.691981</v>
          </cell>
          <cell r="AE180">
            <v>193.27932000000001</v>
          </cell>
          <cell r="AF180">
            <v>9.2042289999999998</v>
          </cell>
          <cell r="AG180">
            <v>20.291684</v>
          </cell>
          <cell r="AH180">
            <v>20.291684</v>
          </cell>
          <cell r="AI180">
            <v>16.581600000000002</v>
          </cell>
          <cell r="AJ180">
            <v>11.012912999999999</v>
          </cell>
          <cell r="AK180">
            <v>75.084830999999994</v>
          </cell>
          <cell r="AL180">
            <v>9.2042289999999998</v>
          </cell>
          <cell r="AM180">
            <v>-28.516235000000002</v>
          </cell>
          <cell r="AN180">
            <v>-7.3218350000000001</v>
          </cell>
          <cell r="AO180">
            <v>-7.3218350000000001</v>
          </cell>
          <cell r="AP180">
            <v>-6.8469990000000003</v>
          </cell>
          <cell r="AQ180">
            <v>-22.919495999999999</v>
          </cell>
          <cell r="AR180">
            <v>42.67324</v>
          </cell>
          <cell r="AS180">
            <v>-28.516235000000002</v>
          </cell>
          <cell r="AT180">
            <v>-14.726196</v>
          </cell>
          <cell r="AU180">
            <v>-0.834368</v>
          </cell>
          <cell r="AV180">
            <v>-0.834368</v>
          </cell>
          <cell r="AW180">
            <v>0.49983</v>
          </cell>
          <cell r="AX180">
            <v>-13.857101999999999</v>
          </cell>
          <cell r="AY180">
            <v>0.49983</v>
          </cell>
          <cell r="AZ180">
            <v>-13.857101999999999</v>
          </cell>
          <cell r="BA180">
            <v>-25.413292999999999</v>
          </cell>
          <cell r="BB180">
            <v>-2.710693</v>
          </cell>
          <cell r="BC180">
            <v>-2.710693</v>
          </cell>
          <cell r="BD180">
            <v>-20.308743</v>
          </cell>
          <cell r="BE180">
            <v>-20.308743</v>
          </cell>
          <cell r="BF180">
            <v>-20.308743</v>
          </cell>
          <cell r="BG180">
            <v>-22.995387999999998</v>
          </cell>
          <cell r="BH180">
            <v>282.612866</v>
          </cell>
          <cell r="BI180">
            <v>282.612866</v>
          </cell>
          <cell r="BJ180">
            <v>405.54235799999998</v>
          </cell>
          <cell r="BK180">
            <v>293.12698899999998</v>
          </cell>
        </row>
        <row r="181">
          <cell r="B181" t="str">
            <v>ALBRK</v>
          </cell>
          <cell r="C181">
            <v>43594</v>
          </cell>
          <cell r="D181" t="str">
            <v>Banka</v>
          </cell>
          <cell r="E181" t="str">
            <v>-</v>
          </cell>
          <cell r="F181">
            <v>196.02799999999999</v>
          </cell>
          <cell r="G181" t="str">
            <v>-</v>
          </cell>
          <cell r="H181" t="str">
            <v>-</v>
          </cell>
          <cell r="I181" t="e">
            <v>#VALUE!</v>
          </cell>
          <cell r="J181" t="e">
            <v>#VALUE!</v>
          </cell>
          <cell r="K181" t="str">
            <v>-</v>
          </cell>
          <cell r="L181">
            <v>34.451000000000001</v>
          </cell>
          <cell r="M181" t="str">
            <v>-</v>
          </cell>
          <cell r="N181" t="str">
            <v>-</v>
          </cell>
          <cell r="O181" t="e">
            <v>#VALUE!</v>
          </cell>
          <cell r="P181" t="e">
            <v>#VALUE!</v>
          </cell>
          <cell r="Q181">
            <v>34.748344685714294</v>
          </cell>
          <cell r="R181">
            <v>27.146000000000001</v>
          </cell>
          <cell r="S181">
            <v>-238.011</v>
          </cell>
          <cell r="T181">
            <v>97.716999999999999</v>
          </cell>
          <cell r="U181">
            <v>-0.72219777520799866</v>
          </cell>
          <cell r="V181" t="str">
            <v>n.m.</v>
          </cell>
          <cell r="W181"/>
          <cell r="X181"/>
          <cell r="Y181"/>
          <cell r="Z181"/>
          <cell r="AA181">
            <v>1233</v>
          </cell>
          <cell r="AB181">
            <v>196.02799999999999</v>
          </cell>
          <cell r="AC181">
            <v>249.73500000000001</v>
          </cell>
          <cell r="AD181">
            <v>248.6</v>
          </cell>
          <cell r="AE181">
            <v>363.06099999999998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8.94</v>
          </cell>
          <cell r="AQ181">
            <v>9.4990000000000006</v>
          </cell>
          <cell r="AR181">
            <v>14.847</v>
          </cell>
          <cell r="AS181">
            <v>20.725999999999999</v>
          </cell>
          <cell r="AT181">
            <v>0</v>
          </cell>
          <cell r="AU181">
            <v>0</v>
          </cell>
          <cell r="AV181">
            <v>15.304</v>
          </cell>
          <cell r="AW181">
            <v>14.579000000000001</v>
          </cell>
          <cell r="AX181">
            <v>13.816000000000001</v>
          </cell>
          <cell r="AY181">
            <v>14.579000000000001</v>
          </cell>
          <cell r="AZ181">
            <v>13.816000000000001</v>
          </cell>
          <cell r="BA181">
            <v>27.146000000000001</v>
          </cell>
          <cell r="BB181">
            <v>97.716999999999999</v>
          </cell>
          <cell r="BC181">
            <v>0</v>
          </cell>
          <cell r="BD181">
            <v>108.342</v>
          </cell>
          <cell r="BE181">
            <v>108.342</v>
          </cell>
          <cell r="BF181">
            <v>108.342</v>
          </cell>
          <cell r="BG181">
            <v>129.084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</row>
        <row r="182">
          <cell r="B182" t="str">
            <v>KRDMD</v>
          </cell>
          <cell r="C182">
            <v>43594</v>
          </cell>
          <cell r="D182" t="str">
            <v>Sanayi</v>
          </cell>
          <cell r="E182">
            <v>1524.9058608317337</v>
          </cell>
          <cell r="F182">
            <v>1636.056969</v>
          </cell>
          <cell r="G182">
            <v>1630.639846</v>
          </cell>
          <cell r="H182">
            <v>1288.506668</v>
          </cell>
          <cell r="I182">
            <v>0.26973108454259087</v>
          </cell>
          <cell r="J182">
            <v>3.3220842807737405E-3</v>
          </cell>
          <cell r="K182">
            <v>187.52746948431619</v>
          </cell>
          <cell r="L182">
            <v>203.39646900000002</v>
          </cell>
          <cell r="M182">
            <v>398.61185999999998</v>
          </cell>
          <cell r="N182">
            <v>374.50118099999997</v>
          </cell>
          <cell r="O182">
            <v>-0.45688697574494419</v>
          </cell>
          <cell r="P182">
            <v>-0.48973803990679043</v>
          </cell>
          <cell r="Q182">
            <v>-25.464513212159794</v>
          </cell>
          <cell r="R182">
            <v>67.580684000000005</v>
          </cell>
          <cell r="S182">
            <v>327.89246900000001</v>
          </cell>
          <cell r="T182">
            <v>235.06629699999999</v>
          </cell>
          <cell r="U182">
            <v>-0.71250372825671393</v>
          </cell>
          <cell r="V182">
            <v>-0.79389375972523479</v>
          </cell>
          <cell r="W182"/>
          <cell r="X182"/>
          <cell r="Y182"/>
          <cell r="Z182"/>
          <cell r="AA182">
            <v>1646.2768634582901</v>
          </cell>
          <cell r="AB182">
            <v>1119.7317433127116</v>
          </cell>
          <cell r="AC182">
            <v>881.86526812178101</v>
          </cell>
          <cell r="AD182">
            <v>862.4818822328981</v>
          </cell>
          <cell r="AE182">
            <v>960.54633386008504</v>
          </cell>
          <cell r="AF182">
            <v>117.87383201565126</v>
          </cell>
          <cell r="AG182">
            <v>244.77926456168547</v>
          </cell>
          <cell r="AH182">
            <v>357.65068200000002</v>
          </cell>
          <cell r="AI182">
            <v>441.17913600000003</v>
          </cell>
          <cell r="AJ182">
            <v>519.66497900000002</v>
          </cell>
          <cell r="AK182">
            <v>390.18699199999998</v>
          </cell>
          <cell r="AL182">
            <v>172.227237</v>
          </cell>
          <cell r="AM182">
            <v>103.22869703793224</v>
          </cell>
          <cell r="AN182">
            <v>230.36659586792848</v>
          </cell>
          <cell r="AO182">
            <v>336.59211399999998</v>
          </cell>
          <cell r="AP182">
            <v>423.05002200000001</v>
          </cell>
          <cell r="AQ182">
            <v>499.17021899999997</v>
          </cell>
          <cell r="AR182">
            <v>359.59126099999997</v>
          </cell>
          <cell r="AS182">
            <v>150.82900900000001</v>
          </cell>
          <cell r="AT182">
            <v>139.20632785557967</v>
          </cell>
          <cell r="AU182">
            <v>256.3118939129065</v>
          </cell>
          <cell r="AV182">
            <v>256.3118939129065</v>
          </cell>
          <cell r="AW182">
            <v>314.75328120079911</v>
          </cell>
          <cell r="AX182">
            <v>363.76577893150051</v>
          </cell>
          <cell r="AY182">
            <v>314.75328120079911</v>
          </cell>
          <cell r="AZ182">
            <v>363.76577893150051</v>
          </cell>
          <cell r="BA182">
            <v>46.252813039779596</v>
          </cell>
          <cell r="BB182">
            <v>160.88143598982074</v>
          </cell>
          <cell r="BC182">
            <v>235.06629699999999</v>
          </cell>
          <cell r="BD182">
            <v>203.91854799999999</v>
          </cell>
          <cell r="BE182">
            <v>203.91854799999999</v>
          </cell>
          <cell r="BF182">
            <v>203.91854799999999</v>
          </cell>
          <cell r="BG182">
            <v>47.607236</v>
          </cell>
          <cell r="BH182">
            <v>446.06872152588153</v>
          </cell>
          <cell r="BI182">
            <v>446.06872152588153</v>
          </cell>
          <cell r="BJ182">
            <v>448.57340851161325</v>
          </cell>
          <cell r="BK182">
            <v>893.67657640615937</v>
          </cell>
        </row>
        <row r="183">
          <cell r="B183" t="str">
            <v>KOZAA</v>
          </cell>
          <cell r="C183">
            <v>43594</v>
          </cell>
          <cell r="D183" t="str">
            <v>Sanayi</v>
          </cell>
          <cell r="E183" t="str">
            <v>-</v>
          </cell>
          <cell r="F183">
            <v>485.75299999999999</v>
          </cell>
          <cell r="G183">
            <v>519.87300000000005</v>
          </cell>
          <cell r="H183">
            <v>215.26900000000001</v>
          </cell>
          <cell r="I183">
            <v>1.2564930389419748</v>
          </cell>
          <cell r="J183">
            <v>-6.5631413826069185E-2</v>
          </cell>
          <cell r="K183" t="str">
            <v>-</v>
          </cell>
          <cell r="L183">
            <v>259.839</v>
          </cell>
          <cell r="M183">
            <v>252.80799999999999</v>
          </cell>
          <cell r="N183">
            <v>63.992000000000004</v>
          </cell>
          <cell r="O183">
            <v>3.0604919364920615</v>
          </cell>
          <cell r="P183">
            <v>2.7811619885446781E-2</v>
          </cell>
          <cell r="Q183" t="str">
            <v>-</v>
          </cell>
          <cell r="R183">
            <v>156.042</v>
          </cell>
          <cell r="S183">
            <v>96.531000000000006</v>
          </cell>
          <cell r="T183">
            <v>20.128</v>
          </cell>
          <cell r="U183">
            <v>6.7524841017488075</v>
          </cell>
          <cell r="V183">
            <v>0.61649625508903871</v>
          </cell>
          <cell r="W183"/>
          <cell r="X183"/>
          <cell r="Y183"/>
          <cell r="Z183"/>
          <cell r="AA183">
            <v>2115.0360000000001</v>
          </cell>
          <cell r="AB183">
            <v>485.75299999999999</v>
          </cell>
          <cell r="AC183">
            <v>215.26900000000001</v>
          </cell>
          <cell r="AD183">
            <v>457.35300000000001</v>
          </cell>
          <cell r="AE183">
            <v>475.93599999999998</v>
          </cell>
          <cell r="AF183">
            <v>287.01</v>
          </cell>
          <cell r="AG183">
            <v>112.116</v>
          </cell>
          <cell r="AH183">
            <v>112.116</v>
          </cell>
          <cell r="AI183">
            <v>297.327</v>
          </cell>
          <cell r="AJ183">
            <v>284.11399999999998</v>
          </cell>
          <cell r="AK183">
            <v>279.48099999999999</v>
          </cell>
          <cell r="AL183">
            <v>287.01</v>
          </cell>
          <cell r="AM183">
            <v>229.15799999999999</v>
          </cell>
          <cell r="AN183">
            <v>43.631</v>
          </cell>
          <cell r="AO183">
            <v>43.631</v>
          </cell>
          <cell r="AP183">
            <v>254.87299999999999</v>
          </cell>
          <cell r="AQ183">
            <v>239.00700000000001</v>
          </cell>
          <cell r="AR183">
            <v>222.51900000000001</v>
          </cell>
          <cell r="AS183">
            <v>229.15799999999999</v>
          </cell>
          <cell r="AT183">
            <v>259.839</v>
          </cell>
          <cell r="AU183">
            <v>63.991999999999997</v>
          </cell>
          <cell r="AV183">
            <v>63.991999999999997</v>
          </cell>
          <cell r="AW183">
            <v>276.74</v>
          </cell>
          <cell r="AX183">
            <v>266.49700000000001</v>
          </cell>
          <cell r="AY183">
            <v>276.74</v>
          </cell>
          <cell r="AZ183">
            <v>266.49700000000001</v>
          </cell>
          <cell r="BA183">
            <v>156.042</v>
          </cell>
          <cell r="BB183">
            <v>20.128</v>
          </cell>
          <cell r="BC183">
            <v>20.128</v>
          </cell>
          <cell r="BD183">
            <v>149.154</v>
          </cell>
          <cell r="BE183">
            <v>149.154</v>
          </cell>
          <cell r="BF183">
            <v>149.154</v>
          </cell>
          <cell r="BG183">
            <v>192.97200000000001</v>
          </cell>
          <cell r="BH183">
            <v>-1981.5119999999999</v>
          </cell>
          <cell r="BI183">
            <v>-1981.5119999999999</v>
          </cell>
          <cell r="BJ183">
            <v>-2298.5549999999998</v>
          </cell>
          <cell r="BK183">
            <v>-2688.6779999999999</v>
          </cell>
        </row>
        <row r="184">
          <cell r="B184" t="str">
            <v>IPEKE</v>
          </cell>
          <cell r="C184">
            <v>43594</v>
          </cell>
          <cell r="D184" t="str">
            <v>Sanayi</v>
          </cell>
          <cell r="E184" t="str">
            <v>-</v>
          </cell>
          <cell r="F184">
            <v>486.53199999999998</v>
          </cell>
          <cell r="G184">
            <v>519.86599999999999</v>
          </cell>
          <cell r="H184">
            <v>216.149</v>
          </cell>
          <cell r="I184">
            <v>1.250910251724505</v>
          </cell>
          <cell r="J184">
            <v>-6.4120369479827466E-2</v>
          </cell>
          <cell r="K184" t="str">
            <v>-</v>
          </cell>
          <cell r="L184">
            <v>262.584</v>
          </cell>
          <cell r="M184">
            <v>251.31400000000002</v>
          </cell>
          <cell r="N184">
            <v>66.786000000000001</v>
          </cell>
          <cell r="O184">
            <v>2.9317222172311563</v>
          </cell>
          <cell r="P184">
            <v>4.4844298367778812E-2</v>
          </cell>
          <cell r="Q184" t="str">
            <v>-</v>
          </cell>
          <cell r="R184">
            <v>44.146999999999998</v>
          </cell>
          <cell r="S184">
            <v>48.040999999999997</v>
          </cell>
          <cell r="T184">
            <v>10.504</v>
          </cell>
          <cell r="U184">
            <v>3.2028750952018283</v>
          </cell>
          <cell r="V184">
            <v>-8.1055764867508984E-2</v>
          </cell>
          <cell r="W184"/>
          <cell r="X184"/>
          <cell r="Y184"/>
          <cell r="Z184"/>
          <cell r="AA184">
            <v>1106.6864915639999</v>
          </cell>
          <cell r="AB184">
            <v>486.53199999999998</v>
          </cell>
          <cell r="AC184">
            <v>216.149</v>
          </cell>
          <cell r="AD184">
            <v>458.42700000000002</v>
          </cell>
          <cell r="AE184">
            <v>476.34399999999999</v>
          </cell>
          <cell r="AF184">
            <v>285.91699999999997</v>
          </cell>
          <cell r="AG184">
            <v>115.045</v>
          </cell>
          <cell r="AH184">
            <v>115.045</v>
          </cell>
          <cell r="AI184">
            <v>295.13900000000001</v>
          </cell>
          <cell r="AJ184">
            <v>288.03300000000002</v>
          </cell>
          <cell r="AK184">
            <v>273.74</v>
          </cell>
          <cell r="AL184">
            <v>285.91699999999997</v>
          </cell>
          <cell r="AM184">
            <v>229.42099999999999</v>
          </cell>
          <cell r="AN184">
            <v>46.253999999999998</v>
          </cell>
          <cell r="AO184">
            <v>46.253999999999998</v>
          </cell>
          <cell r="AP184">
            <v>252.291</v>
          </cell>
          <cell r="AQ184">
            <v>242.917</v>
          </cell>
          <cell r="AR184">
            <v>220.22200000000001</v>
          </cell>
          <cell r="AS184">
            <v>229.42099999999999</v>
          </cell>
          <cell r="AT184">
            <v>262.584</v>
          </cell>
          <cell r="AU184">
            <v>66.786000000000001</v>
          </cell>
          <cell r="AV184">
            <v>66.786000000000001</v>
          </cell>
          <cell r="AW184">
            <v>274.327</v>
          </cell>
          <cell r="AX184">
            <v>270.57799999999997</v>
          </cell>
          <cell r="AY184">
            <v>274.327</v>
          </cell>
          <cell r="AZ184">
            <v>270.57799999999997</v>
          </cell>
          <cell r="BA184">
            <v>44.146999999999998</v>
          </cell>
          <cell r="BB184">
            <v>10.504</v>
          </cell>
          <cell r="BC184">
            <v>10.504</v>
          </cell>
          <cell r="BD184">
            <v>78.179000000000002</v>
          </cell>
          <cell r="BE184">
            <v>78.179000000000002</v>
          </cell>
          <cell r="BF184">
            <v>78.179000000000002</v>
          </cell>
          <cell r="BG184">
            <v>101.428</v>
          </cell>
          <cell r="BH184">
            <v>-1983.6780000000001</v>
          </cell>
          <cell r="BI184">
            <v>-1983.6780000000001</v>
          </cell>
          <cell r="BJ184">
            <v>-2300.7539999999999</v>
          </cell>
          <cell r="BK184">
            <v>-2691.4479999999999</v>
          </cell>
        </row>
        <row r="185">
          <cell r="B185" t="str">
            <v>KOZAL</v>
          </cell>
          <cell r="C185">
            <v>43594</v>
          </cell>
          <cell r="D185" t="str">
            <v>Sanayi</v>
          </cell>
          <cell r="E185">
            <v>517.67520000000002</v>
          </cell>
          <cell r="F185">
            <v>467.84100000000001</v>
          </cell>
          <cell r="G185">
            <v>505.09100000000001</v>
          </cell>
          <cell r="H185">
            <v>203.85599999999999</v>
          </cell>
          <cell r="I185">
            <v>1.2949582057923239</v>
          </cell>
          <cell r="J185">
            <v>-7.3749086798220564E-2</v>
          </cell>
          <cell r="K185">
            <v>292.75779999999997</v>
          </cell>
          <cell r="L185">
            <v>258.25100000000003</v>
          </cell>
          <cell r="M185">
            <v>256.09899999999999</v>
          </cell>
          <cell r="N185">
            <v>101.20200000000001</v>
          </cell>
          <cell r="O185">
            <v>1.5518369202189679</v>
          </cell>
          <cell r="P185">
            <v>8.403000402188443E-3</v>
          </cell>
          <cell r="Q185">
            <v>326.9264</v>
          </cell>
          <cell r="R185">
            <v>319.50599999999997</v>
          </cell>
          <cell r="S185">
            <v>191.03899999999999</v>
          </cell>
          <cell r="T185">
            <v>141.501</v>
          </cell>
          <cell r="U185">
            <v>1.2579769754277352</v>
          </cell>
          <cell r="V185">
            <v>0.67246478467747428</v>
          </cell>
          <cell r="W185"/>
          <cell r="X185"/>
          <cell r="Y185"/>
          <cell r="Z185"/>
          <cell r="AA185">
            <v>6581.8999999999987</v>
          </cell>
          <cell r="AB185">
            <v>467.84100000000001</v>
          </cell>
          <cell r="AC185">
            <v>203.85599999999999</v>
          </cell>
          <cell r="AD185">
            <v>440.75299999999999</v>
          </cell>
          <cell r="AE185">
            <v>460.923</v>
          </cell>
          <cell r="AF185">
            <v>284.983</v>
          </cell>
          <cell r="AG185">
            <v>120.221</v>
          </cell>
          <cell r="AH185">
            <v>120.221</v>
          </cell>
          <cell r="AI185">
            <v>291.16000000000003</v>
          </cell>
          <cell r="AJ185">
            <v>288.90199999999999</v>
          </cell>
          <cell r="AK185">
            <v>277.44099999999997</v>
          </cell>
          <cell r="AL185">
            <v>284.983</v>
          </cell>
          <cell r="AM185">
            <v>231.69300000000001</v>
          </cell>
          <cell r="AN185">
            <v>86.052000000000007</v>
          </cell>
          <cell r="AO185">
            <v>86.052000000000007</v>
          </cell>
          <cell r="AP185">
            <v>254.328</v>
          </cell>
          <cell r="AQ185">
            <v>247.11099999999999</v>
          </cell>
          <cell r="AR185">
            <v>228.768</v>
          </cell>
          <cell r="AS185">
            <v>231.69300000000001</v>
          </cell>
          <cell r="AT185">
            <v>258.25099999999998</v>
          </cell>
          <cell r="AU185">
            <v>101.202</v>
          </cell>
          <cell r="AV185">
            <v>101.202</v>
          </cell>
          <cell r="AW185">
            <v>272.34699999999998</v>
          </cell>
          <cell r="AX185">
            <v>270.74799999999999</v>
          </cell>
          <cell r="AY185">
            <v>272.34699999999998</v>
          </cell>
          <cell r="AZ185">
            <v>270.74799999999999</v>
          </cell>
          <cell r="BA185">
            <v>319.50599999999997</v>
          </cell>
          <cell r="BB185">
            <v>141.501</v>
          </cell>
          <cell r="BC185">
            <v>141.501</v>
          </cell>
          <cell r="BD185">
            <v>357.22899999999998</v>
          </cell>
          <cell r="BE185">
            <v>357.22899999999998</v>
          </cell>
          <cell r="BF185">
            <v>357.22899999999998</v>
          </cell>
          <cell r="BG185">
            <v>483.97800000000001</v>
          </cell>
          <cell r="BH185">
            <v>-1756.5730000000001</v>
          </cell>
          <cell r="BI185">
            <v>-1756.5730000000001</v>
          </cell>
          <cell r="BJ185">
            <v>-2069.797</v>
          </cell>
          <cell r="BK185">
            <v>-2455.9569999999999</v>
          </cell>
        </row>
        <row r="186">
          <cell r="B186" t="str">
            <v>DOHOL</v>
          </cell>
          <cell r="C186">
            <v>43594</v>
          </cell>
          <cell r="D186" t="str">
            <v>Sanayi</v>
          </cell>
          <cell r="E186" t="str">
            <v>-</v>
          </cell>
          <cell r="F186">
            <v>3056.8539999999998</v>
          </cell>
          <cell r="G186">
            <v>3354.877</v>
          </cell>
          <cell r="H186">
            <v>2084.2809999999999</v>
          </cell>
          <cell r="I186">
            <v>0.46662278262863777</v>
          </cell>
          <cell r="J186">
            <v>-8.8832764956807697E-2</v>
          </cell>
          <cell r="K186" t="str">
            <v>-</v>
          </cell>
          <cell r="L186">
            <v>150.91899999999998</v>
          </cell>
          <cell r="M186">
            <v>96.497</v>
          </cell>
          <cell r="N186">
            <v>213.845</v>
          </cell>
          <cell r="O186">
            <v>-0.29425986111435865</v>
          </cell>
          <cell r="P186">
            <v>0.56397608215799444</v>
          </cell>
          <cell r="Q186" t="str">
            <v>-</v>
          </cell>
          <cell r="R186">
            <v>230.02199999999999</v>
          </cell>
          <cell r="S186">
            <v>-879.86199999999997</v>
          </cell>
          <cell r="T186">
            <v>-101.78400000000001</v>
          </cell>
          <cell r="U186" t="str">
            <v>n.m.</v>
          </cell>
          <cell r="V186" t="str">
            <v>n.m.</v>
          </cell>
          <cell r="W186"/>
          <cell r="X186"/>
          <cell r="Y186"/>
          <cell r="Z186"/>
          <cell r="AA186">
            <v>2695.4464366399998</v>
          </cell>
          <cell r="AB186">
            <v>3056.8539999999998</v>
          </cell>
          <cell r="AC186">
            <v>2084.2809999999999</v>
          </cell>
          <cell r="AD186">
            <v>3107.038</v>
          </cell>
          <cell r="AE186">
            <v>3600.2420000000002</v>
          </cell>
          <cell r="AF186">
            <v>241.733</v>
          </cell>
          <cell r="AG186">
            <v>171.1</v>
          </cell>
          <cell r="AH186">
            <v>171.1</v>
          </cell>
          <cell r="AI186">
            <v>290.37700000000001</v>
          </cell>
          <cell r="AJ186">
            <v>337.84899999999999</v>
          </cell>
          <cell r="AK186">
            <v>224.63</v>
          </cell>
          <cell r="AL186">
            <v>241.733</v>
          </cell>
          <cell r="AM186">
            <v>82.450999999999993</v>
          </cell>
          <cell r="AN186">
            <v>49.127000000000002</v>
          </cell>
          <cell r="AO186">
            <v>49.127000000000002</v>
          </cell>
          <cell r="AP186">
            <v>130.792</v>
          </cell>
          <cell r="AQ186">
            <v>181.43700000000001</v>
          </cell>
          <cell r="AR186">
            <v>19.625</v>
          </cell>
          <cell r="AS186">
            <v>82.450999999999993</v>
          </cell>
          <cell r="AT186">
            <v>150.91900000000001</v>
          </cell>
          <cell r="AU186">
            <v>213.845</v>
          </cell>
          <cell r="AV186">
            <v>213.845</v>
          </cell>
          <cell r="AW186">
            <v>178.334</v>
          </cell>
          <cell r="AX186">
            <v>232.761</v>
          </cell>
          <cell r="AY186">
            <v>178.334</v>
          </cell>
          <cell r="AZ186">
            <v>232.761</v>
          </cell>
          <cell r="BA186">
            <v>230.02199999999999</v>
          </cell>
          <cell r="BB186">
            <v>-101.78400000000001</v>
          </cell>
          <cell r="BC186">
            <v>-101.78400000000001</v>
          </cell>
          <cell r="BD186">
            <v>3463.9609999999998</v>
          </cell>
          <cell r="BE186">
            <v>3463.9609999999998</v>
          </cell>
          <cell r="BF186">
            <v>3463.9609999999998</v>
          </cell>
          <cell r="BG186">
            <v>1013.913</v>
          </cell>
          <cell r="BH186">
            <v>747.9</v>
          </cell>
          <cell r="BI186">
            <v>747.9</v>
          </cell>
          <cell r="BJ186">
            <v>-1695.8119999999999</v>
          </cell>
          <cell r="BK186">
            <v>-2805.3220000000001</v>
          </cell>
        </row>
        <row r="187">
          <cell r="B187" t="str">
            <v>KLMSN</v>
          </cell>
          <cell r="C187">
            <v>43594</v>
          </cell>
          <cell r="D187" t="str">
            <v>Sanayi</v>
          </cell>
          <cell r="E187" t="str">
            <v>-</v>
          </cell>
          <cell r="F187">
            <v>273.33520399999998</v>
          </cell>
          <cell r="G187">
            <v>199.57550900000001</v>
          </cell>
          <cell r="H187">
            <v>183.61520100000001</v>
          </cell>
          <cell r="I187">
            <v>0.48863058456690611</v>
          </cell>
          <cell r="J187">
            <v>0.36958289806992273</v>
          </cell>
          <cell r="K187" t="str">
            <v>-</v>
          </cell>
          <cell r="L187">
            <v>33.607006999999996</v>
          </cell>
          <cell r="M187">
            <v>15.576046999999999</v>
          </cell>
          <cell r="N187">
            <v>22.110163</v>
          </cell>
          <cell r="O187">
            <v>0.51998006527586416</v>
          </cell>
          <cell r="P187">
            <v>1.1576082172838844</v>
          </cell>
          <cell r="Q187" t="str">
            <v>-</v>
          </cell>
          <cell r="R187">
            <v>33.257134999999998</v>
          </cell>
          <cell r="S187">
            <v>42.279425000000003</v>
          </cell>
          <cell r="T187">
            <v>-0.413661</v>
          </cell>
          <cell r="U187" t="str">
            <v>n.m.</v>
          </cell>
          <cell r="V187">
            <v>-0.21339670537146627</v>
          </cell>
          <cell r="W187"/>
          <cell r="X187"/>
          <cell r="Y187"/>
          <cell r="Z187"/>
          <cell r="AA187">
            <v>302.94</v>
          </cell>
          <cell r="AB187">
            <v>273.33520399999998</v>
          </cell>
          <cell r="AC187">
            <v>183.61520100000001</v>
          </cell>
          <cell r="AD187">
            <v>219.47457299999999</v>
          </cell>
          <cell r="AE187">
            <v>114.717215</v>
          </cell>
          <cell r="AF187">
            <v>55.796883999999999</v>
          </cell>
          <cell r="AG187">
            <v>36.394838999999997</v>
          </cell>
          <cell r="AH187">
            <v>36.394838999999997</v>
          </cell>
          <cell r="AI187">
            <v>49.079923999999998</v>
          </cell>
          <cell r="AJ187">
            <v>30.415244000000001</v>
          </cell>
          <cell r="AK187">
            <v>33.740459000000001</v>
          </cell>
          <cell r="AL187">
            <v>55.796883999999999</v>
          </cell>
          <cell r="AM187">
            <v>28.365622999999999</v>
          </cell>
          <cell r="AN187">
            <v>18.269362999999998</v>
          </cell>
          <cell r="AO187">
            <v>18.269362999999998</v>
          </cell>
          <cell r="AP187">
            <v>29.536377999999999</v>
          </cell>
          <cell r="AQ187">
            <v>9.5941130000000001</v>
          </cell>
          <cell r="AR187">
            <v>10.441927</v>
          </cell>
          <cell r="AS187">
            <v>28.365622999999999</v>
          </cell>
          <cell r="AT187">
            <v>33.607007000000003</v>
          </cell>
          <cell r="AU187">
            <v>22.110163</v>
          </cell>
          <cell r="AV187">
            <v>22.110163</v>
          </cell>
          <cell r="AW187">
            <v>33.968063999999998</v>
          </cell>
          <cell r="AX187">
            <v>14.205741</v>
          </cell>
          <cell r="AY187">
            <v>33.968063999999998</v>
          </cell>
          <cell r="AZ187">
            <v>14.205741</v>
          </cell>
          <cell r="BA187">
            <v>33.257134999999998</v>
          </cell>
          <cell r="BB187">
            <v>-0.413661</v>
          </cell>
          <cell r="BC187">
            <v>-0.413661</v>
          </cell>
          <cell r="BD187">
            <v>4.3219130000000003</v>
          </cell>
          <cell r="BE187">
            <v>4.3219130000000003</v>
          </cell>
          <cell r="BF187">
            <v>4.3219130000000003</v>
          </cell>
          <cell r="BG187">
            <v>14.06691</v>
          </cell>
          <cell r="BH187">
            <v>213.498345</v>
          </cell>
          <cell r="BI187">
            <v>213.498345</v>
          </cell>
          <cell r="BJ187">
            <v>202.136641</v>
          </cell>
          <cell r="BK187">
            <v>208.37941000000001</v>
          </cell>
        </row>
        <row r="188">
          <cell r="B188" t="str">
            <v>TGSAS</v>
          </cell>
          <cell r="C188">
            <v>43594</v>
          </cell>
          <cell r="D188" t="str">
            <v>Sanayi</v>
          </cell>
          <cell r="E188" t="str">
            <v>-</v>
          </cell>
          <cell r="F188">
            <v>8.0598270000000003</v>
          </cell>
          <cell r="G188">
            <v>8.5367709999999999</v>
          </cell>
          <cell r="H188">
            <v>3.5201549999999999</v>
          </cell>
          <cell r="I188">
            <v>1.2896227580887776</v>
          </cell>
          <cell r="J188">
            <v>-5.5869367937830261E-2</v>
          </cell>
          <cell r="K188" t="str">
            <v>-</v>
          </cell>
          <cell r="L188">
            <v>4.5237579999999999</v>
          </cell>
          <cell r="M188">
            <v>6.6503360000000002</v>
          </cell>
          <cell r="N188">
            <v>1.6071409999999999</v>
          </cell>
          <cell r="O188">
            <v>1.814786008197165</v>
          </cell>
          <cell r="P188">
            <v>-0.31977000861309868</v>
          </cell>
          <cell r="Q188" t="str">
            <v>-</v>
          </cell>
          <cell r="R188">
            <v>2.94808</v>
          </cell>
          <cell r="S188">
            <v>5.473319</v>
          </cell>
          <cell r="T188">
            <v>1.234046</v>
          </cell>
          <cell r="U188">
            <v>1.3889547067127159</v>
          </cell>
          <cell r="V188">
            <v>-0.46137252369174897</v>
          </cell>
          <cell r="W188"/>
          <cell r="X188"/>
          <cell r="Y188"/>
          <cell r="Z188"/>
          <cell r="AA188">
            <v>45.3</v>
          </cell>
          <cell r="AB188">
            <v>8.0598270000000003</v>
          </cell>
          <cell r="AC188">
            <v>3.5201549999999999</v>
          </cell>
          <cell r="AD188">
            <v>3.5276779999999999</v>
          </cell>
          <cell r="AE188">
            <v>4.0536729999999999</v>
          </cell>
          <cell r="AF188">
            <v>8.0598270000000003</v>
          </cell>
          <cell r="AG188">
            <v>3.5201549999999999</v>
          </cell>
          <cell r="AH188">
            <v>3.5201549999999999</v>
          </cell>
          <cell r="AI188">
            <v>3.5276779999999999</v>
          </cell>
          <cell r="AJ188">
            <v>4.0536729999999999</v>
          </cell>
          <cell r="AK188">
            <v>8.5367709999999999</v>
          </cell>
          <cell r="AL188">
            <v>8.0598270000000003</v>
          </cell>
          <cell r="AM188">
            <v>4.4692090000000002</v>
          </cell>
          <cell r="AN188">
            <v>1.5519019999999999</v>
          </cell>
          <cell r="AO188">
            <v>1.5519019999999999</v>
          </cell>
          <cell r="AP188">
            <v>2.3134139999999999</v>
          </cell>
          <cell r="AQ188">
            <v>2.4102890000000001</v>
          </cell>
          <cell r="AR188">
            <v>6.5935090000000001</v>
          </cell>
          <cell r="AS188">
            <v>4.4692090000000002</v>
          </cell>
          <cell r="AT188">
            <v>4.5237579999999999</v>
          </cell>
          <cell r="AU188">
            <v>1.6071409999999999</v>
          </cell>
          <cell r="AV188">
            <v>1.6071409999999999</v>
          </cell>
          <cell r="AW188">
            <v>2.3208069999999998</v>
          </cell>
          <cell r="AX188">
            <v>2.4615049999999998</v>
          </cell>
          <cell r="AY188">
            <v>2.3208069999999998</v>
          </cell>
          <cell r="AZ188">
            <v>2.4615049999999998</v>
          </cell>
          <cell r="BA188">
            <v>2.94808</v>
          </cell>
          <cell r="BB188">
            <v>1.234046</v>
          </cell>
          <cell r="BC188">
            <v>1.234046</v>
          </cell>
          <cell r="BD188">
            <v>2.3448159999999998</v>
          </cell>
          <cell r="BE188">
            <v>2.3448159999999998</v>
          </cell>
          <cell r="BF188">
            <v>2.3448159999999998</v>
          </cell>
          <cell r="BG188">
            <v>1.59144</v>
          </cell>
          <cell r="BH188">
            <v>-1.013301</v>
          </cell>
          <cell r="BI188">
            <v>-1.013301</v>
          </cell>
          <cell r="BJ188">
            <v>1.7516179999999999</v>
          </cell>
          <cell r="BK188">
            <v>-1.1327E-2</v>
          </cell>
        </row>
        <row r="189">
          <cell r="B189" t="str">
            <v>ZOREN</v>
          </cell>
          <cell r="C189">
            <v>43594</v>
          </cell>
          <cell r="D189" t="str">
            <v>Sanayi</v>
          </cell>
          <cell r="E189" t="str">
            <v>-</v>
          </cell>
          <cell r="F189">
            <v>1870.8430000000001</v>
          </cell>
          <cell r="G189">
            <v>2086.7890000000002</v>
          </cell>
          <cell r="H189">
            <v>1277.579</v>
          </cell>
          <cell r="I189">
            <v>0.46436580438469965</v>
          </cell>
          <cell r="J189">
            <v>-0.10348243162102166</v>
          </cell>
          <cell r="K189" t="str">
            <v>-</v>
          </cell>
          <cell r="L189">
            <v>461.82400000000001</v>
          </cell>
          <cell r="M189">
            <v>471.327</v>
          </cell>
          <cell r="N189">
            <v>338.10500000000002</v>
          </cell>
          <cell r="O189">
            <v>0.36591887135653112</v>
          </cell>
          <cell r="P189">
            <v>-2.0162222830434007E-2</v>
          </cell>
          <cell r="Q189" t="str">
            <v>-</v>
          </cell>
          <cell r="R189">
            <v>35.805999999999997</v>
          </cell>
          <cell r="S189">
            <v>64.483000000000004</v>
          </cell>
          <cell r="T189">
            <v>35.299999999999997</v>
          </cell>
          <cell r="U189">
            <v>1.4334277620396518E-2</v>
          </cell>
          <cell r="V189">
            <v>-0.44472186467751196</v>
          </cell>
          <cell r="W189"/>
          <cell r="X189"/>
          <cell r="Y189"/>
          <cell r="Z189"/>
          <cell r="AA189">
            <v>2360</v>
          </cell>
          <cell r="AB189">
            <v>1870.8430000000001</v>
          </cell>
          <cell r="AC189">
            <v>1277.579</v>
          </cell>
          <cell r="AD189">
            <v>1493.692</v>
          </cell>
          <cell r="AE189">
            <v>1871.7460000000001</v>
          </cell>
          <cell r="AF189">
            <v>388.67099999999999</v>
          </cell>
          <cell r="AG189">
            <v>299.08100000000002</v>
          </cell>
          <cell r="AH189">
            <v>299.08100000000002</v>
          </cell>
          <cell r="AI189">
            <v>287.43599999999998</v>
          </cell>
          <cell r="AJ189">
            <v>522.64800000000002</v>
          </cell>
          <cell r="AK189">
            <v>376.892</v>
          </cell>
          <cell r="AL189">
            <v>388.67099999999999</v>
          </cell>
          <cell r="AM189">
            <v>335.55</v>
          </cell>
          <cell r="AN189">
            <v>247.21899999999999</v>
          </cell>
          <cell r="AO189">
            <v>247.21899999999999</v>
          </cell>
          <cell r="AP189">
            <v>242.131</v>
          </cell>
          <cell r="AQ189">
            <v>474.49099999999999</v>
          </cell>
          <cell r="AR189">
            <v>307.37599999999998</v>
          </cell>
          <cell r="AS189">
            <v>335.55</v>
          </cell>
          <cell r="AT189">
            <v>461.82400000000001</v>
          </cell>
          <cell r="AU189">
            <v>338.10500000000002</v>
          </cell>
          <cell r="AV189">
            <v>338.10500000000002</v>
          </cell>
          <cell r="AW189">
            <v>334.423</v>
          </cell>
          <cell r="AX189">
            <v>586.46100000000001</v>
          </cell>
          <cell r="AY189">
            <v>334.423</v>
          </cell>
          <cell r="AZ189">
            <v>586.46100000000001</v>
          </cell>
          <cell r="BA189">
            <v>35.805999999999997</v>
          </cell>
          <cell r="BB189">
            <v>35.299999999999997</v>
          </cell>
          <cell r="BC189">
            <v>35.299999999999997</v>
          </cell>
          <cell r="BD189">
            <v>41.942</v>
          </cell>
          <cell r="BE189">
            <v>41.942</v>
          </cell>
          <cell r="BF189">
            <v>41.942</v>
          </cell>
          <cell r="BG189">
            <v>-107.17700000000001</v>
          </cell>
          <cell r="BH189">
            <v>7877.5230000000001</v>
          </cell>
          <cell r="BI189">
            <v>7877.5230000000001</v>
          </cell>
          <cell r="BJ189">
            <v>10314.824000000001</v>
          </cell>
          <cell r="BK189">
            <v>12400.85</v>
          </cell>
        </row>
        <row r="190">
          <cell r="B190" t="str">
            <v>AVOD</v>
          </cell>
          <cell r="C190">
            <v>43594.25</v>
          </cell>
          <cell r="D190" t="str">
            <v>Sanayi</v>
          </cell>
          <cell r="E190" t="str">
            <v>-</v>
          </cell>
          <cell r="F190">
            <v>38.604244999999999</v>
          </cell>
          <cell r="G190">
            <v>46.879894999999998</v>
          </cell>
          <cell r="H190">
            <v>30.937252000000001</v>
          </cell>
          <cell r="I190">
            <v>0.24782398255669236</v>
          </cell>
          <cell r="J190">
            <v>-0.17652876568942821</v>
          </cell>
          <cell r="K190" t="str">
            <v>-</v>
          </cell>
          <cell r="L190">
            <v>2.7991219999999997</v>
          </cell>
          <cell r="M190">
            <v>7.8205119999999999</v>
          </cell>
          <cell r="N190">
            <v>1.0205519999999999</v>
          </cell>
          <cell r="O190">
            <v>1.7427529415453598</v>
          </cell>
          <cell r="P190">
            <v>-0.64207944441489251</v>
          </cell>
          <cell r="Q190" t="str">
            <v>-</v>
          </cell>
          <cell r="R190">
            <v>5.6886270000000003</v>
          </cell>
          <cell r="S190">
            <v>8.1495219999999993</v>
          </cell>
          <cell r="T190">
            <v>-0.82725700000000002</v>
          </cell>
          <cell r="U190" t="str">
            <v>n.m.</v>
          </cell>
          <cell r="V190">
            <v>-0.30196801726530698</v>
          </cell>
          <cell r="W190"/>
          <cell r="X190"/>
          <cell r="Y190"/>
          <cell r="Z190"/>
          <cell r="AA190">
            <v>148.5</v>
          </cell>
          <cell r="AB190">
            <v>38.604244999999999</v>
          </cell>
          <cell r="AC190">
            <v>30.937252000000001</v>
          </cell>
          <cell r="AD190">
            <v>27.267987999999999</v>
          </cell>
          <cell r="AE190">
            <v>35.692377</v>
          </cell>
          <cell r="AF190">
            <v>6.5962249999999996</v>
          </cell>
          <cell r="AG190">
            <v>4.5149670000000004</v>
          </cell>
          <cell r="AH190">
            <v>4.5149670000000004</v>
          </cell>
          <cell r="AI190">
            <v>4.7360800000000003</v>
          </cell>
          <cell r="AJ190">
            <v>6.9959170000000004</v>
          </cell>
          <cell r="AK190">
            <v>10.663211</v>
          </cell>
          <cell r="AL190">
            <v>6.5962249999999996</v>
          </cell>
          <cell r="AM190">
            <v>2.2000989999999998</v>
          </cell>
          <cell r="AN190">
            <v>0.49478</v>
          </cell>
          <cell r="AO190">
            <v>0.49478</v>
          </cell>
          <cell r="AP190">
            <v>1.0345789999999999</v>
          </cell>
          <cell r="AQ190">
            <v>3.082754</v>
          </cell>
          <cell r="AR190">
            <v>7.2267229999999998</v>
          </cell>
          <cell r="AS190">
            <v>2.2000989999999998</v>
          </cell>
          <cell r="AT190">
            <v>2.7991220000000001</v>
          </cell>
          <cell r="AU190">
            <v>1.0205519999999999</v>
          </cell>
          <cell r="AV190">
            <v>1.0205519999999999</v>
          </cell>
          <cell r="AW190">
            <v>1.708375</v>
          </cell>
          <cell r="AX190">
            <v>3.6700870000000001</v>
          </cell>
          <cell r="AY190">
            <v>1.708375</v>
          </cell>
          <cell r="AZ190">
            <v>3.6700870000000001</v>
          </cell>
          <cell r="BA190">
            <v>5.6886270000000003</v>
          </cell>
          <cell r="BB190">
            <v>-0.82725700000000002</v>
          </cell>
          <cell r="BC190">
            <v>-0.82725700000000002</v>
          </cell>
          <cell r="BD190">
            <v>-1.8623749999999999</v>
          </cell>
          <cell r="BE190">
            <v>-1.8623749999999999</v>
          </cell>
          <cell r="BF190">
            <v>-1.8623749999999999</v>
          </cell>
          <cell r="BG190">
            <v>-10.762568999999999</v>
          </cell>
          <cell r="BH190">
            <v>57.574247999999997</v>
          </cell>
          <cell r="BI190">
            <v>57.574247999999997</v>
          </cell>
          <cell r="BJ190">
            <v>60.541589999999999</v>
          </cell>
          <cell r="BK190">
            <v>59.337767999999997</v>
          </cell>
        </row>
        <row r="191">
          <cell r="B191" t="str">
            <v>ALARK</v>
          </cell>
          <cell r="C191">
            <v>43594.25</v>
          </cell>
          <cell r="D191" t="str">
            <v>Sanayi</v>
          </cell>
          <cell r="E191" t="str">
            <v>-</v>
          </cell>
          <cell r="F191" t="str">
            <v>-</v>
          </cell>
          <cell r="G191">
            <v>302.04156899999998</v>
          </cell>
          <cell r="H191">
            <v>159.882653</v>
          </cell>
          <cell r="I191" t="str">
            <v>-</v>
          </cell>
          <cell r="J191" t="str">
            <v>-</v>
          </cell>
          <cell r="K191" t="str">
            <v>-</v>
          </cell>
          <cell r="L191" t="str">
            <v>-</v>
          </cell>
          <cell r="M191">
            <v>23.848008999999998</v>
          </cell>
          <cell r="N191">
            <v>0.61807800000000057</v>
          </cell>
          <cell r="O191" t="str">
            <v>-</v>
          </cell>
          <cell r="P191" t="str">
            <v>-</v>
          </cell>
          <cell r="Q191" t="str">
            <v>-</v>
          </cell>
          <cell r="R191">
            <v>0</v>
          </cell>
          <cell r="S191">
            <v>361.20662199999998</v>
          </cell>
          <cell r="T191">
            <v>-17.128995</v>
          </cell>
          <cell r="U191" t="str">
            <v>-</v>
          </cell>
          <cell r="V191" t="str">
            <v>-</v>
          </cell>
          <cell r="W191"/>
          <cell r="X191"/>
          <cell r="Y191"/>
          <cell r="Z191"/>
          <cell r="AA191">
            <v>1161.45</v>
          </cell>
          <cell r="AB191">
            <v>0</v>
          </cell>
          <cell r="AC191">
            <v>159.882653</v>
          </cell>
          <cell r="AD191">
            <v>261.62196999999998</v>
          </cell>
          <cell r="AE191">
            <v>413.70357999999999</v>
          </cell>
          <cell r="AF191">
            <v>0</v>
          </cell>
          <cell r="AG191">
            <v>12.041074</v>
          </cell>
          <cell r="AH191">
            <v>12.041074</v>
          </cell>
          <cell r="AI191">
            <v>56.263992999999999</v>
          </cell>
          <cell r="AJ191">
            <v>82.560271999999998</v>
          </cell>
          <cell r="AK191">
            <v>26.517472999999999</v>
          </cell>
          <cell r="AL191">
            <v>0</v>
          </cell>
          <cell r="AM191">
            <v>0</v>
          </cell>
          <cell r="AN191">
            <v>-9.8704129999999992</v>
          </cell>
          <cell r="AO191">
            <v>-9.8704129999999992</v>
          </cell>
          <cell r="AP191">
            <v>25.469396</v>
          </cell>
          <cell r="AQ191">
            <v>35.944004</v>
          </cell>
          <cell r="AR191">
            <v>15.104201</v>
          </cell>
          <cell r="AS191">
            <v>0</v>
          </cell>
          <cell r="AT191">
            <v>0</v>
          </cell>
          <cell r="AU191">
            <v>0.61807800000000002</v>
          </cell>
          <cell r="AV191">
            <v>0.61807800000000002</v>
          </cell>
          <cell r="AW191">
            <v>38.614513000000002</v>
          </cell>
          <cell r="AX191">
            <v>46.344158999999998</v>
          </cell>
          <cell r="AY191">
            <v>38.614513000000002</v>
          </cell>
          <cell r="AZ191">
            <v>46.344158999999998</v>
          </cell>
          <cell r="BA191">
            <v>0</v>
          </cell>
          <cell r="BB191">
            <v>-17.128995</v>
          </cell>
          <cell r="BC191">
            <v>-17.128995</v>
          </cell>
          <cell r="BD191">
            <v>-145.96463600000001</v>
          </cell>
          <cell r="BE191">
            <v>-145.96463600000001</v>
          </cell>
          <cell r="BF191">
            <v>-145.96463600000001</v>
          </cell>
          <cell r="BG191">
            <v>-392.20309500000002</v>
          </cell>
          <cell r="BH191">
            <v>-433.07333999999997</v>
          </cell>
          <cell r="BI191">
            <v>-433.07333999999997</v>
          </cell>
          <cell r="BJ191">
            <v>-394.30667199999999</v>
          </cell>
          <cell r="BK191">
            <v>-525.86399100000006</v>
          </cell>
        </row>
        <row r="192">
          <cell r="B192" t="str">
            <v>ALCTL</v>
          </cell>
          <cell r="C192">
            <v>43594.25</v>
          </cell>
          <cell r="D192" t="str">
            <v>Sanayi</v>
          </cell>
          <cell r="E192" t="str">
            <v>-</v>
          </cell>
          <cell r="F192">
            <v>69.653343000000007</v>
          </cell>
          <cell r="G192">
            <v>109.315136</v>
          </cell>
          <cell r="H192">
            <v>77.206484000000003</v>
          </cell>
          <cell r="I192">
            <v>-9.7830397250054713E-2</v>
          </cell>
          <cell r="J192">
            <v>-0.36282068935083234</v>
          </cell>
          <cell r="K192" t="str">
            <v>-</v>
          </cell>
          <cell r="L192">
            <v>-8.9555799999999994</v>
          </cell>
          <cell r="M192">
            <v>56.872228</v>
          </cell>
          <cell r="N192">
            <v>-3.6764789999999996</v>
          </cell>
          <cell r="O192" t="str">
            <v>n.m.</v>
          </cell>
          <cell r="P192" t="str">
            <v>n.m.</v>
          </cell>
          <cell r="Q192" t="str">
            <v>-</v>
          </cell>
          <cell r="R192">
            <v>-34.101422999999997</v>
          </cell>
          <cell r="S192">
            <v>26.098341999999999</v>
          </cell>
          <cell r="T192">
            <v>-7.6653229999999999</v>
          </cell>
          <cell r="U192" t="str">
            <v>n.m.</v>
          </cell>
          <cell r="V192" t="str">
            <v>n.m.</v>
          </cell>
          <cell r="W192"/>
          <cell r="X192"/>
          <cell r="Y192"/>
          <cell r="Z192"/>
          <cell r="AA192">
            <v>244.97588675999998</v>
          </cell>
          <cell r="AB192">
            <v>69.653343000000007</v>
          </cell>
          <cell r="AC192">
            <v>77.206484000000003</v>
          </cell>
          <cell r="AD192">
            <v>148.87574699999999</v>
          </cell>
          <cell r="AE192">
            <v>217.130008</v>
          </cell>
          <cell r="AF192">
            <v>2.9016229999999998</v>
          </cell>
          <cell r="AG192">
            <v>4.724424</v>
          </cell>
          <cell r="AH192">
            <v>4.724424</v>
          </cell>
          <cell r="AI192">
            <v>43.302155999999997</v>
          </cell>
          <cell r="AJ192">
            <v>34.587074999999999</v>
          </cell>
          <cell r="AK192">
            <v>59.281841999999997</v>
          </cell>
          <cell r="AL192">
            <v>2.9016229999999998</v>
          </cell>
          <cell r="AM192">
            <v>-9.7087029999999999</v>
          </cell>
          <cell r="AN192">
            <v>-4.1308299999999996</v>
          </cell>
          <cell r="AO192">
            <v>-4.1308299999999996</v>
          </cell>
          <cell r="AP192">
            <v>30.440384999999999</v>
          </cell>
          <cell r="AQ192">
            <v>17.595776000000001</v>
          </cell>
          <cell r="AR192">
            <v>55.992370999999999</v>
          </cell>
          <cell r="AS192">
            <v>-9.7087029999999999</v>
          </cell>
          <cell r="AT192">
            <v>-8.9555799999999994</v>
          </cell>
          <cell r="AU192">
            <v>-3.6764790000000001</v>
          </cell>
          <cell r="AV192">
            <v>-3.6764790000000001</v>
          </cell>
          <cell r="AW192">
            <v>32.538798</v>
          </cell>
          <cell r="AX192">
            <v>18.245152999999998</v>
          </cell>
          <cell r="AY192">
            <v>32.538798</v>
          </cell>
          <cell r="AZ192">
            <v>18.245152999999998</v>
          </cell>
          <cell r="BA192">
            <v>-34.101422999999997</v>
          </cell>
          <cell r="BB192">
            <v>-7.6653229999999999</v>
          </cell>
          <cell r="BC192">
            <v>-7.6653229999999999</v>
          </cell>
          <cell r="BD192">
            <v>21.213225000000001</v>
          </cell>
          <cell r="BE192">
            <v>21.213225000000001</v>
          </cell>
          <cell r="BF192">
            <v>21.213225000000001</v>
          </cell>
          <cell r="BG192">
            <v>-2.1380340000000002</v>
          </cell>
          <cell r="BH192">
            <v>-142.07419400000001</v>
          </cell>
          <cell r="BI192">
            <v>-142.07419400000001</v>
          </cell>
          <cell r="BJ192">
            <v>-49.149425999999998</v>
          </cell>
          <cell r="BK192">
            <v>-10.732983000000001</v>
          </cell>
        </row>
        <row r="193">
          <cell r="B193" t="str">
            <v>AGHOL</v>
          </cell>
          <cell r="C193">
            <v>43594.25</v>
          </cell>
          <cell r="D193" t="str">
            <v>Sanayi</v>
          </cell>
          <cell r="E193" t="str">
            <v>-</v>
          </cell>
          <cell r="F193" t="str">
            <v>-</v>
          </cell>
          <cell r="G193">
            <v>5563.366</v>
          </cell>
          <cell r="H193">
            <v>3923.654</v>
          </cell>
          <cell r="I193" t="str">
            <v>-</v>
          </cell>
          <cell r="J193" t="str">
            <v>-</v>
          </cell>
          <cell r="K193" t="str">
            <v>-</v>
          </cell>
          <cell r="L193" t="str">
            <v>-</v>
          </cell>
          <cell r="M193">
            <v>449.30599999999998</v>
          </cell>
          <cell r="N193">
            <v>442.74800000000005</v>
          </cell>
          <cell r="O193" t="str">
            <v>-</v>
          </cell>
          <cell r="P193" t="str">
            <v>-</v>
          </cell>
          <cell r="Q193" t="str">
            <v>-</v>
          </cell>
          <cell r="R193">
            <v>0</v>
          </cell>
          <cell r="S193">
            <v>282.76299999999998</v>
          </cell>
          <cell r="T193">
            <v>-359.726</v>
          </cell>
          <cell r="U193" t="str">
            <v>-</v>
          </cell>
          <cell r="V193" t="str">
            <v>-</v>
          </cell>
          <cell r="W193"/>
          <cell r="X193"/>
          <cell r="Y193"/>
          <cell r="Z193"/>
          <cell r="AA193">
            <v>2839.6124794135999</v>
          </cell>
          <cell r="AB193">
            <v>0</v>
          </cell>
          <cell r="AC193">
            <v>3923.654</v>
          </cell>
          <cell r="AD193">
            <v>6683.8419999999996</v>
          </cell>
          <cell r="AE193">
            <v>7810.393</v>
          </cell>
          <cell r="AF193">
            <v>0</v>
          </cell>
          <cell r="AG193">
            <v>1236.8320000000001</v>
          </cell>
          <cell r="AH193">
            <v>1236.8320000000001</v>
          </cell>
          <cell r="AI193">
            <v>2442.3910000000001</v>
          </cell>
          <cell r="AJ193">
            <v>2827.2869999999998</v>
          </cell>
          <cell r="AK193">
            <v>1436.421</v>
          </cell>
          <cell r="AL193">
            <v>0</v>
          </cell>
          <cell r="AM193">
            <v>0</v>
          </cell>
          <cell r="AN193">
            <v>162.77500000000001</v>
          </cell>
          <cell r="AO193">
            <v>162.77500000000001</v>
          </cell>
          <cell r="AP193">
            <v>722.96799999999996</v>
          </cell>
          <cell r="AQ193">
            <v>982.61500000000001</v>
          </cell>
          <cell r="AR193">
            <v>43.02</v>
          </cell>
          <cell r="AS193">
            <v>0</v>
          </cell>
          <cell r="AT193">
            <v>0</v>
          </cell>
          <cell r="AU193">
            <v>442.74799999999999</v>
          </cell>
          <cell r="AV193">
            <v>442.74799999999999</v>
          </cell>
          <cell r="AW193">
            <v>1086.758</v>
          </cell>
          <cell r="AX193">
            <v>1396.7909999999999</v>
          </cell>
          <cell r="AY193">
            <v>1086.758</v>
          </cell>
          <cell r="AZ193">
            <v>1396.7909999999999</v>
          </cell>
          <cell r="BA193">
            <v>0</v>
          </cell>
          <cell r="BB193">
            <v>-359.726</v>
          </cell>
          <cell r="BC193">
            <v>-359.726</v>
          </cell>
          <cell r="BD193">
            <v>-273.49599999999998</v>
          </cell>
          <cell r="BE193">
            <v>-273.49599999999998</v>
          </cell>
          <cell r="BF193">
            <v>-273.49599999999998</v>
          </cell>
          <cell r="BG193">
            <v>-763.596</v>
          </cell>
          <cell r="BH193">
            <v>9593.2489999999998</v>
          </cell>
          <cell r="BI193">
            <v>9593.2489999999998</v>
          </cell>
          <cell r="BJ193">
            <v>10962.477000000001</v>
          </cell>
          <cell r="BK193">
            <v>12071.65</v>
          </cell>
        </row>
        <row r="194">
          <cell r="B194" t="str">
            <v>ANELE</v>
          </cell>
          <cell r="C194">
            <v>43594.25</v>
          </cell>
          <cell r="D194" t="str">
            <v>Sanayi</v>
          </cell>
          <cell r="E194" t="str">
            <v>-</v>
          </cell>
          <cell r="F194">
            <v>265.03047800000002</v>
          </cell>
          <cell r="G194">
            <v>329.53835400000003</v>
          </cell>
          <cell r="H194">
            <v>270.58076399999999</v>
          </cell>
          <cell r="I194">
            <v>-2.0512492898423385E-2</v>
          </cell>
          <cell r="J194">
            <v>-0.19575225528983498</v>
          </cell>
          <cell r="K194" t="str">
            <v>-</v>
          </cell>
          <cell r="L194">
            <v>5.793482</v>
          </cell>
          <cell r="M194">
            <v>-68.468064999999996</v>
          </cell>
          <cell r="N194">
            <v>10.131779</v>
          </cell>
          <cell r="O194">
            <v>-0.42818709330316029</v>
          </cell>
          <cell r="P194" t="str">
            <v>n.m.</v>
          </cell>
          <cell r="Q194" t="str">
            <v>-</v>
          </cell>
          <cell r="R194">
            <v>3.3457849999999998</v>
          </cell>
          <cell r="S194">
            <v>-31.785243999999999</v>
          </cell>
          <cell r="T194">
            <v>12.449536</v>
          </cell>
          <cell r="U194">
            <v>-0.73125223301494935</v>
          </cell>
          <cell r="V194" t="str">
            <v>n.m.</v>
          </cell>
          <cell r="W194"/>
          <cell r="X194"/>
          <cell r="Y194"/>
          <cell r="Z194"/>
          <cell r="AA194">
            <v>180.4</v>
          </cell>
          <cell r="AB194">
            <v>265.03047800000002</v>
          </cell>
          <cell r="AC194">
            <v>270.58076399999999</v>
          </cell>
          <cell r="AD194">
            <v>333.60278699999998</v>
          </cell>
          <cell r="AE194">
            <v>420.75547999999998</v>
          </cell>
          <cell r="AF194">
            <v>8.4123560000000008</v>
          </cell>
          <cell r="AG194">
            <v>17.010124999999999</v>
          </cell>
          <cell r="AH194">
            <v>17.010124999999999</v>
          </cell>
          <cell r="AI194">
            <v>19.193563999999999</v>
          </cell>
          <cell r="AJ194">
            <v>28.206021</v>
          </cell>
          <cell r="AK194">
            <v>-58.947600999999999</v>
          </cell>
          <cell r="AL194">
            <v>8.4123560000000008</v>
          </cell>
          <cell r="AM194">
            <v>-0.82214600000000004</v>
          </cell>
          <cell r="AN194">
            <v>8.5000809999999998</v>
          </cell>
          <cell r="AO194">
            <v>8.5000809999999998</v>
          </cell>
          <cell r="AP194">
            <v>11.381446</v>
          </cell>
          <cell r="AQ194">
            <v>17.952321000000001</v>
          </cell>
          <cell r="AR194">
            <v>-70.873137</v>
          </cell>
          <cell r="AS194">
            <v>-0.82214600000000004</v>
          </cell>
          <cell r="AT194">
            <v>5.793482</v>
          </cell>
          <cell r="AU194">
            <v>10.131779</v>
          </cell>
          <cell r="AV194">
            <v>10.131779</v>
          </cell>
          <cell r="AW194">
            <v>13.240303000000001</v>
          </cell>
          <cell r="AX194">
            <v>20.314007</v>
          </cell>
          <cell r="AY194">
            <v>13.240303000000001</v>
          </cell>
          <cell r="AZ194">
            <v>20.314007</v>
          </cell>
          <cell r="BA194">
            <v>3.3457849999999998</v>
          </cell>
          <cell r="BB194">
            <v>12.449536</v>
          </cell>
          <cell r="BC194">
            <v>12.449536</v>
          </cell>
          <cell r="BD194">
            <v>15.175058999999999</v>
          </cell>
          <cell r="BE194">
            <v>15.175058999999999</v>
          </cell>
          <cell r="BF194">
            <v>15.175058999999999</v>
          </cell>
          <cell r="BG194">
            <v>21.112729000000002</v>
          </cell>
          <cell r="BH194">
            <v>-48.642313000000001</v>
          </cell>
          <cell r="BI194">
            <v>-48.642313000000001</v>
          </cell>
          <cell r="BJ194">
            <v>-18.089656999999999</v>
          </cell>
          <cell r="BK194">
            <v>-20.20195</v>
          </cell>
        </row>
        <row r="195">
          <cell r="B195" t="str">
            <v>BRKSN</v>
          </cell>
          <cell r="C195">
            <v>43594.25</v>
          </cell>
          <cell r="D195" t="str">
            <v>Sanayi</v>
          </cell>
          <cell r="E195" t="str">
            <v>-</v>
          </cell>
          <cell r="F195" t="str">
            <v>-</v>
          </cell>
          <cell r="G195">
            <v>21.900555000000001</v>
          </cell>
          <cell r="H195">
            <v>16.293105000000001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>
            <v>3.5622799999999999</v>
          </cell>
          <cell r="N195">
            <v>1.0385249999999999</v>
          </cell>
          <cell r="O195" t="str">
            <v>-</v>
          </cell>
          <cell r="P195" t="str">
            <v>-</v>
          </cell>
          <cell r="Q195" t="str">
            <v>-</v>
          </cell>
          <cell r="R195">
            <v>0</v>
          </cell>
          <cell r="S195">
            <v>0.61228199999999999</v>
          </cell>
          <cell r="T195">
            <v>0.39837600000000001</v>
          </cell>
          <cell r="U195" t="str">
            <v>-</v>
          </cell>
          <cell r="V195" t="str">
            <v>-</v>
          </cell>
          <cell r="W195"/>
          <cell r="X195"/>
          <cell r="Y195"/>
          <cell r="Z195"/>
          <cell r="AA195">
            <v>24.803999999999998</v>
          </cell>
          <cell r="AB195">
            <v>0</v>
          </cell>
          <cell r="AC195">
            <v>16.293105000000001</v>
          </cell>
          <cell r="AD195">
            <v>16.016327</v>
          </cell>
          <cell r="AE195">
            <v>20.772895999999999</v>
          </cell>
          <cell r="AF195">
            <v>0</v>
          </cell>
          <cell r="AG195">
            <v>3.3252769999999998</v>
          </cell>
          <cell r="AH195">
            <v>3.3252769999999998</v>
          </cell>
          <cell r="AI195">
            <v>3.859051</v>
          </cell>
          <cell r="AJ195">
            <v>5.1144170000000004</v>
          </cell>
          <cell r="AK195">
            <v>8.3411039999999996</v>
          </cell>
          <cell r="AL195">
            <v>0</v>
          </cell>
          <cell r="AM195">
            <v>0</v>
          </cell>
          <cell r="AN195">
            <v>0.68357900000000005</v>
          </cell>
          <cell r="AO195">
            <v>0.68357900000000005</v>
          </cell>
          <cell r="AP195">
            <v>-0.101869</v>
          </cell>
          <cell r="AQ195">
            <v>0.61473100000000003</v>
          </cell>
          <cell r="AR195">
            <v>2.7529759999999999</v>
          </cell>
          <cell r="AS195">
            <v>0</v>
          </cell>
          <cell r="AT195">
            <v>0</v>
          </cell>
          <cell r="AU195">
            <v>1.0385249999999999</v>
          </cell>
          <cell r="AV195">
            <v>1.0385249999999999</v>
          </cell>
          <cell r="AW195">
            <v>0.25816299999999998</v>
          </cell>
          <cell r="AX195">
            <v>0.95851799999999998</v>
          </cell>
          <cell r="AY195">
            <v>0.25816299999999998</v>
          </cell>
          <cell r="AZ195">
            <v>0.95851799999999998</v>
          </cell>
          <cell r="BA195">
            <v>0</v>
          </cell>
          <cell r="BB195">
            <v>0.39837600000000001</v>
          </cell>
          <cell r="BC195">
            <v>0.39837600000000001</v>
          </cell>
          <cell r="BD195">
            <v>-0.52688299999999999</v>
          </cell>
          <cell r="BE195">
            <v>-0.52688299999999999</v>
          </cell>
          <cell r="BF195">
            <v>-0.52688299999999999</v>
          </cell>
          <cell r="BG195">
            <v>0.33974199999999999</v>
          </cell>
          <cell r="BH195">
            <v>12.002644999999999</v>
          </cell>
          <cell r="BI195">
            <v>12.002644999999999</v>
          </cell>
          <cell r="BJ195">
            <v>14.518837</v>
          </cell>
          <cell r="BK195">
            <v>14.936496</v>
          </cell>
        </row>
        <row r="196">
          <cell r="B196" t="str">
            <v>BUCIM</v>
          </cell>
          <cell r="C196">
            <v>43594.25</v>
          </cell>
          <cell r="D196" t="str">
            <v>Sanayi</v>
          </cell>
          <cell r="E196" t="str">
            <v>-</v>
          </cell>
          <cell r="F196">
            <v>229.79177000000001</v>
          </cell>
          <cell r="G196">
            <v>288.87606</v>
          </cell>
          <cell r="H196">
            <v>285.558404</v>
          </cell>
          <cell r="I196">
            <v>-0.19528976636247053</v>
          </cell>
          <cell r="J196">
            <v>-0.2045316250851662</v>
          </cell>
          <cell r="K196" t="str">
            <v>-</v>
          </cell>
          <cell r="L196">
            <v>13.185008</v>
          </cell>
          <cell r="M196">
            <v>33.257793999999997</v>
          </cell>
          <cell r="N196">
            <v>42.552641999999999</v>
          </cell>
          <cell r="O196">
            <v>-0.69014831088513851</v>
          </cell>
          <cell r="P196">
            <v>-0.60355133596654065</v>
          </cell>
          <cell r="Q196" t="str">
            <v>-</v>
          </cell>
          <cell r="R196">
            <v>7.4394340000000003</v>
          </cell>
          <cell r="S196">
            <v>12.902238000000001</v>
          </cell>
          <cell r="T196">
            <v>25.479862000000001</v>
          </cell>
          <cell r="U196">
            <v>-0.70802691160572218</v>
          </cell>
          <cell r="V196">
            <v>-0.42339972336582232</v>
          </cell>
          <cell r="W196"/>
          <cell r="X196"/>
          <cell r="Y196"/>
          <cell r="Z196"/>
          <cell r="AA196">
            <v>444.42639360000004</v>
          </cell>
          <cell r="AB196">
            <v>229.79177000000001</v>
          </cell>
          <cell r="AC196">
            <v>285.558404</v>
          </cell>
          <cell r="AD196">
            <v>286.05971399999999</v>
          </cell>
          <cell r="AE196">
            <v>329.05590799999999</v>
          </cell>
          <cell r="AF196">
            <v>27.551337</v>
          </cell>
          <cell r="AG196">
            <v>59.494267999999998</v>
          </cell>
          <cell r="AH196">
            <v>59.494267999999998</v>
          </cell>
          <cell r="AI196">
            <v>71.128152999999998</v>
          </cell>
          <cell r="AJ196">
            <v>105.856342</v>
          </cell>
          <cell r="AK196">
            <v>56.627701000000002</v>
          </cell>
          <cell r="AL196">
            <v>27.551337</v>
          </cell>
          <cell r="AM196">
            <v>3.7606619999999999</v>
          </cell>
          <cell r="AN196">
            <v>34.693871000000001</v>
          </cell>
          <cell r="AO196">
            <v>34.693871000000001</v>
          </cell>
          <cell r="AP196">
            <v>44.987820999999997</v>
          </cell>
          <cell r="AQ196">
            <v>76.336582000000007</v>
          </cell>
          <cell r="AR196">
            <v>24.438386999999999</v>
          </cell>
          <cell r="AS196">
            <v>3.7606619999999999</v>
          </cell>
          <cell r="AT196">
            <v>13.185008</v>
          </cell>
          <cell r="AU196">
            <v>42.552641999999999</v>
          </cell>
          <cell r="AV196">
            <v>42.552641999999999</v>
          </cell>
          <cell r="AW196">
            <v>53.087564</v>
          </cell>
          <cell r="AX196">
            <v>84.733176999999998</v>
          </cell>
          <cell r="AY196">
            <v>53.087564</v>
          </cell>
          <cell r="AZ196">
            <v>84.733176999999998</v>
          </cell>
          <cell r="BA196">
            <v>7.4394340000000003</v>
          </cell>
          <cell r="BB196">
            <v>25.479862000000001</v>
          </cell>
          <cell r="BC196">
            <v>25.479862000000001</v>
          </cell>
          <cell r="BD196">
            <v>23.394632000000001</v>
          </cell>
          <cell r="BE196">
            <v>23.394632000000001</v>
          </cell>
          <cell r="BF196">
            <v>23.394632000000001</v>
          </cell>
          <cell r="BG196">
            <v>35.480328999999998</v>
          </cell>
          <cell r="BH196">
            <v>97.339151000000001</v>
          </cell>
          <cell r="BI196">
            <v>97.339151000000001</v>
          </cell>
          <cell r="BJ196">
            <v>88.071809999999999</v>
          </cell>
          <cell r="BK196">
            <v>47.855401000000001</v>
          </cell>
        </row>
        <row r="197">
          <cell r="B197" t="str">
            <v>CUSAN</v>
          </cell>
          <cell r="C197">
            <v>43594.25</v>
          </cell>
          <cell r="D197" t="str">
            <v>Sanayi</v>
          </cell>
          <cell r="E197" t="str">
            <v>-</v>
          </cell>
          <cell r="F197" t="str">
            <v>-</v>
          </cell>
          <cell r="G197">
            <v>85.848803000000004</v>
          </cell>
          <cell r="H197">
            <v>51.616366999999997</v>
          </cell>
          <cell r="I197" t="str">
            <v>-</v>
          </cell>
          <cell r="J197" t="str">
            <v>-</v>
          </cell>
          <cell r="K197" t="str">
            <v>-</v>
          </cell>
          <cell r="L197" t="str">
            <v>-</v>
          </cell>
          <cell r="M197">
            <v>3.3618949999999996</v>
          </cell>
          <cell r="N197">
            <v>-1.052511</v>
          </cell>
          <cell r="O197" t="str">
            <v>-</v>
          </cell>
          <cell r="P197" t="str">
            <v>-</v>
          </cell>
          <cell r="Q197" t="str">
            <v>-</v>
          </cell>
          <cell r="R197">
            <v>0</v>
          </cell>
          <cell r="S197">
            <v>6.0043559999999996</v>
          </cell>
          <cell r="T197">
            <v>0.53562699999999996</v>
          </cell>
          <cell r="U197" t="str">
            <v>-</v>
          </cell>
          <cell r="V197" t="str">
            <v>-</v>
          </cell>
          <cell r="W197"/>
          <cell r="X197"/>
          <cell r="Y197"/>
          <cell r="Z197"/>
          <cell r="AA197">
            <v>133.23750000000001</v>
          </cell>
          <cell r="AB197">
            <v>0</v>
          </cell>
          <cell r="AC197">
            <v>51.616366999999997</v>
          </cell>
          <cell r="AD197">
            <v>62.267375999999999</v>
          </cell>
          <cell r="AE197">
            <v>75.879610999999997</v>
          </cell>
          <cell r="AF197">
            <v>0</v>
          </cell>
          <cell r="AG197">
            <v>5.0669149999999998</v>
          </cell>
          <cell r="AH197">
            <v>5.0669149999999998</v>
          </cell>
          <cell r="AI197">
            <v>5.810772</v>
          </cell>
          <cell r="AJ197">
            <v>13.525164</v>
          </cell>
          <cell r="AK197">
            <v>11.950964000000001</v>
          </cell>
          <cell r="AL197">
            <v>0</v>
          </cell>
          <cell r="AM197">
            <v>0</v>
          </cell>
          <cell r="AN197">
            <v>-3.2717999999999998</v>
          </cell>
          <cell r="AO197">
            <v>-3.2717999999999998</v>
          </cell>
          <cell r="AP197">
            <v>-4.4315689999999996</v>
          </cell>
          <cell r="AQ197">
            <v>3.9588260000000002</v>
          </cell>
          <cell r="AR197">
            <v>0.90210900000000005</v>
          </cell>
          <cell r="AS197">
            <v>0</v>
          </cell>
          <cell r="AT197">
            <v>0</v>
          </cell>
          <cell r="AU197">
            <v>-1.052511</v>
          </cell>
          <cell r="AV197">
            <v>-1.052511</v>
          </cell>
          <cell r="AW197">
            <v>-2.1842079999999999</v>
          </cell>
          <cell r="AX197">
            <v>6.2696300000000003</v>
          </cell>
          <cell r="AY197">
            <v>-2.1842079999999999</v>
          </cell>
          <cell r="AZ197">
            <v>6.2696300000000003</v>
          </cell>
          <cell r="BA197">
            <v>0</v>
          </cell>
          <cell r="BB197">
            <v>0.53562699999999996</v>
          </cell>
          <cell r="BC197">
            <v>0.53562699999999996</v>
          </cell>
          <cell r="BD197">
            <v>-1.074206</v>
          </cell>
          <cell r="BE197">
            <v>-1.074206</v>
          </cell>
          <cell r="BF197">
            <v>-1.074206</v>
          </cell>
          <cell r="BG197">
            <v>-6.0048589999999997</v>
          </cell>
          <cell r="BH197">
            <v>6.1971319999999999</v>
          </cell>
          <cell r="BI197">
            <v>6.1971319999999999</v>
          </cell>
          <cell r="BJ197">
            <v>9.0321230000000003</v>
          </cell>
          <cell r="BK197">
            <v>12.113687000000001</v>
          </cell>
        </row>
        <row r="198">
          <cell r="B198" t="str">
            <v>DGGYO</v>
          </cell>
          <cell r="C198">
            <v>43594.25</v>
          </cell>
          <cell r="D198" t="str">
            <v>Sanayi</v>
          </cell>
          <cell r="E198" t="str">
            <v>-</v>
          </cell>
          <cell r="F198" t="str">
            <v>-</v>
          </cell>
          <cell r="G198">
            <v>27.404689999999999</v>
          </cell>
          <cell r="H198">
            <v>22.062021000000001</v>
          </cell>
          <cell r="I198" t="str">
            <v>-</v>
          </cell>
          <cell r="J198" t="str">
            <v>-</v>
          </cell>
          <cell r="K198" t="str">
            <v>-</v>
          </cell>
          <cell r="L198" t="str">
            <v>-</v>
          </cell>
          <cell r="M198">
            <v>21.606362999999998</v>
          </cell>
          <cell r="N198">
            <v>16.831181000000001</v>
          </cell>
          <cell r="O198" t="str">
            <v>-</v>
          </cell>
          <cell r="P198" t="str">
            <v>-</v>
          </cell>
          <cell r="Q198" t="str">
            <v>-</v>
          </cell>
          <cell r="R198">
            <v>0</v>
          </cell>
          <cell r="S198">
            <v>130.03072900000001</v>
          </cell>
          <cell r="T198">
            <v>-4.317329</v>
          </cell>
          <cell r="U198" t="str">
            <v>-</v>
          </cell>
          <cell r="V198" t="str">
            <v>-</v>
          </cell>
          <cell r="W198"/>
          <cell r="X198"/>
          <cell r="Y198"/>
          <cell r="Z198"/>
          <cell r="AA198">
            <v>806.77891998000007</v>
          </cell>
          <cell r="AB198">
            <v>0</v>
          </cell>
          <cell r="AC198">
            <v>22.062021000000001</v>
          </cell>
          <cell r="AD198">
            <v>23.06878</v>
          </cell>
          <cell r="AE198">
            <v>26.019895000000002</v>
          </cell>
          <cell r="AF198">
            <v>0</v>
          </cell>
          <cell r="AG198">
            <v>18.304357</v>
          </cell>
          <cell r="AH198">
            <v>18.304357</v>
          </cell>
          <cell r="AI198">
            <v>19.091258</v>
          </cell>
          <cell r="AJ198">
            <v>22.423192</v>
          </cell>
          <cell r="AK198">
            <v>23.113952999999999</v>
          </cell>
          <cell r="AL198">
            <v>0</v>
          </cell>
          <cell r="AM198">
            <v>0</v>
          </cell>
          <cell r="AN198">
            <v>16.773562999999999</v>
          </cell>
          <cell r="AO198">
            <v>16.773562999999999</v>
          </cell>
          <cell r="AP198">
            <v>17.516715999999999</v>
          </cell>
          <cell r="AQ198">
            <v>21.309725</v>
          </cell>
          <cell r="AR198">
            <v>21.540308</v>
          </cell>
          <cell r="AS198">
            <v>0</v>
          </cell>
          <cell r="AT198">
            <v>0</v>
          </cell>
          <cell r="AU198">
            <v>16.831181000000001</v>
          </cell>
          <cell r="AV198">
            <v>16.831181000000001</v>
          </cell>
          <cell r="AW198">
            <v>17.570260000000001</v>
          </cell>
          <cell r="AX198">
            <v>21.361274000000002</v>
          </cell>
          <cell r="AY198">
            <v>17.570260000000001</v>
          </cell>
          <cell r="AZ198">
            <v>21.361274000000002</v>
          </cell>
          <cell r="BA198">
            <v>0</v>
          </cell>
          <cell r="BB198">
            <v>-4.317329</v>
          </cell>
          <cell r="BC198">
            <v>-4.317329</v>
          </cell>
          <cell r="BD198">
            <v>-49.456758999999998</v>
          </cell>
          <cell r="BE198">
            <v>-49.456758999999998</v>
          </cell>
          <cell r="BF198">
            <v>-49.456758999999998</v>
          </cell>
          <cell r="BG198">
            <v>-72.323111999999995</v>
          </cell>
          <cell r="BH198">
            <v>269.05938200000003</v>
          </cell>
          <cell r="BI198">
            <v>269.05938200000003</v>
          </cell>
          <cell r="BJ198">
            <v>281.20360599999998</v>
          </cell>
          <cell r="BK198">
            <v>356.76812000000001</v>
          </cell>
        </row>
        <row r="199">
          <cell r="B199" t="str">
            <v>DOAS</v>
          </cell>
          <cell r="C199">
            <v>43594.25</v>
          </cell>
          <cell r="D199" t="str">
            <v>Sanayi</v>
          </cell>
          <cell r="E199">
            <v>1807.7196924161651</v>
          </cell>
          <cell r="F199">
            <v>1808.5340000000001</v>
          </cell>
          <cell r="G199">
            <v>2920.5010000000002</v>
          </cell>
          <cell r="H199">
            <v>2719.2750000000001</v>
          </cell>
          <cell r="I199">
            <v>-0.3349205210947771</v>
          </cell>
          <cell r="J199">
            <v>-0.38074528993484336</v>
          </cell>
          <cell r="K199">
            <v>87.12196992064986</v>
          </cell>
          <cell r="L199">
            <v>109.27800000000001</v>
          </cell>
          <cell r="M199">
            <v>155.13399999999999</v>
          </cell>
          <cell r="N199">
            <v>156.32900000000001</v>
          </cell>
          <cell r="O199">
            <v>-0.30097422743061109</v>
          </cell>
          <cell r="P199">
            <v>-0.29558961929686578</v>
          </cell>
          <cell r="Q199">
            <v>-23.385932739213356</v>
          </cell>
          <cell r="R199">
            <v>-69.475999999999999</v>
          </cell>
          <cell r="S199">
            <v>4.2069999999999999</v>
          </cell>
          <cell r="T199">
            <v>81.275000000000006</v>
          </cell>
          <cell r="U199" t="str">
            <v>n.m.</v>
          </cell>
          <cell r="V199" t="str">
            <v>n.m.</v>
          </cell>
          <cell r="W199"/>
          <cell r="X199"/>
          <cell r="Y199"/>
          <cell r="Z199"/>
          <cell r="AA199">
            <v>904.20000000000016</v>
          </cell>
          <cell r="AB199">
            <v>1808.5340000000001</v>
          </cell>
          <cell r="AC199">
            <v>2719.2750000000001</v>
          </cell>
          <cell r="AD199">
            <v>3050.07</v>
          </cell>
          <cell r="AE199">
            <v>1998.643</v>
          </cell>
          <cell r="AF199">
            <v>254.739</v>
          </cell>
          <cell r="AG199">
            <v>324.22399999999999</v>
          </cell>
          <cell r="AH199">
            <v>324.22399999999999</v>
          </cell>
          <cell r="AI199">
            <v>324.714</v>
          </cell>
          <cell r="AJ199">
            <v>292.42500000000001</v>
          </cell>
          <cell r="AK199">
            <v>359.73099999999999</v>
          </cell>
          <cell r="AL199">
            <v>254.739</v>
          </cell>
          <cell r="AM199">
            <v>76.034000000000006</v>
          </cell>
          <cell r="AN199">
            <v>135.316</v>
          </cell>
          <cell r="AO199">
            <v>135.316</v>
          </cell>
          <cell r="AP199">
            <v>133.001</v>
          </cell>
          <cell r="AQ199">
            <v>107.315</v>
          </cell>
          <cell r="AR199">
            <v>133.14099999999999</v>
          </cell>
          <cell r="AS199">
            <v>76.034000000000006</v>
          </cell>
          <cell r="AT199">
            <v>109.27800000000001</v>
          </cell>
          <cell r="AU199">
            <v>156.32900000000001</v>
          </cell>
          <cell r="AV199">
            <v>156.32900000000001</v>
          </cell>
          <cell r="AW199">
            <v>151.297</v>
          </cell>
          <cell r="AX199">
            <v>129.16999999999999</v>
          </cell>
          <cell r="AY199">
            <v>151.297</v>
          </cell>
          <cell r="AZ199">
            <v>129.16999999999999</v>
          </cell>
          <cell r="BA199">
            <v>-69.475999999999999</v>
          </cell>
          <cell r="BB199">
            <v>81.275000000000006</v>
          </cell>
          <cell r="BC199">
            <v>81.275000000000006</v>
          </cell>
          <cell r="BD199">
            <v>55.502000000000002</v>
          </cell>
          <cell r="BE199">
            <v>55.502000000000002</v>
          </cell>
          <cell r="BF199">
            <v>55.502000000000002</v>
          </cell>
          <cell r="BG199">
            <v>-7.827</v>
          </cell>
          <cell r="BH199">
            <v>2308.2399999999998</v>
          </cell>
          <cell r="BI199">
            <v>2308.2399999999998</v>
          </cell>
          <cell r="BJ199">
            <v>2396.7449999999999</v>
          </cell>
          <cell r="BK199">
            <v>2107.0340000000001</v>
          </cell>
        </row>
        <row r="200">
          <cell r="B200" t="str">
            <v>EDIP</v>
          </cell>
          <cell r="C200">
            <v>43594.25</v>
          </cell>
          <cell r="D200" t="str">
            <v>Sanayi</v>
          </cell>
          <cell r="E200" t="str">
            <v>-</v>
          </cell>
          <cell r="F200">
            <v>16.921001</v>
          </cell>
          <cell r="G200">
            <v>18.842237000000001</v>
          </cell>
          <cell r="H200">
            <v>14.464112999999999</v>
          </cell>
          <cell r="I200">
            <v>0.16986095172237681</v>
          </cell>
          <cell r="J200">
            <v>-0.10196432621031148</v>
          </cell>
          <cell r="K200" t="str">
            <v>-</v>
          </cell>
          <cell r="L200">
            <v>8.2042070000000002</v>
          </cell>
          <cell r="M200">
            <v>11.234114999999999</v>
          </cell>
          <cell r="N200">
            <v>7.2571690000000002</v>
          </cell>
          <cell r="O200">
            <v>0.13049689210765236</v>
          </cell>
          <cell r="P200">
            <v>-0.26970598039988014</v>
          </cell>
          <cell r="Q200" t="str">
            <v>-</v>
          </cell>
          <cell r="R200">
            <v>-16.712332</v>
          </cell>
          <cell r="S200">
            <v>162.875137</v>
          </cell>
          <cell r="T200">
            <v>-20.316680999999999</v>
          </cell>
          <cell r="U200" t="str">
            <v>n.m.</v>
          </cell>
          <cell r="V200" t="str">
            <v>n.m.</v>
          </cell>
          <cell r="W200"/>
          <cell r="X200"/>
          <cell r="Y200"/>
          <cell r="Z200"/>
          <cell r="AA200">
            <v>41.6</v>
          </cell>
          <cell r="AB200">
            <v>16.921001</v>
          </cell>
          <cell r="AC200">
            <v>14.464112999999999</v>
          </cell>
          <cell r="AD200">
            <v>15.165388999999999</v>
          </cell>
          <cell r="AE200">
            <v>18.148958</v>
          </cell>
          <cell r="AF200">
            <v>9.3670019999999994</v>
          </cell>
          <cell r="AG200">
            <v>8.334479</v>
          </cell>
          <cell r="AH200">
            <v>8.334479</v>
          </cell>
          <cell r="AI200">
            <v>8.6312840000000008</v>
          </cell>
          <cell r="AJ200">
            <v>11.501778</v>
          </cell>
          <cell r="AK200">
            <v>12.350538</v>
          </cell>
          <cell r="AL200">
            <v>9.3670019999999994</v>
          </cell>
          <cell r="AM200">
            <v>8.1333590000000004</v>
          </cell>
          <cell r="AN200">
            <v>7.1379590000000004</v>
          </cell>
          <cell r="AO200">
            <v>7.1379590000000004</v>
          </cell>
          <cell r="AP200">
            <v>7.214054</v>
          </cell>
          <cell r="AQ200">
            <v>10.342280000000001</v>
          </cell>
          <cell r="AR200">
            <v>11.161538999999999</v>
          </cell>
          <cell r="AS200">
            <v>8.1333590000000004</v>
          </cell>
          <cell r="AT200">
            <v>8.2042070000000002</v>
          </cell>
          <cell r="AU200">
            <v>7.2571690000000002</v>
          </cell>
          <cell r="AV200">
            <v>7.2571690000000002</v>
          </cell>
          <cell r="AW200">
            <v>7.4914690000000004</v>
          </cell>
          <cell r="AX200">
            <v>10.417881</v>
          </cell>
          <cell r="AY200">
            <v>7.4914690000000004</v>
          </cell>
          <cell r="AZ200">
            <v>10.417881</v>
          </cell>
          <cell r="BA200">
            <v>-16.712332</v>
          </cell>
          <cell r="BB200">
            <v>-20.316680999999999</v>
          </cell>
          <cell r="BC200">
            <v>-20.316680999999999</v>
          </cell>
          <cell r="BD200">
            <v>-26.728406</v>
          </cell>
          <cell r="BE200">
            <v>-26.728406</v>
          </cell>
          <cell r="BF200">
            <v>-26.728406</v>
          </cell>
          <cell r="BG200">
            <v>-99.581329999999994</v>
          </cell>
          <cell r="BH200">
            <v>347.83922100000001</v>
          </cell>
          <cell r="BI200">
            <v>347.83922100000001</v>
          </cell>
          <cell r="BJ200">
            <v>379.11718500000001</v>
          </cell>
          <cell r="BK200">
            <v>495.27765599999998</v>
          </cell>
        </row>
        <row r="201">
          <cell r="B201" t="str">
            <v>EGEEN</v>
          </cell>
          <cell r="C201">
            <v>43594.25</v>
          </cell>
          <cell r="D201" t="str">
            <v>Sanayi</v>
          </cell>
          <cell r="E201" t="str">
            <v>-</v>
          </cell>
          <cell r="F201">
            <v>266.81613399999998</v>
          </cell>
          <cell r="G201">
            <v>187.11685399999999</v>
          </cell>
          <cell r="H201">
            <v>99.780770000000004</v>
          </cell>
          <cell r="I201">
            <v>1.6740236019425381</v>
          </cell>
          <cell r="J201">
            <v>0.42593319787217032</v>
          </cell>
          <cell r="K201" t="str">
            <v>-</v>
          </cell>
          <cell r="L201">
            <v>81.732640000000004</v>
          </cell>
          <cell r="M201">
            <v>73.705273000000005</v>
          </cell>
          <cell r="N201">
            <v>34.964491000000002</v>
          </cell>
          <cell r="O201">
            <v>1.3375898708206564</v>
          </cell>
          <cell r="P201">
            <v>0.10891170567945663</v>
          </cell>
          <cell r="Q201" t="str">
            <v>-</v>
          </cell>
          <cell r="R201">
            <v>85.495542</v>
          </cell>
          <cell r="S201">
            <v>99.332982999999999</v>
          </cell>
          <cell r="T201">
            <v>42.289496999999997</v>
          </cell>
          <cell r="U201">
            <v>1.0216731828236219</v>
          </cell>
          <cell r="V201">
            <v>-0.13930358861768999</v>
          </cell>
          <cell r="W201"/>
          <cell r="X201"/>
          <cell r="Y201"/>
          <cell r="Z201"/>
          <cell r="AA201">
            <v>1290.8699999999999</v>
          </cell>
          <cell r="AB201">
            <v>266.81613399999998</v>
          </cell>
          <cell r="AC201">
            <v>99.780770000000004</v>
          </cell>
          <cell r="AD201">
            <v>136.632733</v>
          </cell>
          <cell r="AE201">
            <v>163.05741</v>
          </cell>
          <cell r="AF201">
            <v>94.842416999999998</v>
          </cell>
          <cell r="AG201">
            <v>39.718738000000002</v>
          </cell>
          <cell r="AH201">
            <v>39.718738000000002</v>
          </cell>
          <cell r="AI201">
            <v>59.752084000000004</v>
          </cell>
          <cell r="AJ201">
            <v>75.106104000000002</v>
          </cell>
          <cell r="AK201">
            <v>82.241016000000002</v>
          </cell>
          <cell r="AL201">
            <v>94.842416999999998</v>
          </cell>
          <cell r="AM201">
            <v>77.962159</v>
          </cell>
          <cell r="AN201">
            <v>32.541615</v>
          </cell>
          <cell r="AO201">
            <v>32.541615</v>
          </cell>
          <cell r="AP201">
            <v>49.696083000000002</v>
          </cell>
          <cell r="AQ201">
            <v>66.130352999999999</v>
          </cell>
          <cell r="AR201">
            <v>70.748096000000004</v>
          </cell>
          <cell r="AS201">
            <v>77.962159</v>
          </cell>
          <cell r="AT201">
            <v>81.732640000000004</v>
          </cell>
          <cell r="AU201">
            <v>34.964491000000002</v>
          </cell>
          <cell r="AV201">
            <v>34.964491000000002</v>
          </cell>
          <cell r="AW201">
            <v>52.417966999999997</v>
          </cell>
          <cell r="AX201">
            <v>69.137000999999998</v>
          </cell>
          <cell r="AY201">
            <v>52.417966999999997</v>
          </cell>
          <cell r="AZ201">
            <v>69.137000999999998</v>
          </cell>
          <cell r="BA201">
            <v>85.495542</v>
          </cell>
          <cell r="BB201">
            <v>42.289496999999997</v>
          </cell>
          <cell r="BC201">
            <v>42.289496999999997</v>
          </cell>
          <cell r="BD201">
            <v>71.066661999999994</v>
          </cell>
          <cell r="BE201">
            <v>71.066661999999994</v>
          </cell>
          <cell r="BF201">
            <v>71.066661999999994</v>
          </cell>
          <cell r="BG201">
            <v>134.830716</v>
          </cell>
          <cell r="BH201">
            <v>-167.88190700000001</v>
          </cell>
          <cell r="BI201">
            <v>-167.88190700000001</v>
          </cell>
          <cell r="BJ201">
            <v>-144.81474399999999</v>
          </cell>
          <cell r="BK201">
            <v>-171.15574100000001</v>
          </cell>
        </row>
        <row r="202">
          <cell r="B202" t="str">
            <v>ENKAI</v>
          </cell>
          <cell r="C202">
            <v>43594.25</v>
          </cell>
          <cell r="D202" t="str">
            <v>Sanayi</v>
          </cell>
          <cell r="E202">
            <v>2966.2286767221349</v>
          </cell>
          <cell r="F202">
            <v>2964.1750000000002</v>
          </cell>
          <cell r="G202">
            <v>4485.1170000000002</v>
          </cell>
          <cell r="H202">
            <v>2097.2089999999998</v>
          </cell>
          <cell r="I202">
            <v>0.41339036786510097</v>
          </cell>
          <cell r="J202">
            <v>-0.33910865647429045</v>
          </cell>
          <cell r="K202">
            <v>725.21823569533774</v>
          </cell>
          <cell r="L202">
            <v>753.51499999999999</v>
          </cell>
          <cell r="M202">
            <v>791.01800000000003</v>
          </cell>
          <cell r="N202">
            <v>730.29300000000001</v>
          </cell>
          <cell r="O202">
            <v>3.1798196066510354E-2</v>
          </cell>
          <cell r="P202">
            <v>-4.7411057649762722E-2</v>
          </cell>
          <cell r="Q202">
            <v>501.96173735911771</v>
          </cell>
          <cell r="R202">
            <v>834.95299999999997</v>
          </cell>
          <cell r="S202">
            <v>824.26099999999997</v>
          </cell>
          <cell r="T202">
            <v>496.59199999999998</v>
          </cell>
          <cell r="U202">
            <v>0.6813661919644296</v>
          </cell>
          <cell r="V202">
            <v>1.2971619426370928E-2</v>
          </cell>
          <cell r="W202"/>
          <cell r="X202"/>
          <cell r="Y202"/>
          <cell r="Z202"/>
          <cell r="AA202">
            <v>25750</v>
          </cell>
          <cell r="AB202">
            <v>2964.1750000000002</v>
          </cell>
          <cell r="AC202">
            <v>2097.2089999999998</v>
          </cell>
          <cell r="AD202">
            <v>2981.078</v>
          </cell>
          <cell r="AE202">
            <v>4354.3379999999997</v>
          </cell>
          <cell r="AF202">
            <v>761.32100000000003</v>
          </cell>
          <cell r="AG202">
            <v>728.16</v>
          </cell>
          <cell r="AH202">
            <v>728.16</v>
          </cell>
          <cell r="AI202">
            <v>780.23400000000004</v>
          </cell>
          <cell r="AJ202">
            <v>1129.8720000000001</v>
          </cell>
          <cell r="AK202">
            <v>881.33799999999997</v>
          </cell>
          <cell r="AL202">
            <v>761.32100000000003</v>
          </cell>
          <cell r="AM202">
            <v>615.101</v>
          </cell>
          <cell r="AN202">
            <v>625.303</v>
          </cell>
          <cell r="AO202">
            <v>625.303</v>
          </cell>
          <cell r="AP202">
            <v>640.61599999999999</v>
          </cell>
          <cell r="AQ202">
            <v>975.95399999999995</v>
          </cell>
          <cell r="AR202">
            <v>731.02300000000002</v>
          </cell>
          <cell r="AS202">
            <v>615.101</v>
          </cell>
          <cell r="AT202">
            <v>753.51499999999999</v>
          </cell>
          <cell r="AU202">
            <v>730.29300000000001</v>
          </cell>
          <cell r="AV202">
            <v>730.29300000000001</v>
          </cell>
          <cell r="AW202">
            <v>763.19299999999998</v>
          </cell>
          <cell r="AX202">
            <v>1188.7750000000001</v>
          </cell>
          <cell r="AY202">
            <v>763.19299999999998</v>
          </cell>
          <cell r="AZ202">
            <v>1188.7750000000001</v>
          </cell>
          <cell r="BA202">
            <v>834.95299999999997</v>
          </cell>
          <cell r="BB202">
            <v>496.59199999999998</v>
          </cell>
          <cell r="BC202">
            <v>496.59199999999998</v>
          </cell>
          <cell r="BD202">
            <v>-9.0030000000000001</v>
          </cell>
          <cell r="BE202">
            <v>-9.0030000000000001</v>
          </cell>
          <cell r="BF202">
            <v>-9.0030000000000001</v>
          </cell>
          <cell r="BG202">
            <v>270.19200000000001</v>
          </cell>
          <cell r="BH202">
            <v>-4829.0919999999996</v>
          </cell>
          <cell r="BI202">
            <v>-4829.0919999999996</v>
          </cell>
          <cell r="BJ202">
            <v>-5105.8649999999998</v>
          </cell>
          <cell r="BK202">
            <v>-7517.9059999999999</v>
          </cell>
        </row>
        <row r="203">
          <cell r="B203" t="str">
            <v>INDES</v>
          </cell>
          <cell r="C203">
            <v>43594.25</v>
          </cell>
          <cell r="D203" t="str">
            <v>Sanayi</v>
          </cell>
          <cell r="E203" t="str">
            <v>-</v>
          </cell>
          <cell r="F203">
            <v>974.89859300000001</v>
          </cell>
          <cell r="G203">
            <v>833.416426</v>
          </cell>
          <cell r="H203">
            <v>1239.0107949999999</v>
          </cell>
          <cell r="I203">
            <v>-0.21316376182178454</v>
          </cell>
          <cell r="J203">
            <v>0.16976167325984526</v>
          </cell>
          <cell r="K203" t="str">
            <v>-</v>
          </cell>
          <cell r="L203">
            <v>28.073468999999999</v>
          </cell>
          <cell r="M203">
            <v>26.129647000000002</v>
          </cell>
          <cell r="N203">
            <v>32.649616999999999</v>
          </cell>
          <cell r="O203">
            <v>-0.14015931641709611</v>
          </cell>
          <cell r="P203">
            <v>7.4391437435032959E-2</v>
          </cell>
          <cell r="Q203" t="str">
            <v>-</v>
          </cell>
          <cell r="R203">
            <v>18.184898</v>
          </cell>
          <cell r="S203">
            <v>74.739287000000004</v>
          </cell>
          <cell r="T203">
            <v>16.56756</v>
          </cell>
          <cell r="U203">
            <v>9.7620772159569658E-2</v>
          </cell>
          <cell r="V203">
            <v>-0.75668890178200388</v>
          </cell>
          <cell r="W203"/>
          <cell r="X203"/>
          <cell r="Y203"/>
          <cell r="Z203"/>
          <cell r="AA203">
            <v>354.48</v>
          </cell>
          <cell r="AB203">
            <v>974.89859300000001</v>
          </cell>
          <cell r="AC203">
            <v>1239.0107949999999</v>
          </cell>
          <cell r="AD203">
            <v>1032.1006789999999</v>
          </cell>
          <cell r="AE203">
            <v>798.87487999999996</v>
          </cell>
          <cell r="AF203">
            <v>50.049306000000001</v>
          </cell>
          <cell r="AG203">
            <v>52.010660999999999</v>
          </cell>
          <cell r="AH203">
            <v>52.010660999999999</v>
          </cell>
          <cell r="AI203">
            <v>41.810923000000003</v>
          </cell>
          <cell r="AJ203">
            <v>42.475121000000001</v>
          </cell>
          <cell r="AK203">
            <v>49.956102000000001</v>
          </cell>
          <cell r="AL203">
            <v>50.049306000000001</v>
          </cell>
          <cell r="AM203">
            <v>26.743821000000001</v>
          </cell>
          <cell r="AN203">
            <v>31.853935</v>
          </cell>
          <cell r="AO203">
            <v>31.853935</v>
          </cell>
          <cell r="AP203">
            <v>20.488074999999998</v>
          </cell>
          <cell r="AQ203">
            <v>20.736045000000001</v>
          </cell>
          <cell r="AR203">
            <v>25.116288000000001</v>
          </cell>
          <cell r="AS203">
            <v>26.743821000000001</v>
          </cell>
          <cell r="AT203">
            <v>28.073468999999999</v>
          </cell>
          <cell r="AU203">
            <v>32.649616999999999</v>
          </cell>
          <cell r="AV203">
            <v>32.649616999999999</v>
          </cell>
          <cell r="AW203">
            <v>21.311561999999999</v>
          </cell>
          <cell r="AX203">
            <v>21.469221000000001</v>
          </cell>
          <cell r="AY203">
            <v>21.311561999999999</v>
          </cell>
          <cell r="AZ203">
            <v>21.469221000000001</v>
          </cell>
          <cell r="BA203">
            <v>18.184898</v>
          </cell>
          <cell r="BB203">
            <v>16.56756</v>
          </cell>
          <cell r="BC203">
            <v>16.56756</v>
          </cell>
          <cell r="BD203">
            <v>14.082165</v>
          </cell>
          <cell r="BE203">
            <v>14.082165</v>
          </cell>
          <cell r="BF203">
            <v>14.082165</v>
          </cell>
          <cell r="BG203">
            <v>16.259378999999999</v>
          </cell>
          <cell r="BH203">
            <v>110.05775300000001</v>
          </cell>
          <cell r="BI203">
            <v>110.05775300000001</v>
          </cell>
          <cell r="BJ203">
            <v>159.40087800000001</v>
          </cell>
          <cell r="BK203">
            <v>67.151399999999995</v>
          </cell>
        </row>
        <row r="204">
          <cell r="B204" t="str">
            <v>KARTN</v>
          </cell>
          <cell r="C204">
            <v>43594.25</v>
          </cell>
          <cell r="D204" t="str">
            <v>Sanayi</v>
          </cell>
          <cell r="E204" t="str">
            <v>-</v>
          </cell>
          <cell r="F204" t="str">
            <v>-</v>
          </cell>
          <cell r="G204">
            <v>183.705713</v>
          </cell>
          <cell r="H204">
            <v>141.05498700000001</v>
          </cell>
          <cell r="I204" t="str">
            <v>-</v>
          </cell>
          <cell r="J204" t="str">
            <v>-</v>
          </cell>
          <cell r="K204" t="str">
            <v>-</v>
          </cell>
          <cell r="L204" t="str">
            <v>-</v>
          </cell>
          <cell r="M204">
            <v>46.147764000000002</v>
          </cell>
          <cell r="N204">
            <v>26.400286000000001</v>
          </cell>
          <cell r="O204" t="str">
            <v>-</v>
          </cell>
          <cell r="P204" t="str">
            <v>-</v>
          </cell>
          <cell r="Q204" t="str">
            <v>-</v>
          </cell>
          <cell r="R204">
            <v>0</v>
          </cell>
          <cell r="S204">
            <v>30.681222000000002</v>
          </cell>
          <cell r="T204">
            <v>16.652605999999999</v>
          </cell>
          <cell r="U204" t="str">
            <v>-</v>
          </cell>
          <cell r="V204" t="str">
            <v>-</v>
          </cell>
          <cell r="W204"/>
          <cell r="X204"/>
          <cell r="Y204"/>
          <cell r="Z204"/>
          <cell r="AA204">
            <v>867.27524399699996</v>
          </cell>
          <cell r="AB204">
            <v>0</v>
          </cell>
          <cell r="AC204">
            <v>141.05498700000001</v>
          </cell>
          <cell r="AD204">
            <v>159.32271700000001</v>
          </cell>
          <cell r="AE204">
            <v>153.00986700000001</v>
          </cell>
          <cell r="AF204">
            <v>0</v>
          </cell>
          <cell r="AG204">
            <v>29.120149000000001</v>
          </cell>
          <cell r="AH204">
            <v>29.120149000000001</v>
          </cell>
          <cell r="AI204">
            <v>39.832935999999997</v>
          </cell>
          <cell r="AJ204">
            <v>40.859583999999998</v>
          </cell>
          <cell r="AK204">
            <v>50.696596</v>
          </cell>
          <cell r="AL204">
            <v>0</v>
          </cell>
          <cell r="AM204">
            <v>0</v>
          </cell>
          <cell r="AN204">
            <v>19.971155</v>
          </cell>
          <cell r="AO204">
            <v>19.971155</v>
          </cell>
          <cell r="AP204">
            <v>30.273779000000001</v>
          </cell>
          <cell r="AQ204">
            <v>32.550545999999997</v>
          </cell>
          <cell r="AR204">
            <v>39.084699000000001</v>
          </cell>
          <cell r="AS204">
            <v>0</v>
          </cell>
          <cell r="AT204">
            <v>0</v>
          </cell>
          <cell r="AU204">
            <v>26.400286000000001</v>
          </cell>
          <cell r="AV204">
            <v>26.400286000000001</v>
          </cell>
          <cell r="AW204">
            <v>36.878971</v>
          </cell>
          <cell r="AX204">
            <v>39.313543000000003</v>
          </cell>
          <cell r="AY204">
            <v>36.878971</v>
          </cell>
          <cell r="AZ204">
            <v>39.313543000000003</v>
          </cell>
          <cell r="BA204">
            <v>0</v>
          </cell>
          <cell r="BB204">
            <v>16.652605999999999</v>
          </cell>
          <cell r="BC204">
            <v>16.652605999999999</v>
          </cell>
          <cell r="BD204">
            <v>25.094562</v>
          </cell>
          <cell r="BE204">
            <v>25.094562</v>
          </cell>
          <cell r="BF204">
            <v>25.094562</v>
          </cell>
          <cell r="BG204">
            <v>41.073217</v>
          </cell>
          <cell r="BH204">
            <v>-63.827579</v>
          </cell>
          <cell r="BI204">
            <v>-63.827579</v>
          </cell>
          <cell r="BJ204">
            <v>-61.387517000000003</v>
          </cell>
          <cell r="BK204">
            <v>-79.614579000000006</v>
          </cell>
        </row>
        <row r="205">
          <cell r="B205" t="str">
            <v>KATMR</v>
          </cell>
          <cell r="C205">
            <v>43594.25</v>
          </cell>
          <cell r="D205" t="str">
            <v>Sanayi</v>
          </cell>
          <cell r="E205" t="str">
            <v>-</v>
          </cell>
          <cell r="F205" t="str">
            <v>-</v>
          </cell>
          <cell r="G205">
            <v>92.514536000000007</v>
          </cell>
          <cell r="H205">
            <v>42.409770999999999</v>
          </cell>
          <cell r="I205" t="str">
            <v>-</v>
          </cell>
          <cell r="J205" t="str">
            <v>-</v>
          </cell>
          <cell r="K205" t="str">
            <v>-</v>
          </cell>
          <cell r="L205" t="str">
            <v>-</v>
          </cell>
          <cell r="M205">
            <v>-11.651189</v>
          </cell>
          <cell r="N205">
            <v>17.957633000000001</v>
          </cell>
          <cell r="O205" t="str">
            <v>-</v>
          </cell>
          <cell r="P205" t="str">
            <v>-</v>
          </cell>
          <cell r="Q205" t="str">
            <v>-</v>
          </cell>
          <cell r="R205">
            <v>0</v>
          </cell>
          <cell r="S205">
            <v>0.299871</v>
          </cell>
          <cell r="T205">
            <v>2.9646759999999999</v>
          </cell>
          <cell r="U205" t="str">
            <v>-</v>
          </cell>
          <cell r="V205" t="str">
            <v>-</v>
          </cell>
          <cell r="W205"/>
          <cell r="X205"/>
          <cell r="Y205"/>
          <cell r="Z205"/>
          <cell r="AA205">
            <v>87.5</v>
          </cell>
          <cell r="AB205">
            <v>0</v>
          </cell>
          <cell r="AC205">
            <v>42.409770999999999</v>
          </cell>
          <cell r="AD205">
            <v>25.360401</v>
          </cell>
          <cell r="AE205">
            <v>110.197007</v>
          </cell>
          <cell r="AF205">
            <v>0</v>
          </cell>
          <cell r="AG205">
            <v>27.256052</v>
          </cell>
          <cell r="AH205">
            <v>27.256052</v>
          </cell>
          <cell r="AI205">
            <v>22.274125999999999</v>
          </cell>
          <cell r="AJ205">
            <v>54.419826</v>
          </cell>
          <cell r="AK205">
            <v>3.1282299999999998</v>
          </cell>
          <cell r="AL205">
            <v>0</v>
          </cell>
          <cell r="AM205">
            <v>0</v>
          </cell>
          <cell r="AN205">
            <v>17.004470000000001</v>
          </cell>
          <cell r="AO205">
            <v>17.004470000000001</v>
          </cell>
          <cell r="AP205">
            <v>12.498877</v>
          </cell>
          <cell r="AQ205">
            <v>41.344285999999997</v>
          </cell>
          <cell r="AR205">
            <v>-12.864853</v>
          </cell>
          <cell r="AS205">
            <v>0</v>
          </cell>
          <cell r="AT205">
            <v>0</v>
          </cell>
          <cell r="AU205">
            <v>17.957633000000001</v>
          </cell>
          <cell r="AV205">
            <v>17.957633000000001</v>
          </cell>
          <cell r="AW205">
            <v>13.557582</v>
          </cell>
          <cell r="AX205">
            <v>42.344828999999997</v>
          </cell>
          <cell r="AY205">
            <v>13.557582</v>
          </cell>
          <cell r="AZ205">
            <v>42.344828999999997</v>
          </cell>
          <cell r="BA205">
            <v>0</v>
          </cell>
          <cell r="BB205">
            <v>2.9646759999999999</v>
          </cell>
          <cell r="BC205">
            <v>2.9646759999999999</v>
          </cell>
          <cell r="BD205">
            <v>2.7509169999999998</v>
          </cell>
          <cell r="BE205">
            <v>2.7509169999999998</v>
          </cell>
          <cell r="BF205">
            <v>2.7509169999999998</v>
          </cell>
          <cell r="BG205">
            <v>-21.733795000000001</v>
          </cell>
          <cell r="BH205">
            <v>267.76911999999999</v>
          </cell>
          <cell r="BI205">
            <v>267.76911999999999</v>
          </cell>
          <cell r="BJ205">
            <v>342.40680099999997</v>
          </cell>
          <cell r="BK205">
            <v>422.59602699999999</v>
          </cell>
        </row>
        <row r="206">
          <cell r="B206" t="str">
            <v>KERVT</v>
          </cell>
          <cell r="C206">
            <v>43594.25</v>
          </cell>
          <cell r="D206" t="str">
            <v>Sanayi</v>
          </cell>
          <cell r="E206" t="str">
            <v>-</v>
          </cell>
          <cell r="F206">
            <v>612.60690399999999</v>
          </cell>
          <cell r="G206">
            <v>619.09567500000003</v>
          </cell>
          <cell r="H206">
            <v>652.635401</v>
          </cell>
          <cell r="I206">
            <v>-6.1333628146230446E-2</v>
          </cell>
          <cell r="J206">
            <v>-1.0481047214552119E-2</v>
          </cell>
          <cell r="K206" t="str">
            <v>-</v>
          </cell>
          <cell r="L206">
            <v>101.416729</v>
          </cell>
          <cell r="M206">
            <v>99.345150000000004</v>
          </cell>
          <cell r="N206">
            <v>65.193099000000004</v>
          </cell>
          <cell r="O206">
            <v>0.55563595772613894</v>
          </cell>
          <cell r="P206">
            <v>2.0852341558697196E-2</v>
          </cell>
          <cell r="Q206" t="str">
            <v>-</v>
          </cell>
          <cell r="R206">
            <v>28.933703999999999</v>
          </cell>
          <cell r="S206">
            <v>104.733574</v>
          </cell>
          <cell r="T206">
            <v>-12.984336000000001</v>
          </cell>
          <cell r="U206" t="str">
            <v>n.m.</v>
          </cell>
          <cell r="V206">
            <v>-0.7237399346268848</v>
          </cell>
          <cell r="W206"/>
          <cell r="X206"/>
          <cell r="Y206"/>
          <cell r="Z206"/>
          <cell r="AA206">
            <v>986.38</v>
          </cell>
          <cell r="AB206">
            <v>612.60690399999999</v>
          </cell>
          <cell r="AC206">
            <v>652.635401</v>
          </cell>
          <cell r="AD206">
            <v>611.44982100000004</v>
          </cell>
          <cell r="AE206">
            <v>538.85418500000003</v>
          </cell>
          <cell r="AF206">
            <v>157.90171699999999</v>
          </cell>
          <cell r="AG206">
            <v>130.87383199999999</v>
          </cell>
          <cell r="AH206">
            <v>130.87383199999999</v>
          </cell>
          <cell r="AI206">
            <v>123.702061</v>
          </cell>
          <cell r="AJ206">
            <v>158.99365800000001</v>
          </cell>
          <cell r="AK206">
            <v>146.45705699999999</v>
          </cell>
          <cell r="AL206">
            <v>157.90171699999999</v>
          </cell>
          <cell r="AM206">
            <v>87.772429000000002</v>
          </cell>
          <cell r="AN206">
            <v>54.950062000000003</v>
          </cell>
          <cell r="AO206">
            <v>54.950062000000003</v>
          </cell>
          <cell r="AP206">
            <v>57.704853</v>
          </cell>
          <cell r="AQ206">
            <v>98.069925999999995</v>
          </cell>
          <cell r="AR206">
            <v>88.154555000000002</v>
          </cell>
          <cell r="AS206">
            <v>87.772429000000002</v>
          </cell>
          <cell r="AT206">
            <v>101.416729</v>
          </cell>
          <cell r="AU206">
            <v>65.193099000000004</v>
          </cell>
          <cell r="AV206">
            <v>65.193099000000004</v>
          </cell>
          <cell r="AW206">
            <v>69.575450000000004</v>
          </cell>
          <cell r="AX206">
            <v>109.469627</v>
          </cell>
          <cell r="AY206">
            <v>69.575450000000004</v>
          </cell>
          <cell r="AZ206">
            <v>109.469627</v>
          </cell>
          <cell r="BA206">
            <v>28.933703999999999</v>
          </cell>
          <cell r="BB206">
            <v>-12.984336000000001</v>
          </cell>
          <cell r="BC206">
            <v>-12.984336000000001</v>
          </cell>
          <cell r="BD206">
            <v>-52.687671999999999</v>
          </cell>
          <cell r="BE206">
            <v>-52.687671999999999</v>
          </cell>
          <cell r="BF206">
            <v>-52.687671999999999</v>
          </cell>
          <cell r="BG206">
            <v>-73.631675000000001</v>
          </cell>
          <cell r="BH206">
            <v>1423.7341879999999</v>
          </cell>
          <cell r="BI206">
            <v>1423.7341879999999</v>
          </cell>
          <cell r="BJ206">
            <v>367.35434400000003</v>
          </cell>
          <cell r="BK206">
            <v>325.026477</v>
          </cell>
        </row>
        <row r="207">
          <cell r="B207" t="str">
            <v>OLMIP</v>
          </cell>
          <cell r="C207">
            <v>43594.25</v>
          </cell>
          <cell r="D207" t="str">
            <v>Sanayi</v>
          </cell>
          <cell r="E207" t="str">
            <v>-</v>
          </cell>
          <cell r="F207" t="str">
            <v>-</v>
          </cell>
          <cell r="G207">
            <v>322.25282099999998</v>
          </cell>
          <cell r="H207">
            <v>237.636788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>
            <v>10.089183999999999</v>
          </cell>
          <cell r="N207">
            <v>9.634843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0</v>
          </cell>
          <cell r="S207">
            <v>21.503975000000001</v>
          </cell>
          <cell r="T207">
            <v>2.026993</v>
          </cell>
          <cell r="U207" t="str">
            <v>-</v>
          </cell>
          <cell r="V207" t="str">
            <v>-</v>
          </cell>
          <cell r="W207"/>
          <cell r="X207"/>
          <cell r="Y207"/>
          <cell r="Z207"/>
          <cell r="AA207">
            <v>310.34744999999998</v>
          </cell>
          <cell r="AB207">
            <v>0</v>
          </cell>
          <cell r="AC207">
            <v>237.636788</v>
          </cell>
          <cell r="AD207">
            <v>258.91106200000002</v>
          </cell>
          <cell r="AE207">
            <v>307.920931</v>
          </cell>
          <cell r="AF207">
            <v>0</v>
          </cell>
          <cell r="AG207">
            <v>34.928888999999998</v>
          </cell>
          <cell r="AH207">
            <v>34.928888999999998</v>
          </cell>
          <cell r="AI207">
            <v>30.383479999999999</v>
          </cell>
          <cell r="AJ207">
            <v>37.295380999999999</v>
          </cell>
          <cell r="AK207">
            <v>41.416584</v>
          </cell>
          <cell r="AL207">
            <v>0</v>
          </cell>
          <cell r="AM207">
            <v>0</v>
          </cell>
          <cell r="AN207">
            <v>6.6623910000000004</v>
          </cell>
          <cell r="AO207">
            <v>6.6623910000000004</v>
          </cell>
          <cell r="AP207">
            <v>-3.3632049999999998</v>
          </cell>
          <cell r="AQ207">
            <v>3.158687</v>
          </cell>
          <cell r="AR207">
            <v>4.8200529999999997</v>
          </cell>
          <cell r="AS207">
            <v>0</v>
          </cell>
          <cell r="AT207">
            <v>0</v>
          </cell>
          <cell r="AU207">
            <v>9.634843</v>
          </cell>
          <cell r="AV207">
            <v>9.634843</v>
          </cell>
          <cell r="AW207">
            <v>-0.42472199999999999</v>
          </cell>
          <cell r="AX207">
            <v>6.277107</v>
          </cell>
          <cell r="AY207">
            <v>-0.42472199999999999</v>
          </cell>
          <cell r="AZ207">
            <v>6.277107</v>
          </cell>
          <cell r="BA207">
            <v>0</v>
          </cell>
          <cell r="BB207">
            <v>2.026993</v>
          </cell>
          <cell r="BC207">
            <v>2.026993</v>
          </cell>
          <cell r="BD207">
            <v>-3.7238120000000001</v>
          </cell>
          <cell r="BE207">
            <v>-3.7238120000000001</v>
          </cell>
          <cell r="BF207">
            <v>-3.7238120000000001</v>
          </cell>
          <cell r="BG207">
            <v>-6.9440530000000003</v>
          </cell>
          <cell r="BH207">
            <v>91.639539999999997</v>
          </cell>
          <cell r="BI207">
            <v>91.639539999999997</v>
          </cell>
          <cell r="BJ207">
            <v>50.348185999999998</v>
          </cell>
          <cell r="BK207">
            <v>44.642026999999999</v>
          </cell>
        </row>
        <row r="208">
          <cell r="B208" t="str">
            <v>ORGE</v>
          </cell>
          <cell r="C208">
            <v>43594.25</v>
          </cell>
          <cell r="D208" t="str">
            <v>Sanayi</v>
          </cell>
          <cell r="E208" t="str">
            <v>-</v>
          </cell>
          <cell r="F208">
            <v>26.171755000000001</v>
          </cell>
          <cell r="G208">
            <v>41.917087000000002</v>
          </cell>
          <cell r="H208">
            <v>21.502381</v>
          </cell>
          <cell r="I208">
            <v>0.21715613726684513</v>
          </cell>
          <cell r="J208">
            <v>-0.37563039626298456</v>
          </cell>
          <cell r="K208" t="str">
            <v>-</v>
          </cell>
          <cell r="L208">
            <v>10.198423</v>
          </cell>
          <cell r="M208">
            <v>16.734003000000001</v>
          </cell>
          <cell r="N208">
            <v>6.8659850000000002</v>
          </cell>
          <cell r="O208">
            <v>0.48535468690945294</v>
          </cell>
          <cell r="P208">
            <v>-0.3905568799049457</v>
          </cell>
          <cell r="Q208" t="str">
            <v>-</v>
          </cell>
          <cell r="R208">
            <v>7.7094769999999997</v>
          </cell>
          <cell r="S208">
            <v>23.872498</v>
          </cell>
          <cell r="T208">
            <v>6.6585130000000001</v>
          </cell>
          <cell r="U208">
            <v>0.1578376433296742</v>
          </cell>
          <cell r="V208">
            <v>-0.67705612542097615</v>
          </cell>
          <cell r="W208"/>
          <cell r="X208"/>
          <cell r="Y208"/>
          <cell r="Z208"/>
          <cell r="AA208">
            <v>146</v>
          </cell>
          <cell r="AB208">
            <v>26.171755000000001</v>
          </cell>
          <cell r="AC208">
            <v>21.502381</v>
          </cell>
          <cell r="AD208">
            <v>30.096605</v>
          </cell>
          <cell r="AE208">
            <v>34.89817</v>
          </cell>
          <cell r="AF208">
            <v>11.369052999999999</v>
          </cell>
          <cell r="AG208">
            <v>7.8399580000000002</v>
          </cell>
          <cell r="AH208">
            <v>7.8399580000000002</v>
          </cell>
          <cell r="AI208">
            <v>13.679667999999999</v>
          </cell>
          <cell r="AJ208">
            <v>11.846382</v>
          </cell>
          <cell r="AK208">
            <v>18.337181000000001</v>
          </cell>
          <cell r="AL208">
            <v>11.369052999999999</v>
          </cell>
          <cell r="AM208">
            <v>9.7873370000000008</v>
          </cell>
          <cell r="AN208">
            <v>6.6943070000000002</v>
          </cell>
          <cell r="AO208">
            <v>6.6943070000000002</v>
          </cell>
          <cell r="AP208">
            <v>10.935098</v>
          </cell>
          <cell r="AQ208">
            <v>10.361033000000001</v>
          </cell>
          <cell r="AR208">
            <v>16.486044</v>
          </cell>
          <cell r="AS208">
            <v>9.7873370000000008</v>
          </cell>
          <cell r="AT208">
            <v>10.198423</v>
          </cell>
          <cell r="AU208">
            <v>6.8659850000000002</v>
          </cell>
          <cell r="AV208">
            <v>6.8659850000000002</v>
          </cell>
          <cell r="AW208">
            <v>11.123827</v>
          </cell>
          <cell r="AX208">
            <v>10.562829000000001</v>
          </cell>
          <cell r="AY208">
            <v>11.123827</v>
          </cell>
          <cell r="AZ208">
            <v>10.562829000000001</v>
          </cell>
          <cell r="BA208">
            <v>7.7094769999999997</v>
          </cell>
          <cell r="BB208">
            <v>6.6585130000000001</v>
          </cell>
          <cell r="BC208">
            <v>6.6585130000000001</v>
          </cell>
          <cell r="BD208">
            <v>9.9861799999999992</v>
          </cell>
          <cell r="BE208">
            <v>9.9861799999999992</v>
          </cell>
          <cell r="BF208">
            <v>9.9861799999999992</v>
          </cell>
          <cell r="BG208">
            <v>10.917325</v>
          </cell>
          <cell r="BH208">
            <v>-12.960459</v>
          </cell>
          <cell r="BI208">
            <v>-12.960459</v>
          </cell>
          <cell r="BJ208">
            <v>-1.071677</v>
          </cell>
          <cell r="BK208">
            <v>-6.8583910000000001</v>
          </cell>
        </row>
        <row r="209">
          <cell r="B209" t="str">
            <v>SARKY</v>
          </cell>
          <cell r="C209">
            <v>43594.25</v>
          </cell>
          <cell r="D209" t="str">
            <v>Sanayi</v>
          </cell>
          <cell r="E209" t="str">
            <v>-</v>
          </cell>
          <cell r="F209" t="str">
            <v>-</v>
          </cell>
          <cell r="G209">
            <v>1470.656583</v>
          </cell>
          <cell r="H209">
            <v>1386.591539</v>
          </cell>
          <cell r="I209" t="str">
            <v>-</v>
          </cell>
          <cell r="J209" t="str">
            <v>-</v>
          </cell>
          <cell r="K209" t="str">
            <v>-</v>
          </cell>
          <cell r="L209" t="str">
            <v>-</v>
          </cell>
          <cell r="M209">
            <v>-0.57130099999999917</v>
          </cell>
          <cell r="N209">
            <v>50.360357999999998</v>
          </cell>
          <cell r="O209" t="str">
            <v>-</v>
          </cell>
          <cell r="P209" t="str">
            <v>-</v>
          </cell>
          <cell r="Q209" t="str">
            <v>-</v>
          </cell>
          <cell r="R209">
            <v>0</v>
          </cell>
          <cell r="S209">
            <v>-11.184771</v>
          </cell>
          <cell r="T209">
            <v>21.542739000000001</v>
          </cell>
          <cell r="U209" t="str">
            <v>-</v>
          </cell>
          <cell r="V209" t="str">
            <v>-</v>
          </cell>
          <cell r="W209"/>
          <cell r="X209"/>
          <cell r="Y209"/>
          <cell r="Z209"/>
          <cell r="AA209">
            <v>624</v>
          </cell>
          <cell r="AB209">
            <v>0</v>
          </cell>
          <cell r="AC209">
            <v>1386.591539</v>
          </cell>
          <cell r="AD209">
            <v>1427.1319120000001</v>
          </cell>
          <cell r="AE209">
            <v>1361.2556810000001</v>
          </cell>
          <cell r="AF209">
            <v>0</v>
          </cell>
          <cell r="AG209">
            <v>62.528153000000003</v>
          </cell>
          <cell r="AH209">
            <v>62.528153000000003</v>
          </cell>
          <cell r="AI209">
            <v>68.334132999999994</v>
          </cell>
          <cell r="AJ209">
            <v>116.640108</v>
          </cell>
          <cell r="AK209">
            <v>16.331572000000001</v>
          </cell>
          <cell r="AL209">
            <v>0</v>
          </cell>
          <cell r="AM209">
            <v>0</v>
          </cell>
          <cell r="AN209">
            <v>44.032668999999999</v>
          </cell>
          <cell r="AO209">
            <v>44.032668999999999</v>
          </cell>
          <cell r="AP209">
            <v>50.201138</v>
          </cell>
          <cell r="AQ209">
            <v>97.053859000000003</v>
          </cell>
          <cell r="AR209">
            <v>-8.0582499999999992</v>
          </cell>
          <cell r="AS209">
            <v>0</v>
          </cell>
          <cell r="AT209">
            <v>0</v>
          </cell>
          <cell r="AU209">
            <v>50.360357999999998</v>
          </cell>
          <cell r="AV209">
            <v>50.360357999999998</v>
          </cell>
          <cell r="AW209">
            <v>56.586115999999997</v>
          </cell>
          <cell r="AX209">
            <v>104.990843</v>
          </cell>
          <cell r="AY209">
            <v>56.586115999999997</v>
          </cell>
          <cell r="AZ209">
            <v>104.990843</v>
          </cell>
          <cell r="BA209">
            <v>0</v>
          </cell>
          <cell r="BB209">
            <v>21.542739000000001</v>
          </cell>
          <cell r="BC209">
            <v>21.542739000000001</v>
          </cell>
          <cell r="BD209">
            <v>34.444805000000002</v>
          </cell>
          <cell r="BE209">
            <v>34.444805000000002</v>
          </cell>
          <cell r="BF209">
            <v>34.444805000000002</v>
          </cell>
          <cell r="BG209">
            <v>46.295960999999998</v>
          </cell>
          <cell r="BH209">
            <v>837.75419299999999</v>
          </cell>
          <cell r="BI209">
            <v>837.75419299999999</v>
          </cell>
          <cell r="BJ209">
            <v>944.44711900000004</v>
          </cell>
          <cell r="BK209">
            <v>994.828981</v>
          </cell>
        </row>
        <row r="210">
          <cell r="B210" t="str">
            <v>SEKUR</v>
          </cell>
          <cell r="C210">
            <v>43594.25</v>
          </cell>
          <cell r="D210" t="str">
            <v>Sanayi</v>
          </cell>
          <cell r="E210" t="str">
            <v>-</v>
          </cell>
          <cell r="F210" t="str">
            <v>-</v>
          </cell>
          <cell r="G210">
            <v>42.439673999999997</v>
          </cell>
          <cell r="H210">
            <v>23.663833</v>
          </cell>
          <cell r="I210" t="str">
            <v>-</v>
          </cell>
          <cell r="J210" t="str">
            <v>-</v>
          </cell>
          <cell r="K210" t="str">
            <v>-</v>
          </cell>
          <cell r="L210" t="str">
            <v>-</v>
          </cell>
          <cell r="M210">
            <v>-0.5162850000000001</v>
          </cell>
          <cell r="N210">
            <v>4.5545879999999999</v>
          </cell>
          <cell r="O210" t="str">
            <v>-</v>
          </cell>
          <cell r="P210" t="str">
            <v>-</v>
          </cell>
          <cell r="Q210" t="str">
            <v>-</v>
          </cell>
          <cell r="R210">
            <v>0</v>
          </cell>
          <cell r="S210">
            <v>2.005449</v>
          </cell>
          <cell r="T210">
            <v>1.374301</v>
          </cell>
          <cell r="U210" t="str">
            <v>-</v>
          </cell>
          <cell r="V210" t="str">
            <v>-</v>
          </cell>
          <cell r="W210"/>
          <cell r="X210"/>
          <cell r="Y210"/>
          <cell r="Z210"/>
          <cell r="AA210">
            <v>35.684449999999998</v>
          </cell>
          <cell r="AB210">
            <v>0</v>
          </cell>
          <cell r="AC210">
            <v>23.663833</v>
          </cell>
          <cell r="AD210">
            <v>27.295566999999998</v>
          </cell>
          <cell r="AE210">
            <v>36.475799000000002</v>
          </cell>
          <cell r="AF210">
            <v>0</v>
          </cell>
          <cell r="AG210">
            <v>6.0560049999999999</v>
          </cell>
          <cell r="AH210">
            <v>6.0560049999999999</v>
          </cell>
          <cell r="AI210">
            <v>8.0883459999999996</v>
          </cell>
          <cell r="AJ210">
            <v>9.5455850000000009</v>
          </cell>
          <cell r="AK210">
            <v>0.55318699999999998</v>
          </cell>
          <cell r="AL210">
            <v>0</v>
          </cell>
          <cell r="AM210">
            <v>0</v>
          </cell>
          <cell r="AN210">
            <v>3.7616360000000002</v>
          </cell>
          <cell r="AO210">
            <v>3.7616360000000002</v>
          </cell>
          <cell r="AP210">
            <v>5.8178619999999999</v>
          </cell>
          <cell r="AQ210">
            <v>8.0083439999999992</v>
          </cell>
          <cell r="AR210">
            <v>-1.6773670000000001</v>
          </cell>
          <cell r="AS210">
            <v>0</v>
          </cell>
          <cell r="AT210">
            <v>0</v>
          </cell>
          <cell r="AU210">
            <v>4.5545879999999999</v>
          </cell>
          <cell r="AV210">
            <v>4.5545879999999999</v>
          </cell>
          <cell r="AW210">
            <v>6.7751900000000003</v>
          </cell>
          <cell r="AX210">
            <v>9.0807920000000006</v>
          </cell>
          <cell r="AY210">
            <v>6.7751900000000003</v>
          </cell>
          <cell r="AZ210">
            <v>9.0807920000000006</v>
          </cell>
          <cell r="BA210">
            <v>0</v>
          </cell>
          <cell r="BB210">
            <v>1.374301</v>
          </cell>
          <cell r="BC210">
            <v>1.374301</v>
          </cell>
          <cell r="BD210">
            <v>-0.49494700000000003</v>
          </cell>
          <cell r="BE210">
            <v>-0.49494700000000003</v>
          </cell>
          <cell r="BF210">
            <v>-0.49494700000000003</v>
          </cell>
          <cell r="BG210">
            <v>-3.4870299999999999</v>
          </cell>
          <cell r="BH210">
            <v>32.978769</v>
          </cell>
          <cell r="BI210">
            <v>32.978769</v>
          </cell>
          <cell r="BJ210">
            <v>47.669378000000002</v>
          </cell>
          <cell r="BK210">
            <v>62.771028000000001</v>
          </cell>
        </row>
        <row r="211">
          <cell r="B211" t="str">
            <v>SKTAS</v>
          </cell>
          <cell r="C211">
            <v>43594.25</v>
          </cell>
          <cell r="D211" t="str">
            <v>Sanayi</v>
          </cell>
          <cell r="E211" t="str">
            <v>-</v>
          </cell>
          <cell r="F211" t="str">
            <v>-</v>
          </cell>
          <cell r="G211">
            <v>113.800667</v>
          </cell>
          <cell r="H211">
            <v>79.509066000000004</v>
          </cell>
          <cell r="I211" t="str">
            <v>-</v>
          </cell>
          <cell r="J211" t="str">
            <v>-</v>
          </cell>
          <cell r="K211" t="str">
            <v>-</v>
          </cell>
          <cell r="L211" t="str">
            <v>-</v>
          </cell>
          <cell r="M211">
            <v>18.304424000000001</v>
          </cell>
          <cell r="N211">
            <v>12.863396</v>
          </cell>
          <cell r="O211" t="str">
            <v>-</v>
          </cell>
          <cell r="P211" t="str">
            <v>-</v>
          </cell>
          <cell r="Q211" t="str">
            <v>-</v>
          </cell>
          <cell r="R211">
            <v>0</v>
          </cell>
          <cell r="S211">
            <v>26.993169000000002</v>
          </cell>
          <cell r="T211">
            <v>-20.403067</v>
          </cell>
          <cell r="U211" t="str">
            <v>-</v>
          </cell>
          <cell r="V211" t="str">
            <v>-</v>
          </cell>
          <cell r="W211"/>
          <cell r="X211"/>
          <cell r="Y211"/>
          <cell r="Z211"/>
          <cell r="AA211">
            <v>56.569200000000002</v>
          </cell>
          <cell r="AB211">
            <v>0</v>
          </cell>
          <cell r="AC211">
            <v>79.509066000000004</v>
          </cell>
          <cell r="AD211">
            <v>84.916152999999994</v>
          </cell>
          <cell r="AE211">
            <v>95.672635</v>
          </cell>
          <cell r="AF211">
            <v>0</v>
          </cell>
          <cell r="AG211">
            <v>22.171507999999999</v>
          </cell>
          <cell r="AH211">
            <v>22.171507999999999</v>
          </cell>
          <cell r="AI211">
            <v>27.291502000000001</v>
          </cell>
          <cell r="AJ211">
            <v>50.643338</v>
          </cell>
          <cell r="AK211">
            <v>28.143512000000001</v>
          </cell>
          <cell r="AL211">
            <v>0</v>
          </cell>
          <cell r="AM211">
            <v>0</v>
          </cell>
          <cell r="AN211">
            <v>8.8152179999999998</v>
          </cell>
          <cell r="AO211">
            <v>8.8152179999999998</v>
          </cell>
          <cell r="AP211">
            <v>12.627366</v>
          </cell>
          <cell r="AQ211">
            <v>34.302213000000002</v>
          </cell>
          <cell r="AR211">
            <v>12.325048000000001</v>
          </cell>
          <cell r="AS211">
            <v>0</v>
          </cell>
          <cell r="AT211">
            <v>0</v>
          </cell>
          <cell r="AU211">
            <v>12.863396</v>
          </cell>
          <cell r="AV211">
            <v>12.863396</v>
          </cell>
          <cell r="AW211">
            <v>17.038070000000001</v>
          </cell>
          <cell r="AX211">
            <v>39.143005000000002</v>
          </cell>
          <cell r="AY211">
            <v>17.038070000000001</v>
          </cell>
          <cell r="AZ211">
            <v>39.143005000000002</v>
          </cell>
          <cell r="BA211">
            <v>0</v>
          </cell>
          <cell r="BB211">
            <v>-20.403067</v>
          </cell>
          <cell r="BC211">
            <v>-20.403067</v>
          </cell>
          <cell r="BD211">
            <v>-20.600158</v>
          </cell>
          <cell r="BE211">
            <v>-20.600158</v>
          </cell>
          <cell r="BF211">
            <v>-20.600158</v>
          </cell>
          <cell r="BG211">
            <v>-62.152515000000001</v>
          </cell>
          <cell r="BH211">
            <v>328.10523999999998</v>
          </cell>
          <cell r="BI211">
            <v>328.10523999999998</v>
          </cell>
          <cell r="BJ211">
            <v>351.57723900000002</v>
          </cell>
          <cell r="BK211">
            <v>428.287171</v>
          </cell>
        </row>
        <row r="212">
          <cell r="B212" t="str">
            <v>SEKFK</v>
          </cell>
          <cell r="C212">
            <v>43594.25</v>
          </cell>
          <cell r="D212" t="str">
            <v>Sanayi</v>
          </cell>
          <cell r="E212" t="str">
            <v>-</v>
          </cell>
          <cell r="F212" t="str">
            <v>-</v>
          </cell>
          <cell r="G212">
            <v>20.306999999999999</v>
          </cell>
          <cell r="H212">
            <v>16.103999999999999</v>
          </cell>
          <cell r="I212" t="str">
            <v>-</v>
          </cell>
          <cell r="J212" t="str">
            <v>-</v>
          </cell>
          <cell r="K212" t="str">
            <v>-</v>
          </cell>
          <cell r="L212" t="str">
            <v>-</v>
          </cell>
          <cell r="M212">
            <v>17.782</v>
          </cell>
          <cell r="N212">
            <v>9.8800000000000008</v>
          </cell>
          <cell r="O212" t="str">
            <v>-</v>
          </cell>
          <cell r="P212" t="str">
            <v>-</v>
          </cell>
          <cell r="Q212" t="str">
            <v>-</v>
          </cell>
          <cell r="R212">
            <v>0</v>
          </cell>
          <cell r="S212">
            <v>-5.3150000000000004</v>
          </cell>
          <cell r="T212">
            <v>3.069</v>
          </cell>
          <cell r="U212" t="str">
            <v>-</v>
          </cell>
          <cell r="V212" t="str">
            <v>-</v>
          </cell>
          <cell r="W212"/>
          <cell r="X212"/>
          <cell r="Y212"/>
          <cell r="Z212"/>
          <cell r="AA212">
            <v>154</v>
          </cell>
          <cell r="AB212">
            <v>0</v>
          </cell>
          <cell r="AC212">
            <v>16.103999999999999</v>
          </cell>
          <cell r="AD212">
            <v>16.582000000000001</v>
          </cell>
          <cell r="AE212">
            <v>25.338000000000001</v>
          </cell>
          <cell r="AF212">
            <v>0</v>
          </cell>
          <cell r="AG212">
            <v>16.103999999999999</v>
          </cell>
          <cell r="AH212">
            <v>16.103999999999999</v>
          </cell>
          <cell r="AI212">
            <v>16.582000000000001</v>
          </cell>
          <cell r="AJ212">
            <v>2.5337999999999999E-2</v>
          </cell>
          <cell r="AK212">
            <v>20.306999999999999</v>
          </cell>
          <cell r="AL212">
            <v>0</v>
          </cell>
          <cell r="AM212">
            <v>0</v>
          </cell>
          <cell r="AN212">
            <v>8.0020000000000007</v>
          </cell>
          <cell r="AO212">
            <v>8.0020000000000007</v>
          </cell>
          <cell r="AP212">
            <v>8.4749999999999996</v>
          </cell>
          <cell r="AQ212">
            <v>1.6641E-2</v>
          </cell>
          <cell r="AR212">
            <v>23.556000000000001</v>
          </cell>
          <cell r="AS212">
            <v>0</v>
          </cell>
          <cell r="AT212">
            <v>0</v>
          </cell>
          <cell r="AU212">
            <v>9.8800000000000008</v>
          </cell>
          <cell r="AV212">
            <v>9.8800000000000008</v>
          </cell>
          <cell r="AW212">
            <v>12.946999999999999</v>
          </cell>
          <cell r="AX212">
            <v>20.399999999999999</v>
          </cell>
          <cell r="AY212">
            <v>12.946999999999999</v>
          </cell>
          <cell r="AZ212">
            <v>20.399999999999999</v>
          </cell>
          <cell r="BA212">
            <v>0</v>
          </cell>
          <cell r="BB212">
            <v>3.069</v>
          </cell>
          <cell r="BC212">
            <v>3.069</v>
          </cell>
          <cell r="BD212">
            <v>1.5029999999999999</v>
          </cell>
          <cell r="BE212">
            <v>1.5029999999999999</v>
          </cell>
          <cell r="BF212">
            <v>1.5029999999999999</v>
          </cell>
          <cell r="BG212">
            <v>4.8589999999999996E-3</v>
          </cell>
          <cell r="BH212">
            <v>206.072</v>
          </cell>
          <cell r="BI212">
            <v>206.072</v>
          </cell>
          <cell r="BJ212">
            <v>256.38200000000001</v>
          </cell>
          <cell r="BK212">
            <v>276.935</v>
          </cell>
        </row>
        <row r="213">
          <cell r="B213" t="str">
            <v>TMPOL</v>
          </cell>
          <cell r="C213">
            <v>43594.25</v>
          </cell>
          <cell r="D213" t="str">
            <v>Sanayi</v>
          </cell>
          <cell r="E213" t="str">
            <v>-</v>
          </cell>
          <cell r="F213">
            <v>17.336496</v>
          </cell>
          <cell r="G213">
            <v>20.079933</v>
          </cell>
          <cell r="H213">
            <v>24.639101</v>
          </cell>
          <cell r="I213">
            <v>-0.29638276980966149</v>
          </cell>
          <cell r="J213">
            <v>-0.1366258044785309</v>
          </cell>
          <cell r="K213" t="str">
            <v>-</v>
          </cell>
          <cell r="L213">
            <v>4.1400319999999997</v>
          </cell>
          <cell r="M213">
            <v>0.73014400000000002</v>
          </cell>
          <cell r="N213">
            <v>3.0127929999999998</v>
          </cell>
          <cell r="O213">
            <v>0.37415082947948952</v>
          </cell>
          <cell r="P213">
            <v>4.6701582153657357</v>
          </cell>
          <cell r="Q213" t="str">
            <v>-</v>
          </cell>
          <cell r="R213">
            <v>8.5848969999999998</v>
          </cell>
          <cell r="S213">
            <v>0.67579699999999998</v>
          </cell>
          <cell r="T213">
            <v>0.40116600000000002</v>
          </cell>
          <cell r="U213">
            <v>20.399861902554054</v>
          </cell>
          <cell r="V213">
            <v>11.703366543503449</v>
          </cell>
          <cell r="W213"/>
          <cell r="X213"/>
          <cell r="Y213"/>
          <cell r="Z213"/>
          <cell r="AA213">
            <v>39.264749999999999</v>
          </cell>
          <cell r="AB213">
            <v>17.336496</v>
          </cell>
          <cell r="AC213">
            <v>24.639101</v>
          </cell>
          <cell r="AD213">
            <v>19.839366999999999</v>
          </cell>
          <cell r="AE213">
            <v>24.739325999999998</v>
          </cell>
          <cell r="AF213">
            <v>5.5278429999999998</v>
          </cell>
          <cell r="AG213">
            <v>3.937405</v>
          </cell>
          <cell r="AH213">
            <v>3.937405</v>
          </cell>
          <cell r="AI213">
            <v>3.309615</v>
          </cell>
          <cell r="AJ213">
            <v>4.535164</v>
          </cell>
          <cell r="AK213">
            <v>2.2102360000000001</v>
          </cell>
          <cell r="AL213">
            <v>5.5278429999999998</v>
          </cell>
          <cell r="AM213">
            <v>3.8274499999999998</v>
          </cell>
          <cell r="AN213">
            <v>2.7217799999999999</v>
          </cell>
          <cell r="AO213">
            <v>2.7217799999999999</v>
          </cell>
          <cell r="AP213">
            <v>1.987339</v>
          </cell>
          <cell r="AQ213">
            <v>2.9366669999999999</v>
          </cell>
          <cell r="AR213">
            <v>0.78049599999999997</v>
          </cell>
          <cell r="AS213">
            <v>3.8274499999999998</v>
          </cell>
          <cell r="AT213">
            <v>4.1400319999999997</v>
          </cell>
          <cell r="AU213">
            <v>3.0127929999999998</v>
          </cell>
          <cell r="AV213">
            <v>3.0127929999999998</v>
          </cell>
          <cell r="AW213">
            <v>2.1761569999999999</v>
          </cell>
          <cell r="AX213">
            <v>3.2667459999999999</v>
          </cell>
          <cell r="AY213">
            <v>2.1761569999999999</v>
          </cell>
          <cell r="AZ213">
            <v>3.2667459999999999</v>
          </cell>
          <cell r="BA213">
            <v>8.5848969999999998</v>
          </cell>
          <cell r="BB213">
            <v>0.40116600000000002</v>
          </cell>
          <cell r="BC213">
            <v>0.40116600000000002</v>
          </cell>
          <cell r="BD213">
            <v>-1.35477</v>
          </cell>
          <cell r="BE213">
            <v>-1.35477</v>
          </cell>
          <cell r="BF213">
            <v>-1.35477</v>
          </cell>
          <cell r="BG213">
            <v>-0.86124100000000003</v>
          </cell>
          <cell r="BH213">
            <v>46.313845000000001</v>
          </cell>
          <cell r="BI213">
            <v>46.313845000000001</v>
          </cell>
          <cell r="BJ213">
            <v>51.739271000000002</v>
          </cell>
          <cell r="BK213">
            <v>58.968775999999998</v>
          </cell>
        </row>
        <row r="214">
          <cell r="B214" t="str">
            <v>TRGYO</v>
          </cell>
          <cell r="C214">
            <v>43594.25</v>
          </cell>
          <cell r="D214" t="str">
            <v>Sanayi</v>
          </cell>
          <cell r="E214">
            <v>283.75</v>
          </cell>
          <cell r="F214" t="str">
            <v>-</v>
          </cell>
          <cell r="G214">
            <v>284.47699999999998</v>
          </cell>
          <cell r="H214">
            <v>673.52800000000002</v>
          </cell>
          <cell r="I214" t="str">
            <v>-</v>
          </cell>
          <cell r="J214" t="str">
            <v>-</v>
          </cell>
          <cell r="K214">
            <v>174.77850000000001</v>
          </cell>
          <cell r="L214" t="str">
            <v>-</v>
          </cell>
          <cell r="M214">
            <v>132.14699999999999</v>
          </cell>
          <cell r="N214">
            <v>332.37400000000002</v>
          </cell>
          <cell r="O214" t="str">
            <v>-</v>
          </cell>
          <cell r="P214" t="str">
            <v>-</v>
          </cell>
          <cell r="Q214">
            <v>-44.834477056601102</v>
          </cell>
          <cell r="R214">
            <v>0</v>
          </cell>
          <cell r="S214">
            <v>2330.453</v>
          </cell>
          <cell r="T214">
            <v>150.36099999999999</v>
          </cell>
          <cell r="U214" t="str">
            <v>-</v>
          </cell>
          <cell r="V214" t="str">
            <v>-</v>
          </cell>
          <cell r="W214"/>
          <cell r="X214"/>
          <cell r="Y214"/>
          <cell r="Z214"/>
          <cell r="AA214">
            <v>2040</v>
          </cell>
          <cell r="AB214">
            <v>0</v>
          </cell>
          <cell r="AC214">
            <v>673.52800000000002</v>
          </cell>
          <cell r="AD214">
            <v>654.36199999999997</v>
          </cell>
          <cell r="AE214">
            <v>340.54199999999997</v>
          </cell>
          <cell r="AF214">
            <v>0</v>
          </cell>
          <cell r="AG214">
            <v>342.17099999999999</v>
          </cell>
          <cell r="AH214">
            <v>342.17099999999999</v>
          </cell>
          <cell r="AI214">
            <v>255.304</v>
          </cell>
          <cell r="AJ214">
            <v>135.29400000000001</v>
          </cell>
          <cell r="AK214">
            <v>152.54</v>
          </cell>
          <cell r="AL214">
            <v>0</v>
          </cell>
          <cell r="AM214">
            <v>0</v>
          </cell>
          <cell r="AN214">
            <v>332.11</v>
          </cell>
          <cell r="AO214">
            <v>332.11</v>
          </cell>
          <cell r="AP214">
            <v>236.529</v>
          </cell>
          <cell r="AQ214">
            <v>125.057</v>
          </cell>
          <cell r="AR214">
            <v>131.809</v>
          </cell>
          <cell r="AS214">
            <v>0</v>
          </cell>
          <cell r="AT214">
            <v>0</v>
          </cell>
          <cell r="AU214">
            <v>332.37400000000002</v>
          </cell>
          <cell r="AV214">
            <v>332.37400000000002</v>
          </cell>
          <cell r="AW214">
            <v>239.607</v>
          </cell>
          <cell r="AX214">
            <v>125.262</v>
          </cell>
          <cell r="AY214">
            <v>239.607</v>
          </cell>
          <cell r="AZ214">
            <v>125.262</v>
          </cell>
          <cell r="BA214">
            <v>0</v>
          </cell>
          <cell r="BB214">
            <v>150.36099999999999</v>
          </cell>
          <cell r="BC214">
            <v>150.36099999999999</v>
          </cell>
          <cell r="BD214">
            <v>-218.43799999999999</v>
          </cell>
          <cell r="BE214">
            <v>-218.43799999999999</v>
          </cell>
          <cell r="BF214">
            <v>-218.43799999999999</v>
          </cell>
          <cell r="BG214">
            <v>-974.22299999999996</v>
          </cell>
          <cell r="BH214">
            <v>3124.1410000000001</v>
          </cell>
          <cell r="BI214">
            <v>3124.1410000000001</v>
          </cell>
          <cell r="BJ214">
            <v>3513.1289999999999</v>
          </cell>
          <cell r="BK214">
            <v>4501.3980000000001</v>
          </cell>
        </row>
        <row r="215">
          <cell r="B215" t="str">
            <v>THYAO</v>
          </cell>
          <cell r="C215">
            <v>43594.25</v>
          </cell>
          <cell r="D215" t="str">
            <v>Sanayi</v>
          </cell>
          <cell r="E215">
            <v>15100.577959927765</v>
          </cell>
          <cell r="F215">
            <v>14848</v>
          </cell>
          <cell r="G215">
            <v>16486</v>
          </cell>
          <cell r="H215">
            <v>10532</v>
          </cell>
          <cell r="I215">
            <v>0.40979870869730339</v>
          </cell>
          <cell r="J215">
            <v>-9.9357030207448793E-2</v>
          </cell>
          <cell r="K215">
            <v>902.28281642444972</v>
          </cell>
          <cell r="L215">
            <v>830</v>
          </cell>
          <cell r="M215">
            <v>1571</v>
          </cell>
          <cell r="N215">
            <v>1037</v>
          </cell>
          <cell r="O215">
            <v>-0.19961427193828352</v>
          </cell>
          <cell r="P215">
            <v>-0.47167409293443663</v>
          </cell>
          <cell r="Q215">
            <v>-662.30638933758507</v>
          </cell>
          <cell r="R215">
            <v>-1253</v>
          </cell>
          <cell r="S215">
            <v>-38</v>
          </cell>
          <cell r="T215">
            <v>-314</v>
          </cell>
          <cell r="U215" t="str">
            <v>n.m.</v>
          </cell>
          <cell r="V215" t="str">
            <v>n.m.</v>
          </cell>
          <cell r="W215"/>
          <cell r="X215"/>
          <cell r="Y215"/>
          <cell r="Z215"/>
          <cell r="AA215">
            <v>17194.8</v>
          </cell>
          <cell r="AB215">
            <v>14848</v>
          </cell>
          <cell r="AC215">
            <v>10532</v>
          </cell>
          <cell r="AD215">
            <v>13843</v>
          </cell>
          <cell r="AE215">
            <v>21992</v>
          </cell>
          <cell r="AF215">
            <v>1415</v>
          </cell>
          <cell r="AG215">
            <v>1588</v>
          </cell>
          <cell r="AH215">
            <v>1588</v>
          </cell>
          <cell r="AI215">
            <v>2900</v>
          </cell>
          <cell r="AJ215">
            <v>7115</v>
          </cell>
          <cell r="AK215">
            <v>1966</v>
          </cell>
          <cell r="AL215">
            <v>1415</v>
          </cell>
          <cell r="AM215">
            <v>-1093</v>
          </cell>
          <cell r="AN215">
            <v>12</v>
          </cell>
          <cell r="AO215">
            <v>12</v>
          </cell>
          <cell r="AP215">
            <v>1146</v>
          </cell>
          <cell r="AQ215">
            <v>4958</v>
          </cell>
          <cell r="AR215">
            <v>30</v>
          </cell>
          <cell r="AS215">
            <v>-1093</v>
          </cell>
          <cell r="AT215">
            <v>830</v>
          </cell>
          <cell r="AU215">
            <v>1037</v>
          </cell>
          <cell r="AV215">
            <v>1037</v>
          </cell>
          <cell r="AW215">
            <v>2310</v>
          </cell>
          <cell r="AX215">
            <v>6482</v>
          </cell>
          <cell r="AY215">
            <v>2310</v>
          </cell>
          <cell r="AZ215">
            <v>6482</v>
          </cell>
          <cell r="BA215">
            <v>-1253</v>
          </cell>
          <cell r="BB215">
            <v>-314</v>
          </cell>
          <cell r="BC215">
            <v>-314</v>
          </cell>
          <cell r="BD215">
            <v>441</v>
          </cell>
          <cell r="BE215">
            <v>441</v>
          </cell>
          <cell r="BF215">
            <v>441</v>
          </cell>
          <cell r="BG215">
            <v>3956</v>
          </cell>
          <cell r="BH215">
            <v>28879</v>
          </cell>
          <cell r="BI215">
            <v>28879</v>
          </cell>
          <cell r="BJ215">
            <v>32668</v>
          </cell>
          <cell r="BK215">
            <v>44889</v>
          </cell>
        </row>
        <row r="216">
          <cell r="B216" t="str">
            <v>YYAPI</v>
          </cell>
          <cell r="C216">
            <v>43594.25</v>
          </cell>
          <cell r="D216" t="str">
            <v>Sanayi</v>
          </cell>
          <cell r="E216" t="str">
            <v>-</v>
          </cell>
          <cell r="F216" t="str">
            <v>-</v>
          </cell>
          <cell r="G216">
            <v>2.2292839999999998</v>
          </cell>
          <cell r="H216">
            <v>15.09479</v>
          </cell>
          <cell r="I216" t="str">
            <v>-</v>
          </cell>
          <cell r="J216" t="str">
            <v>-</v>
          </cell>
          <cell r="K216" t="str">
            <v>-</v>
          </cell>
          <cell r="L216" t="str">
            <v>-</v>
          </cell>
          <cell r="M216">
            <v>0.35675899999999999</v>
          </cell>
          <cell r="N216">
            <v>0.37930999999999998</v>
          </cell>
          <cell r="O216" t="str">
            <v>-</v>
          </cell>
          <cell r="P216" t="str">
            <v>-</v>
          </cell>
          <cell r="Q216" t="str">
            <v>-</v>
          </cell>
          <cell r="R216">
            <v>0</v>
          </cell>
          <cell r="S216">
            <v>-10.613581</v>
          </cell>
          <cell r="T216">
            <v>-9.2655080000000005</v>
          </cell>
          <cell r="U216" t="str">
            <v>-</v>
          </cell>
          <cell r="V216" t="str">
            <v>-</v>
          </cell>
          <cell r="W216"/>
          <cell r="X216"/>
          <cell r="Y216"/>
          <cell r="Z216"/>
          <cell r="AA216">
            <v>60.504031900000001</v>
          </cell>
          <cell r="AB216">
            <v>0</v>
          </cell>
          <cell r="AC216">
            <v>15.09479</v>
          </cell>
          <cell r="AD216">
            <v>79.683155999999997</v>
          </cell>
          <cell r="AE216">
            <v>14.809391</v>
          </cell>
          <cell r="AF216">
            <v>0</v>
          </cell>
          <cell r="AG216">
            <v>0.46938800000000003</v>
          </cell>
          <cell r="AH216">
            <v>0.46938800000000003</v>
          </cell>
          <cell r="AI216">
            <v>23.171555999999999</v>
          </cell>
          <cell r="AJ216">
            <v>0.51496799999999998</v>
          </cell>
          <cell r="AK216">
            <v>0.98443499999999995</v>
          </cell>
          <cell r="AL216">
            <v>0</v>
          </cell>
          <cell r="AM216">
            <v>0</v>
          </cell>
          <cell r="AN216">
            <v>0.260571</v>
          </cell>
          <cell r="AO216">
            <v>0.260571</v>
          </cell>
          <cell r="AP216">
            <v>22.414335000000001</v>
          </cell>
          <cell r="AQ216">
            <v>-5.6592999999999997E-2</v>
          </cell>
          <cell r="AR216">
            <v>0.23791000000000001</v>
          </cell>
          <cell r="AS216">
            <v>0</v>
          </cell>
          <cell r="AT216">
            <v>0</v>
          </cell>
          <cell r="AU216">
            <v>0.37930999999999998</v>
          </cell>
          <cell r="AV216">
            <v>0.37930999999999998</v>
          </cell>
          <cell r="AW216">
            <v>22.531924</v>
          </cell>
          <cell r="AX216">
            <v>6.2274000000000003E-2</v>
          </cell>
          <cell r="AY216">
            <v>22.531924</v>
          </cell>
          <cell r="AZ216">
            <v>6.2274000000000003E-2</v>
          </cell>
          <cell r="BA216">
            <v>0</v>
          </cell>
          <cell r="BB216">
            <v>-9.2655080000000005</v>
          </cell>
          <cell r="BC216">
            <v>-9.2655080000000005</v>
          </cell>
          <cell r="BD216">
            <v>10.194865</v>
          </cell>
          <cell r="BE216">
            <v>10.194865</v>
          </cell>
          <cell r="BF216">
            <v>10.194865</v>
          </cell>
          <cell r="BG216">
            <v>-5.4935809999999998</v>
          </cell>
          <cell r="BH216">
            <v>60.227876000000002</v>
          </cell>
          <cell r="BI216">
            <v>60.227876000000002</v>
          </cell>
          <cell r="BJ216">
            <v>60.597318999999999</v>
          </cell>
          <cell r="BK216">
            <v>18.952755</v>
          </cell>
        </row>
        <row r="217">
          <cell r="B217" t="str">
            <v>HURGZ</v>
          </cell>
          <cell r="C217">
            <v>43594.583333333299</v>
          </cell>
          <cell r="D217" t="str">
            <v>Sanayi</v>
          </cell>
          <cell r="E217" t="str">
            <v>-</v>
          </cell>
          <cell r="F217">
            <v>94.417068</v>
          </cell>
          <cell r="G217">
            <v>102.965672</v>
          </cell>
          <cell r="H217">
            <v>109.481728</v>
          </cell>
          <cell r="I217">
            <v>-0.13759976459268164</v>
          </cell>
          <cell r="J217">
            <v>-8.3023825649387262E-2</v>
          </cell>
          <cell r="K217" t="str">
            <v>-</v>
          </cell>
          <cell r="L217">
            <v>-12.398852999999999</v>
          </cell>
          <cell r="M217">
            <v>-26.97691</v>
          </cell>
          <cell r="N217">
            <v>6.1231590000000002</v>
          </cell>
          <cell r="O217" t="str">
            <v>n.m.</v>
          </cell>
          <cell r="P217" t="str">
            <v>n.m.</v>
          </cell>
          <cell r="Q217" t="str">
            <v>-</v>
          </cell>
          <cell r="R217">
            <v>-4.6419090000000001</v>
          </cell>
          <cell r="S217">
            <v>-60.911358</v>
          </cell>
          <cell r="T217">
            <v>-4.9596660000000004</v>
          </cell>
          <cell r="U217" t="str">
            <v>n.m.</v>
          </cell>
          <cell r="V217" t="str">
            <v>n.m.</v>
          </cell>
          <cell r="W217"/>
          <cell r="X217"/>
          <cell r="Y217"/>
          <cell r="Z217"/>
          <cell r="AA217">
            <v>455.84</v>
          </cell>
          <cell r="AB217">
            <v>94.417068</v>
          </cell>
          <cell r="AC217">
            <v>109.481728</v>
          </cell>
          <cell r="AD217">
            <v>114.095112</v>
          </cell>
          <cell r="AE217">
            <v>95.520757000000003</v>
          </cell>
          <cell r="AF217">
            <v>15.279054</v>
          </cell>
          <cell r="AG217">
            <v>41.63655</v>
          </cell>
          <cell r="AH217">
            <v>41.63655</v>
          </cell>
          <cell r="AI217">
            <v>39.925361000000002</v>
          </cell>
          <cell r="AJ217">
            <v>19.66705</v>
          </cell>
          <cell r="AK217">
            <v>14.966436</v>
          </cell>
          <cell r="AL217">
            <v>15.279054</v>
          </cell>
          <cell r="AM217">
            <v>-20.883223999999998</v>
          </cell>
          <cell r="AN217">
            <v>0.823492</v>
          </cell>
          <cell r="AO217">
            <v>0.823492</v>
          </cell>
          <cell r="AP217">
            <v>3.803747</v>
          </cell>
          <cell r="AQ217">
            <v>-18.273958</v>
          </cell>
          <cell r="AR217">
            <v>-31.269950999999999</v>
          </cell>
          <cell r="AS217">
            <v>-20.883223999999998</v>
          </cell>
          <cell r="AT217">
            <v>-12.398853000000001</v>
          </cell>
          <cell r="AU217">
            <v>6.1231590000000002</v>
          </cell>
          <cell r="AV217">
            <v>6.1231590000000002</v>
          </cell>
          <cell r="AW217">
            <v>9.0809909999999991</v>
          </cell>
          <cell r="AX217">
            <v>-13.059894999999999</v>
          </cell>
          <cell r="AY217">
            <v>9.0809909999999991</v>
          </cell>
          <cell r="AZ217">
            <v>-13.059894999999999</v>
          </cell>
          <cell r="BA217">
            <v>-4.6419090000000001</v>
          </cell>
          <cell r="BB217">
            <v>-4.9596660000000004</v>
          </cell>
          <cell r="BC217">
            <v>-4.9596660000000004</v>
          </cell>
          <cell r="BD217">
            <v>280.53905900000001</v>
          </cell>
          <cell r="BE217">
            <v>280.53905900000001</v>
          </cell>
          <cell r="BF217">
            <v>280.53905900000001</v>
          </cell>
          <cell r="BG217">
            <v>54.700192999999999</v>
          </cell>
          <cell r="BH217">
            <v>217.285584</v>
          </cell>
          <cell r="BI217">
            <v>217.285584</v>
          </cell>
          <cell r="BJ217">
            <v>24.187487000000001</v>
          </cell>
          <cell r="BK217">
            <v>22.516705999999999</v>
          </cell>
        </row>
        <row r="218">
          <cell r="B218" t="str">
            <v>PETKM</v>
          </cell>
          <cell r="C218">
            <v>43595</v>
          </cell>
          <cell r="D218" t="str">
            <v>Sanayi</v>
          </cell>
          <cell r="E218">
            <v>2314.1330709638596</v>
          </cell>
          <cell r="F218">
            <v>2832.087</v>
          </cell>
          <cell r="G218">
            <v>2032.116</v>
          </cell>
          <cell r="H218">
            <v>1878.9480000000001</v>
          </cell>
          <cell r="I218">
            <v>0.50727268663102953</v>
          </cell>
          <cell r="J218">
            <v>0.39366404280070633</v>
          </cell>
          <cell r="K218">
            <v>257.04168479140958</v>
          </cell>
          <cell r="L218">
            <v>288.46699999999998</v>
          </cell>
          <cell r="M218">
            <v>74.626000000000005</v>
          </cell>
          <cell r="N218">
            <v>217.904</v>
          </cell>
          <cell r="O218">
            <v>0.32382608855275707</v>
          </cell>
          <cell r="P218">
            <v>2.8655026398306216</v>
          </cell>
          <cell r="Q218">
            <v>107.71835587752412</v>
          </cell>
          <cell r="R218">
            <v>154.029</v>
          </cell>
          <cell r="S218">
            <v>-43.762</v>
          </cell>
          <cell r="T218">
            <v>131.37299999999999</v>
          </cell>
          <cell r="U218">
            <v>0.17245552739147318</v>
          </cell>
          <cell r="V218" t="str">
            <v>n.m.</v>
          </cell>
          <cell r="W218"/>
          <cell r="X218"/>
          <cell r="Y218"/>
          <cell r="Z218"/>
          <cell r="AA218">
            <v>7540.5</v>
          </cell>
          <cell r="AB218">
            <v>2832.087</v>
          </cell>
          <cell r="AC218">
            <v>1878.9480000000001</v>
          </cell>
          <cell r="AD218">
            <v>2352.8989999999999</v>
          </cell>
          <cell r="AE218">
            <v>3050.7539999999999</v>
          </cell>
          <cell r="AF218">
            <v>333.55399999999997</v>
          </cell>
          <cell r="AG218">
            <v>276.00099999999998</v>
          </cell>
          <cell r="AH218">
            <v>276.00099999999998</v>
          </cell>
          <cell r="AI218">
            <v>471.70699999999999</v>
          </cell>
          <cell r="AJ218">
            <v>772.202</v>
          </cell>
          <cell r="AK218">
            <v>59.05</v>
          </cell>
          <cell r="AL218">
            <v>333.55399999999997</v>
          </cell>
          <cell r="AM218">
            <v>216.64699999999999</v>
          </cell>
          <cell r="AN218">
            <v>175.261</v>
          </cell>
          <cell r="AO218">
            <v>175.261</v>
          </cell>
          <cell r="AP218">
            <v>392.15800000000002</v>
          </cell>
          <cell r="AQ218">
            <v>677.05399999999997</v>
          </cell>
          <cell r="AR218">
            <v>-9.1609999999999996</v>
          </cell>
          <cell r="AS218">
            <v>216.64699999999999</v>
          </cell>
          <cell r="AT218">
            <v>288.46699999999998</v>
          </cell>
          <cell r="AU218">
            <v>217.904</v>
          </cell>
          <cell r="AV218">
            <v>217.904</v>
          </cell>
          <cell r="AW218">
            <v>441.26100000000002</v>
          </cell>
          <cell r="AX218">
            <v>743.851</v>
          </cell>
          <cell r="AY218">
            <v>441.26100000000002</v>
          </cell>
          <cell r="AZ218">
            <v>743.851</v>
          </cell>
          <cell r="BA218">
            <v>154.029</v>
          </cell>
          <cell r="BB218">
            <v>131.37299999999999</v>
          </cell>
          <cell r="BC218">
            <v>131.37299999999999</v>
          </cell>
          <cell r="BD218">
            <v>371.35899999999998</v>
          </cell>
          <cell r="BE218">
            <v>371.35899999999998</v>
          </cell>
          <cell r="BF218">
            <v>371.35899999999998</v>
          </cell>
          <cell r="BG218">
            <v>412.7</v>
          </cell>
          <cell r="BH218">
            <v>1932.278</v>
          </cell>
          <cell r="BI218">
            <v>1932.278</v>
          </cell>
          <cell r="BJ218">
            <v>2900.7809999999999</v>
          </cell>
          <cell r="BK218">
            <v>5012.4880000000003</v>
          </cell>
        </row>
        <row r="219">
          <cell r="B219" t="str">
            <v>ADANA</v>
          </cell>
          <cell r="C219">
            <v>43595</v>
          </cell>
          <cell r="D219" t="str">
            <v>Sanayi</v>
          </cell>
          <cell r="E219" t="str">
            <v/>
          </cell>
          <cell r="F219" t="str">
            <v>-</v>
          </cell>
          <cell r="G219">
            <v>131.88651300000001</v>
          </cell>
          <cell r="H219">
            <v>151.231348</v>
          </cell>
          <cell r="I219" t="str">
            <v>-</v>
          </cell>
          <cell r="J219" t="str">
            <v>-</v>
          </cell>
          <cell r="K219" t="str">
            <v/>
          </cell>
          <cell r="L219" t="str">
            <v>-</v>
          </cell>
          <cell r="M219">
            <v>14.149822</v>
          </cell>
          <cell r="N219">
            <v>33.455196000000001</v>
          </cell>
          <cell r="O219" t="str">
            <v>-</v>
          </cell>
          <cell r="P219" t="str">
            <v>-</v>
          </cell>
          <cell r="Q219" t="str">
            <v/>
          </cell>
          <cell r="R219">
            <v>0</v>
          </cell>
          <cell r="S219">
            <v>339.92960399999998</v>
          </cell>
          <cell r="T219">
            <v>46.346113000000003</v>
          </cell>
          <cell r="U219" t="str">
            <v>-</v>
          </cell>
          <cell r="V219" t="str">
            <v>-</v>
          </cell>
          <cell r="W219"/>
          <cell r="X219"/>
          <cell r="Y219"/>
          <cell r="Z219"/>
          <cell r="AA219">
            <v>589.0349532695999</v>
          </cell>
          <cell r="AB219">
            <v>0</v>
          </cell>
          <cell r="AC219">
            <v>81.664927919999997</v>
          </cell>
          <cell r="AD219">
            <v>100.63761786000001</v>
          </cell>
          <cell r="AE219">
            <v>111.18085703999999</v>
          </cell>
          <cell r="AF219">
            <v>0</v>
          </cell>
          <cell r="AG219">
            <v>23.457996899999998</v>
          </cell>
          <cell r="AH219">
            <v>43.440734999999997</v>
          </cell>
          <cell r="AI219">
            <v>56.935111999999997</v>
          </cell>
          <cell r="AJ219">
            <v>59.233514</v>
          </cell>
          <cell r="AK219">
            <v>30.484079000000001</v>
          </cell>
          <cell r="AL219">
            <v>0</v>
          </cell>
          <cell r="AM219">
            <v>0</v>
          </cell>
          <cell r="AN219">
            <v>14.7459825</v>
          </cell>
          <cell r="AO219">
            <v>27.307375</v>
          </cell>
          <cell r="AP219">
            <v>34.458035000000002</v>
          </cell>
          <cell r="AQ219">
            <v>38.077601000000001</v>
          </cell>
          <cell r="AR219">
            <v>5.4558169999999997</v>
          </cell>
          <cell r="AS219">
            <v>0</v>
          </cell>
          <cell r="AT219">
            <v>0</v>
          </cell>
          <cell r="AU219">
            <v>18.065805839999999</v>
          </cell>
          <cell r="AV219">
            <v>18.065805839999999</v>
          </cell>
          <cell r="AW219">
            <v>21.78738972</v>
          </cell>
          <cell r="AX219">
            <v>24.221839859999999</v>
          </cell>
          <cell r="AY219">
            <v>21.78738972</v>
          </cell>
          <cell r="AZ219">
            <v>24.221839859999999</v>
          </cell>
          <cell r="BA219">
            <v>0</v>
          </cell>
          <cell r="BB219">
            <v>25.02690102</v>
          </cell>
          <cell r="BC219">
            <v>46.346113000000003</v>
          </cell>
          <cell r="BD219">
            <v>52.531844999999997</v>
          </cell>
          <cell r="BE219">
            <v>52.531844999999997</v>
          </cell>
          <cell r="BF219">
            <v>52.531844999999997</v>
          </cell>
          <cell r="BG219">
            <v>44.328823999999997</v>
          </cell>
          <cell r="BH219">
            <v>45.390143199781924</v>
          </cell>
          <cell r="BI219">
            <v>45.390143199781924</v>
          </cell>
          <cell r="BJ219">
            <v>11.788670947356888</v>
          </cell>
          <cell r="BK219">
            <v>48.513912641487309</v>
          </cell>
        </row>
        <row r="220">
          <cell r="B220" t="str">
            <v>ASLAN</v>
          </cell>
          <cell r="C220">
            <v>43595</v>
          </cell>
          <cell r="D220" t="str">
            <v>Sanayi</v>
          </cell>
          <cell r="E220" t="str">
            <v>-</v>
          </cell>
          <cell r="F220" t="str">
            <v>-</v>
          </cell>
          <cell r="G220">
            <v>83.266954999999996</v>
          </cell>
          <cell r="H220">
            <v>83.663758000000001</v>
          </cell>
          <cell r="I220" t="str">
            <v>-</v>
          </cell>
          <cell r="J220" t="str">
            <v>-</v>
          </cell>
          <cell r="K220" t="str">
            <v>-</v>
          </cell>
          <cell r="L220" t="str">
            <v>-</v>
          </cell>
          <cell r="M220">
            <v>18.830532000000002</v>
          </cell>
          <cell r="N220">
            <v>14.16202</v>
          </cell>
          <cell r="O220" t="str">
            <v>-</v>
          </cell>
          <cell r="P220" t="str">
            <v>-</v>
          </cell>
          <cell r="Q220" t="str">
            <v>-</v>
          </cell>
          <cell r="R220">
            <v>0</v>
          </cell>
          <cell r="S220">
            <v>1.7409680000000001</v>
          </cell>
          <cell r="T220">
            <v>7.0878139999999998</v>
          </cell>
          <cell r="U220" t="str">
            <v>-</v>
          </cell>
          <cell r="V220" t="str">
            <v>-</v>
          </cell>
          <cell r="W220"/>
          <cell r="X220"/>
          <cell r="Y220"/>
          <cell r="Z220"/>
          <cell r="AA220">
            <v>1718.42</v>
          </cell>
          <cell r="AB220">
            <v>0</v>
          </cell>
          <cell r="AC220">
            <v>83.663758000000001</v>
          </cell>
          <cell r="AD220">
            <v>114.745884</v>
          </cell>
          <cell r="AE220">
            <v>95.024321</v>
          </cell>
          <cell r="AF220">
            <v>0</v>
          </cell>
          <cell r="AG220">
            <v>16.550343000000002</v>
          </cell>
          <cell r="AH220">
            <v>16.550343000000002</v>
          </cell>
          <cell r="AI220">
            <v>35.858415999999998</v>
          </cell>
          <cell r="AJ220">
            <v>29.260006000000001</v>
          </cell>
          <cell r="AK220">
            <v>21.705185</v>
          </cell>
          <cell r="AL220">
            <v>0</v>
          </cell>
          <cell r="AM220">
            <v>0</v>
          </cell>
          <cell r="AN220">
            <v>7.6278889999999997</v>
          </cell>
          <cell r="AO220">
            <v>7.6278889999999997</v>
          </cell>
          <cell r="AP220">
            <v>26.156133000000001</v>
          </cell>
          <cell r="AQ220">
            <v>18.885010999999999</v>
          </cell>
          <cell r="AR220">
            <v>12.184542</v>
          </cell>
          <cell r="AS220">
            <v>0</v>
          </cell>
          <cell r="AT220">
            <v>0</v>
          </cell>
          <cell r="AU220">
            <v>14.16202</v>
          </cell>
          <cell r="AV220">
            <v>14.16202</v>
          </cell>
          <cell r="AW220">
            <v>32.833325000000002</v>
          </cell>
          <cell r="AX220">
            <v>25.761662000000001</v>
          </cell>
          <cell r="AY220">
            <v>32.833325000000002</v>
          </cell>
          <cell r="AZ220">
            <v>25.761662000000001</v>
          </cell>
          <cell r="BA220">
            <v>0</v>
          </cell>
          <cell r="BB220">
            <v>7.0878139999999998</v>
          </cell>
          <cell r="BC220">
            <v>7.0878139999999998</v>
          </cell>
          <cell r="BD220">
            <v>17.264986</v>
          </cell>
          <cell r="BE220">
            <v>17.264986</v>
          </cell>
          <cell r="BF220">
            <v>17.264986</v>
          </cell>
          <cell r="BG220">
            <v>7.699065</v>
          </cell>
          <cell r="BH220">
            <v>107.046631</v>
          </cell>
          <cell r="BI220">
            <v>107.046631</v>
          </cell>
          <cell r="BJ220">
            <v>126.64021099999999</v>
          </cell>
          <cell r="BK220">
            <v>184.545771</v>
          </cell>
        </row>
        <row r="221">
          <cell r="B221" t="str">
            <v>KARSN</v>
          </cell>
          <cell r="C221">
            <v>43595</v>
          </cell>
          <cell r="D221" t="str">
            <v>Sanayi</v>
          </cell>
          <cell r="E221" t="str">
            <v>-</v>
          </cell>
          <cell r="F221" t="str">
            <v>-</v>
          </cell>
          <cell r="G221">
            <v>393.68251500000002</v>
          </cell>
          <cell r="H221">
            <v>441.23193300000003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>
            <v>-18.012499999999999</v>
          </cell>
          <cell r="N221">
            <v>31.54684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0</v>
          </cell>
          <cell r="S221">
            <v>-3.2768660000000001</v>
          </cell>
          <cell r="T221">
            <v>-12.914418</v>
          </cell>
          <cell r="U221" t="str">
            <v>-</v>
          </cell>
          <cell r="V221" t="str">
            <v>-</v>
          </cell>
          <cell r="W221"/>
          <cell r="X221"/>
          <cell r="Y221"/>
          <cell r="Z221"/>
          <cell r="AA221">
            <v>780</v>
          </cell>
          <cell r="AB221">
            <v>0</v>
          </cell>
          <cell r="AC221">
            <v>441.23193300000003</v>
          </cell>
          <cell r="AD221">
            <v>379.68441799999999</v>
          </cell>
          <cell r="AE221">
            <v>468.59505999999999</v>
          </cell>
          <cell r="AF221">
            <v>0</v>
          </cell>
          <cell r="AG221">
            <v>41.050350999999999</v>
          </cell>
          <cell r="AH221">
            <v>41.050350999999999</v>
          </cell>
          <cell r="AI221">
            <v>72.107793000000001</v>
          </cell>
          <cell r="AJ221">
            <v>155.40472299999999</v>
          </cell>
          <cell r="AK221">
            <v>11.246933</v>
          </cell>
          <cell r="AL221">
            <v>0</v>
          </cell>
          <cell r="AM221">
            <v>0</v>
          </cell>
          <cell r="AN221">
            <v>17.78772</v>
          </cell>
          <cell r="AO221">
            <v>17.78772</v>
          </cell>
          <cell r="AP221">
            <v>36.680903999999998</v>
          </cell>
          <cell r="AQ221">
            <v>115.93915699999999</v>
          </cell>
          <cell r="AR221">
            <v>-30.175436999999999</v>
          </cell>
          <cell r="AS221">
            <v>0</v>
          </cell>
          <cell r="AT221">
            <v>0</v>
          </cell>
          <cell r="AU221">
            <v>31.54684</v>
          </cell>
          <cell r="AV221">
            <v>31.54684</v>
          </cell>
          <cell r="AW221">
            <v>50.324793999999997</v>
          </cell>
          <cell r="AX221">
            <v>129.45665500000001</v>
          </cell>
          <cell r="AY221">
            <v>50.324793999999997</v>
          </cell>
          <cell r="AZ221">
            <v>129.45665500000001</v>
          </cell>
          <cell r="BA221">
            <v>0</v>
          </cell>
          <cell r="BB221">
            <v>-12.914418</v>
          </cell>
          <cell r="BC221">
            <v>-12.914418</v>
          </cell>
          <cell r="BD221">
            <v>-6.9920629999999999</v>
          </cell>
          <cell r="BE221">
            <v>-6.9920629999999999</v>
          </cell>
          <cell r="BF221">
            <v>-6.9920629999999999</v>
          </cell>
          <cell r="BG221">
            <v>-0.204323</v>
          </cell>
          <cell r="BH221">
            <v>1249.632744</v>
          </cell>
          <cell r="BI221">
            <v>1249.632744</v>
          </cell>
          <cell r="BJ221">
            <v>1370.3990470000001</v>
          </cell>
          <cell r="BK221">
            <v>1733.092621</v>
          </cell>
        </row>
        <row r="222">
          <cell r="B222" t="str">
            <v>OZKGY</v>
          </cell>
          <cell r="C222">
            <v>43595</v>
          </cell>
          <cell r="D222" t="str">
            <v>Sanayi</v>
          </cell>
          <cell r="E222" t="str">
            <v>-</v>
          </cell>
          <cell r="F222" t="str">
            <v>-</v>
          </cell>
          <cell r="G222">
            <v>22.036002</v>
          </cell>
          <cell r="H222">
            <v>17.831434999999999</v>
          </cell>
          <cell r="I222" t="str">
            <v>-</v>
          </cell>
          <cell r="J222" t="str">
            <v>-</v>
          </cell>
          <cell r="K222" t="str">
            <v>-</v>
          </cell>
          <cell r="L222" t="str">
            <v>-</v>
          </cell>
          <cell r="M222">
            <v>8.467943</v>
          </cell>
          <cell r="N222">
            <v>8.9925350000000002</v>
          </cell>
          <cell r="O222" t="str">
            <v>-</v>
          </cell>
          <cell r="P222" t="str">
            <v>-</v>
          </cell>
          <cell r="Q222" t="str">
            <v>-</v>
          </cell>
          <cell r="R222">
            <v>0</v>
          </cell>
          <cell r="S222">
            <v>429.96177999999998</v>
          </cell>
          <cell r="T222">
            <v>-6.6363770000000004</v>
          </cell>
          <cell r="U222" t="str">
            <v>-</v>
          </cell>
          <cell r="V222" t="str">
            <v>-</v>
          </cell>
          <cell r="W222"/>
          <cell r="X222"/>
          <cell r="Y222"/>
          <cell r="Z222"/>
          <cell r="AA222">
            <v>615</v>
          </cell>
          <cell r="AB222">
            <v>0</v>
          </cell>
          <cell r="AC222">
            <v>17.831434999999999</v>
          </cell>
          <cell r="AD222">
            <v>27.798708000000001</v>
          </cell>
          <cell r="AE222">
            <v>37.483716999999999</v>
          </cell>
          <cell r="AF222">
            <v>0</v>
          </cell>
          <cell r="AG222">
            <v>14.303967</v>
          </cell>
          <cell r="AH222">
            <v>14.303967</v>
          </cell>
          <cell r="AI222">
            <v>19.564556</v>
          </cell>
          <cell r="AJ222">
            <v>32.473359000000002</v>
          </cell>
          <cell r="AK222">
            <v>16.316962</v>
          </cell>
          <cell r="AL222">
            <v>0</v>
          </cell>
          <cell r="AM222">
            <v>0</v>
          </cell>
          <cell r="AN222">
            <v>8.4347189999999994</v>
          </cell>
          <cell r="AO222">
            <v>8.4347189999999994</v>
          </cell>
          <cell r="AP222">
            <v>13.371264999999999</v>
          </cell>
          <cell r="AQ222">
            <v>27.669350000000001</v>
          </cell>
          <cell r="AR222">
            <v>7.6401389999999996</v>
          </cell>
          <cell r="AS222">
            <v>0</v>
          </cell>
          <cell r="AT222">
            <v>0</v>
          </cell>
          <cell r="AU222">
            <v>8.9925350000000002</v>
          </cell>
          <cell r="AV222">
            <v>8.9925350000000002</v>
          </cell>
          <cell r="AW222">
            <v>13.885094</v>
          </cell>
          <cell r="AX222">
            <v>28.176026</v>
          </cell>
          <cell r="AY222">
            <v>13.885094</v>
          </cell>
          <cell r="AZ222">
            <v>28.176026</v>
          </cell>
          <cell r="BA222">
            <v>0</v>
          </cell>
          <cell r="BB222">
            <v>-6.6363770000000004</v>
          </cell>
          <cell r="BC222">
            <v>-6.6363770000000004</v>
          </cell>
          <cell r="BD222">
            <v>27.766233</v>
          </cell>
          <cell r="BE222">
            <v>27.766233</v>
          </cell>
          <cell r="BF222">
            <v>27.766233</v>
          </cell>
          <cell r="BG222">
            <v>-60.179194000000003</v>
          </cell>
          <cell r="BH222">
            <v>391.03083800000002</v>
          </cell>
          <cell r="BI222">
            <v>391.03083800000002</v>
          </cell>
          <cell r="BJ222">
            <v>400.15625699999998</v>
          </cell>
          <cell r="BK222">
            <v>350.64272899999997</v>
          </cell>
        </row>
        <row r="223">
          <cell r="B223" t="str">
            <v>UNYEC</v>
          </cell>
          <cell r="C223">
            <v>43595</v>
          </cell>
          <cell r="D223" t="str">
            <v>Sanayi</v>
          </cell>
          <cell r="E223" t="str">
            <v>-</v>
          </cell>
          <cell r="F223" t="str">
            <v>-</v>
          </cell>
          <cell r="G223">
            <v>72.804304000000002</v>
          </cell>
          <cell r="H223">
            <v>66.323724999999996</v>
          </cell>
          <cell r="I223" t="str">
            <v>-</v>
          </cell>
          <cell r="J223" t="str">
            <v>-</v>
          </cell>
          <cell r="K223" t="str">
            <v>-</v>
          </cell>
          <cell r="L223" t="str">
            <v>-</v>
          </cell>
          <cell r="M223">
            <v>6.4928729999999995</v>
          </cell>
          <cell r="N223">
            <v>15.364281999999999</v>
          </cell>
          <cell r="O223" t="str">
            <v>-</v>
          </cell>
          <cell r="P223" t="str">
            <v>-</v>
          </cell>
          <cell r="Q223" t="str">
            <v>-</v>
          </cell>
          <cell r="R223">
            <v>0</v>
          </cell>
          <cell r="S223">
            <v>-11.881565999999999</v>
          </cell>
          <cell r="T223">
            <v>17.947741000000001</v>
          </cell>
          <cell r="U223" t="str">
            <v>-</v>
          </cell>
          <cell r="V223" t="str">
            <v>-</v>
          </cell>
          <cell r="W223"/>
          <cell r="X223"/>
          <cell r="Y223"/>
          <cell r="Z223"/>
          <cell r="AA223">
            <v>344.80608593670001</v>
          </cell>
          <cell r="AB223">
            <v>0</v>
          </cell>
          <cell r="AC223">
            <v>66.323724999999996</v>
          </cell>
          <cell r="AD223">
            <v>81.372534999999999</v>
          </cell>
          <cell r="AE223">
            <v>79.757850000000005</v>
          </cell>
          <cell r="AF223">
            <v>0</v>
          </cell>
          <cell r="AG223">
            <v>18.663564000000001</v>
          </cell>
          <cell r="AH223">
            <v>18.663564000000001</v>
          </cell>
          <cell r="AI223">
            <v>19.876518999999998</v>
          </cell>
          <cell r="AJ223">
            <v>17.321413</v>
          </cell>
          <cell r="AK223">
            <v>13.263617</v>
          </cell>
          <cell r="AL223">
            <v>0</v>
          </cell>
          <cell r="AM223">
            <v>0</v>
          </cell>
          <cell r="AN223">
            <v>11.648358</v>
          </cell>
          <cell r="AO223">
            <v>11.648358</v>
          </cell>
          <cell r="AP223">
            <v>11.675886999999999</v>
          </cell>
          <cell r="AQ223">
            <v>8.9202689999999993</v>
          </cell>
          <cell r="AR223">
            <v>3.7105229999999998</v>
          </cell>
          <cell r="AS223">
            <v>0</v>
          </cell>
          <cell r="AT223">
            <v>0</v>
          </cell>
          <cell r="AU223">
            <v>15.364281999999999</v>
          </cell>
          <cell r="AV223">
            <v>15.364281999999999</v>
          </cell>
          <cell r="AW223">
            <v>15.225002</v>
          </cell>
          <cell r="AX223">
            <v>14.295484999999999</v>
          </cell>
          <cell r="AY223">
            <v>15.225002</v>
          </cell>
          <cell r="AZ223">
            <v>14.295484999999999</v>
          </cell>
          <cell r="BA223">
            <v>0</v>
          </cell>
          <cell r="BB223">
            <v>17.947741000000001</v>
          </cell>
          <cell r="BC223">
            <v>17.947741000000001</v>
          </cell>
          <cell r="BD223">
            <v>9.6040030000000005</v>
          </cell>
          <cell r="BE223">
            <v>9.6040030000000005</v>
          </cell>
          <cell r="BF223">
            <v>9.6040030000000005</v>
          </cell>
          <cell r="BG223">
            <v>8.6097009999999994</v>
          </cell>
          <cell r="BH223">
            <v>-58.865313</v>
          </cell>
          <cell r="BI223">
            <v>-58.865313</v>
          </cell>
          <cell r="BJ223">
            <v>-55.049838999999999</v>
          </cell>
          <cell r="BK223">
            <v>14.543058</v>
          </cell>
        </row>
        <row r="224">
          <cell r="B224" t="str">
            <v>VERUS</v>
          </cell>
          <cell r="C224">
            <v>43595</v>
          </cell>
          <cell r="D224" t="str">
            <v>Sanayi</v>
          </cell>
          <cell r="E224" t="str">
            <v>-</v>
          </cell>
          <cell r="F224" t="str">
            <v>-</v>
          </cell>
          <cell r="G224">
            <v>12.099081999999999</v>
          </cell>
          <cell r="H224">
            <v>29.216011999999999</v>
          </cell>
          <cell r="I224" t="str">
            <v>-</v>
          </cell>
          <cell r="J224" t="str">
            <v>-</v>
          </cell>
          <cell r="K224" t="str">
            <v>-</v>
          </cell>
          <cell r="L224" t="str">
            <v>-</v>
          </cell>
          <cell r="M224">
            <v>-1.147945</v>
          </cell>
          <cell r="N224">
            <v>-1.9741599999999999</v>
          </cell>
          <cell r="O224" t="str">
            <v>-</v>
          </cell>
          <cell r="P224" t="str">
            <v>-</v>
          </cell>
          <cell r="Q224" t="str">
            <v>-</v>
          </cell>
          <cell r="R224">
            <v>0</v>
          </cell>
          <cell r="S224">
            <v>24.507656000000001</v>
          </cell>
          <cell r="T224">
            <v>10.210276</v>
          </cell>
          <cell r="U224" t="str">
            <v>-</v>
          </cell>
          <cell r="V224" t="str">
            <v>-</v>
          </cell>
          <cell r="W224"/>
          <cell r="X224"/>
          <cell r="Y224"/>
          <cell r="Z224"/>
          <cell r="AA224">
            <v>1274</v>
          </cell>
          <cell r="AB224">
            <v>0</v>
          </cell>
          <cell r="AC224">
            <v>29.216011999999999</v>
          </cell>
          <cell r="AD224">
            <v>34.838259000000001</v>
          </cell>
          <cell r="AE224">
            <v>19.552965</v>
          </cell>
          <cell r="AF224">
            <v>0</v>
          </cell>
          <cell r="AG224">
            <v>0.64414700000000003</v>
          </cell>
          <cell r="AH224">
            <v>0.64414700000000003</v>
          </cell>
          <cell r="AI224">
            <v>2.0845509999999998</v>
          </cell>
          <cell r="AJ224">
            <v>4.6167340000000001</v>
          </cell>
          <cell r="AK224">
            <v>2.9673349999999998</v>
          </cell>
          <cell r="AL224">
            <v>0</v>
          </cell>
          <cell r="AM224">
            <v>0</v>
          </cell>
          <cell r="AN224">
            <v>-2.391076</v>
          </cell>
          <cell r="AO224">
            <v>-2.391076</v>
          </cell>
          <cell r="AP224">
            <v>3.8999999999999998E-3</v>
          </cell>
          <cell r="AQ224">
            <v>1.7419960000000001</v>
          </cell>
          <cell r="AR224">
            <v>-1.686218</v>
          </cell>
          <cell r="AS224">
            <v>0</v>
          </cell>
          <cell r="AT224">
            <v>0</v>
          </cell>
          <cell r="AU224">
            <v>-1.9741599999999999</v>
          </cell>
          <cell r="AV224">
            <v>-1.9741599999999999</v>
          </cell>
          <cell r="AW224">
            <v>0.29994500000000002</v>
          </cell>
          <cell r="AX224">
            <v>2.2007020000000002</v>
          </cell>
          <cell r="AY224">
            <v>0.29994500000000002</v>
          </cell>
          <cell r="AZ224">
            <v>2.2007020000000002</v>
          </cell>
          <cell r="BA224">
            <v>0</v>
          </cell>
          <cell r="BB224">
            <v>10.210276</v>
          </cell>
          <cell r="BC224">
            <v>10.210276</v>
          </cell>
          <cell r="BD224">
            <v>-12.578186000000001</v>
          </cell>
          <cell r="BE224">
            <v>-12.578186000000001</v>
          </cell>
          <cell r="BF224">
            <v>-12.578186000000001</v>
          </cell>
          <cell r="BG224">
            <v>21.585545</v>
          </cell>
          <cell r="BH224">
            <v>-207.94850299999999</v>
          </cell>
          <cell r="BI224">
            <v>-207.94850299999999</v>
          </cell>
          <cell r="BJ224">
            <v>-198.80163300000001</v>
          </cell>
          <cell r="BK224">
            <v>-210.452316</v>
          </cell>
        </row>
        <row r="225">
          <cell r="B225" t="str">
            <v>VESTL</v>
          </cell>
          <cell r="C225">
            <v>43595</v>
          </cell>
          <cell r="D225" t="str">
            <v>Sanayi</v>
          </cell>
          <cell r="E225" t="str">
            <v>-</v>
          </cell>
          <cell r="F225" t="str">
            <v>-</v>
          </cell>
          <cell r="G225">
            <v>5383.1549999999997</v>
          </cell>
          <cell r="H225">
            <v>3006.1419999999998</v>
          </cell>
          <cell r="I225" t="str">
            <v>-</v>
          </cell>
          <cell r="J225" t="str">
            <v>-</v>
          </cell>
          <cell r="K225" t="str">
            <v>-</v>
          </cell>
          <cell r="L225" t="str">
            <v>-</v>
          </cell>
          <cell r="M225">
            <v>602.41399999999999</v>
          </cell>
          <cell r="N225">
            <v>311.93299999999999</v>
          </cell>
          <cell r="O225" t="str">
            <v>-</v>
          </cell>
          <cell r="P225" t="str">
            <v>-</v>
          </cell>
          <cell r="Q225" t="str">
            <v>-</v>
          </cell>
          <cell r="R225">
            <v>0</v>
          </cell>
          <cell r="S225">
            <v>315.38799999999998</v>
          </cell>
          <cell r="T225">
            <v>-29.895</v>
          </cell>
          <cell r="U225" t="str">
            <v>-</v>
          </cell>
          <cell r="V225" t="str">
            <v>-</v>
          </cell>
          <cell r="W225"/>
          <cell r="X225"/>
          <cell r="Y225"/>
          <cell r="Z225"/>
          <cell r="AA225">
            <v>3518.93632475</v>
          </cell>
          <cell r="AB225">
            <v>0</v>
          </cell>
          <cell r="AC225">
            <v>3006.1419999999998</v>
          </cell>
          <cell r="AD225">
            <v>3888.08</v>
          </cell>
          <cell r="AE225">
            <v>3574.9229999999998</v>
          </cell>
          <cell r="AF225">
            <v>0</v>
          </cell>
          <cell r="AG225">
            <v>707.27700000000004</v>
          </cell>
          <cell r="AH225">
            <v>707.27700000000004</v>
          </cell>
          <cell r="AI225">
            <v>1095.0540000000001</v>
          </cell>
          <cell r="AJ225">
            <v>1347.2090000000001</v>
          </cell>
          <cell r="AK225">
            <v>1132.681</v>
          </cell>
          <cell r="AL225">
            <v>0</v>
          </cell>
          <cell r="AM225">
            <v>0</v>
          </cell>
          <cell r="AN225">
            <v>206.34</v>
          </cell>
          <cell r="AO225">
            <v>206.34</v>
          </cell>
          <cell r="AP225">
            <v>473.19099999999997</v>
          </cell>
          <cell r="AQ225">
            <v>684.33900000000006</v>
          </cell>
          <cell r="AR225">
            <v>481.33199999999999</v>
          </cell>
          <cell r="AS225">
            <v>0</v>
          </cell>
          <cell r="AT225">
            <v>0</v>
          </cell>
          <cell r="AU225">
            <v>311.93299999999999</v>
          </cell>
          <cell r="AV225">
            <v>311.93299999999999</v>
          </cell>
          <cell r="AW225">
            <v>585.346</v>
          </cell>
          <cell r="AX225">
            <v>802.23800000000006</v>
          </cell>
          <cell r="AY225">
            <v>585.346</v>
          </cell>
          <cell r="AZ225">
            <v>802.23800000000006</v>
          </cell>
          <cell r="BA225">
            <v>0</v>
          </cell>
          <cell r="BB225">
            <v>-29.895</v>
          </cell>
          <cell r="BC225">
            <v>-29.895</v>
          </cell>
          <cell r="BD225">
            <v>128.76499999999999</v>
          </cell>
          <cell r="BE225">
            <v>128.76499999999999</v>
          </cell>
          <cell r="BF225">
            <v>128.76499999999999</v>
          </cell>
          <cell r="BG225">
            <v>-43.104999999999997</v>
          </cell>
          <cell r="BH225">
            <v>2907.442</v>
          </cell>
          <cell r="BI225">
            <v>2907.442</v>
          </cell>
          <cell r="BJ225">
            <v>4032.55</v>
          </cell>
          <cell r="BK225">
            <v>4371.0730000000003</v>
          </cell>
        </row>
        <row r="226">
          <cell r="B226" t="str">
            <v>AKFGY</v>
          </cell>
          <cell r="C226">
            <v>43595</v>
          </cell>
          <cell r="D226" t="str">
            <v>Sanayi</v>
          </cell>
          <cell r="E226" t="str">
            <v>-</v>
          </cell>
          <cell r="F226" t="str">
            <v>-</v>
          </cell>
          <cell r="G226">
            <v>5.6877909999999998</v>
          </cell>
          <cell r="H226">
            <v>5.8639460000000003</v>
          </cell>
          <cell r="I226" t="str">
            <v>-</v>
          </cell>
          <cell r="J226" t="str">
            <v>-</v>
          </cell>
          <cell r="K226" t="str">
            <v>-</v>
          </cell>
          <cell r="L226" t="str">
            <v>-</v>
          </cell>
          <cell r="M226">
            <v>1.4117869999999999</v>
          </cell>
          <cell r="N226">
            <v>2.81548</v>
          </cell>
          <cell r="O226" t="str">
            <v>-</v>
          </cell>
          <cell r="P226" t="str">
            <v>-</v>
          </cell>
          <cell r="Q226" t="str">
            <v>-</v>
          </cell>
          <cell r="R226">
            <v>0</v>
          </cell>
          <cell r="S226">
            <v>220.886369</v>
          </cell>
          <cell r="T226">
            <v>-44.115687999999999</v>
          </cell>
          <cell r="U226" t="str">
            <v>-</v>
          </cell>
          <cell r="V226" t="str">
            <v>-</v>
          </cell>
          <cell r="W226"/>
          <cell r="X226"/>
          <cell r="Y226"/>
          <cell r="Z226"/>
          <cell r="AA226">
            <v>283.36</v>
          </cell>
          <cell r="AB226">
            <v>0</v>
          </cell>
          <cell r="AC226">
            <v>5.8639460000000003</v>
          </cell>
          <cell r="AD226">
            <v>6.4398929999999996</v>
          </cell>
          <cell r="AE226">
            <v>11.962044000000001</v>
          </cell>
          <cell r="AF226">
            <v>0</v>
          </cell>
          <cell r="AG226">
            <v>4.8129609999999996</v>
          </cell>
          <cell r="AH226">
            <v>4.8129609999999996</v>
          </cell>
          <cell r="AI226">
            <v>5.1735150000000001</v>
          </cell>
          <cell r="AJ226">
            <v>10.327800999999999</v>
          </cell>
          <cell r="AK226">
            <v>4.2309130000000001</v>
          </cell>
          <cell r="AL226">
            <v>0</v>
          </cell>
          <cell r="AM226">
            <v>0</v>
          </cell>
          <cell r="AN226">
            <v>2.8089499999999998</v>
          </cell>
          <cell r="AO226">
            <v>2.8089499999999998</v>
          </cell>
          <cell r="AP226">
            <v>2.4631189999999998</v>
          </cell>
          <cell r="AQ226">
            <v>8.6451890000000002</v>
          </cell>
          <cell r="AR226">
            <v>1.404285</v>
          </cell>
          <cell r="AS226">
            <v>0</v>
          </cell>
          <cell r="AT226">
            <v>0</v>
          </cell>
          <cell r="AU226">
            <v>2.81548</v>
          </cell>
          <cell r="AV226">
            <v>2.81548</v>
          </cell>
          <cell r="AW226">
            <v>2.4699179999999998</v>
          </cell>
          <cell r="AX226">
            <v>8.6525040000000004</v>
          </cell>
          <cell r="AY226">
            <v>2.4699179999999998</v>
          </cell>
          <cell r="AZ226">
            <v>8.6525040000000004</v>
          </cell>
          <cell r="BA226">
            <v>0</v>
          </cell>
          <cell r="BB226">
            <v>-44.115687999999999</v>
          </cell>
          <cell r="BC226">
            <v>-44.115687999999999</v>
          </cell>
          <cell r="BD226">
            <v>-51.885483000000001</v>
          </cell>
          <cell r="BE226">
            <v>-51.885483000000001</v>
          </cell>
          <cell r="BF226">
            <v>-51.885483000000001</v>
          </cell>
          <cell r="BG226">
            <v>-157.03879599999999</v>
          </cell>
          <cell r="BH226">
            <v>651.882969</v>
          </cell>
          <cell r="BI226">
            <v>651.882969</v>
          </cell>
          <cell r="BJ226">
            <v>675.90981799999997</v>
          </cell>
          <cell r="BK226">
            <v>879.08141000000001</v>
          </cell>
        </row>
        <row r="227">
          <cell r="B227" t="str">
            <v>ASUZU</v>
          </cell>
          <cell r="C227">
            <v>43595</v>
          </cell>
          <cell r="D227" t="str">
            <v>Sanayi</v>
          </cell>
          <cell r="E227" t="str">
            <v>-</v>
          </cell>
          <cell r="F227">
            <v>272.78565099999997</v>
          </cell>
          <cell r="G227">
            <v>320.00061799999997</v>
          </cell>
          <cell r="H227">
            <v>281.27172300000001</v>
          </cell>
          <cell r="I227">
            <v>-3.0170370165507276E-2</v>
          </cell>
          <cell r="J227">
            <v>-0.14754648692584715</v>
          </cell>
          <cell r="K227" t="str">
            <v>-</v>
          </cell>
          <cell r="L227">
            <v>22.83034</v>
          </cell>
          <cell r="M227">
            <v>16.044502000000001</v>
          </cell>
          <cell r="N227">
            <v>23.734048999999999</v>
          </cell>
          <cell r="O227">
            <v>-3.8076478227545563E-2</v>
          </cell>
          <cell r="P227">
            <v>0.42293852436180313</v>
          </cell>
          <cell r="Q227" t="str">
            <v>-</v>
          </cell>
          <cell r="R227">
            <v>-14.389775999999999</v>
          </cell>
          <cell r="S227">
            <v>23.017102999999999</v>
          </cell>
          <cell r="T227">
            <v>-16.115368</v>
          </cell>
          <cell r="U227" t="str">
            <v>n.m.</v>
          </cell>
          <cell r="V227" t="str">
            <v>n.m.</v>
          </cell>
          <cell r="W227"/>
          <cell r="X227"/>
          <cell r="Y227"/>
          <cell r="Z227"/>
          <cell r="AA227">
            <v>643.44000000000005</v>
          </cell>
          <cell r="AB227">
            <v>272.78565099999997</v>
          </cell>
          <cell r="AC227">
            <v>281.27172300000001</v>
          </cell>
          <cell r="AD227">
            <v>356.130202</v>
          </cell>
          <cell r="AE227">
            <v>230.46024199999999</v>
          </cell>
          <cell r="AF227">
            <v>46.182091999999997</v>
          </cell>
          <cell r="AG227">
            <v>46.616228999999997</v>
          </cell>
          <cell r="AH227">
            <v>46.616228999999997</v>
          </cell>
          <cell r="AI227">
            <v>52.655543000000002</v>
          </cell>
          <cell r="AJ227">
            <v>53.826723999999999</v>
          </cell>
          <cell r="AK227">
            <v>39.929943999999999</v>
          </cell>
          <cell r="AL227">
            <v>46.182091999999997</v>
          </cell>
          <cell r="AM227">
            <v>12.854029000000001</v>
          </cell>
          <cell r="AN227">
            <v>16.940221999999999</v>
          </cell>
          <cell r="AO227">
            <v>16.940221999999999</v>
          </cell>
          <cell r="AP227">
            <v>20.765578999999999</v>
          </cell>
          <cell r="AQ227">
            <v>19.551373999999999</v>
          </cell>
          <cell r="AR227">
            <v>7.3924620000000001</v>
          </cell>
          <cell r="AS227">
            <v>12.854029000000001</v>
          </cell>
          <cell r="AT227">
            <v>22.83034</v>
          </cell>
          <cell r="AU227">
            <v>23.734048999999999</v>
          </cell>
          <cell r="AV227">
            <v>23.734048999999999</v>
          </cell>
          <cell r="AW227">
            <v>30.791955000000002</v>
          </cell>
          <cell r="AX227">
            <v>28.011393000000002</v>
          </cell>
          <cell r="AY227">
            <v>30.791955000000002</v>
          </cell>
          <cell r="AZ227">
            <v>28.011393000000002</v>
          </cell>
          <cell r="BA227">
            <v>-14.389775999999999</v>
          </cell>
          <cell r="BB227">
            <v>-16.115368</v>
          </cell>
          <cell r="BC227">
            <v>-16.115368</v>
          </cell>
          <cell r="BD227">
            <v>-15.3203</v>
          </cell>
          <cell r="BE227">
            <v>-15.3203</v>
          </cell>
          <cell r="BF227">
            <v>-15.3203</v>
          </cell>
          <cell r="BG227">
            <v>-58.807209</v>
          </cell>
          <cell r="BH227">
            <v>307.32691399999999</v>
          </cell>
          <cell r="BI227">
            <v>307.32691399999999</v>
          </cell>
          <cell r="BJ227">
            <v>452.58517999999998</v>
          </cell>
          <cell r="BK227">
            <v>559.46264399999995</v>
          </cell>
        </row>
        <row r="228">
          <cell r="B228" t="str">
            <v>DEVA</v>
          </cell>
          <cell r="C228">
            <v>43595</v>
          </cell>
          <cell r="D228" t="str">
            <v>Sanayi</v>
          </cell>
          <cell r="E228" t="str">
            <v>-</v>
          </cell>
          <cell r="F228" t="str">
            <v>-</v>
          </cell>
          <cell r="G228">
            <v>305.95480900000001</v>
          </cell>
          <cell r="H228">
            <v>254.696414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>
            <v>96.174084999999991</v>
          </cell>
          <cell r="N228">
            <v>63.762079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0</v>
          </cell>
          <cell r="S228">
            <v>45.384956000000003</v>
          </cell>
          <cell r="T228">
            <v>34.361092999999997</v>
          </cell>
          <cell r="U228" t="str">
            <v>-</v>
          </cell>
          <cell r="V228" t="str">
            <v>-</v>
          </cell>
          <cell r="W228"/>
          <cell r="X228"/>
          <cell r="Y228"/>
          <cell r="Z228"/>
          <cell r="AA228">
            <v>888.0856377432001</v>
          </cell>
          <cell r="AB228">
            <v>0</v>
          </cell>
          <cell r="AC228">
            <v>254.696414</v>
          </cell>
          <cell r="AD228">
            <v>249.87451799999999</v>
          </cell>
          <cell r="AE228">
            <v>230.151307</v>
          </cell>
          <cell r="AF228">
            <v>0</v>
          </cell>
          <cell r="AG228">
            <v>123.41268700000001</v>
          </cell>
          <cell r="AH228">
            <v>123.41268700000001</v>
          </cell>
          <cell r="AI228">
            <v>129.77746400000001</v>
          </cell>
          <cell r="AJ228">
            <v>113.791433</v>
          </cell>
          <cell r="AK228">
            <v>155.03679199999999</v>
          </cell>
          <cell r="AL228">
            <v>0</v>
          </cell>
          <cell r="AM228">
            <v>0</v>
          </cell>
          <cell r="AN228">
            <v>57.19285</v>
          </cell>
          <cell r="AO228">
            <v>57.19285</v>
          </cell>
          <cell r="AP228">
            <v>60.148806</v>
          </cell>
          <cell r="AQ228">
            <v>42.260264999999997</v>
          </cell>
          <cell r="AR228">
            <v>85.828119999999998</v>
          </cell>
          <cell r="AS228">
            <v>0</v>
          </cell>
          <cell r="AT228">
            <v>0</v>
          </cell>
          <cell r="AU228">
            <v>63.762079</v>
          </cell>
          <cell r="AV228">
            <v>63.762079</v>
          </cell>
          <cell r="AW228">
            <v>68.516841999999997</v>
          </cell>
          <cell r="AX228">
            <v>51.870361000000003</v>
          </cell>
          <cell r="AY228">
            <v>68.516841999999997</v>
          </cell>
          <cell r="AZ228">
            <v>51.870361000000003</v>
          </cell>
          <cell r="BA228">
            <v>0</v>
          </cell>
          <cell r="BB228">
            <v>34.361092999999997</v>
          </cell>
          <cell r="BC228">
            <v>34.361092999999997</v>
          </cell>
          <cell r="BD228">
            <v>28.884558999999999</v>
          </cell>
          <cell r="BE228">
            <v>28.884558999999999</v>
          </cell>
          <cell r="BF228">
            <v>28.884558999999999</v>
          </cell>
          <cell r="BG228">
            <v>27.730509000000001</v>
          </cell>
          <cell r="BH228">
            <v>442.37795799999998</v>
          </cell>
          <cell r="BI228">
            <v>442.37795799999998</v>
          </cell>
          <cell r="BJ228">
            <v>565.406927</v>
          </cell>
          <cell r="BK228">
            <v>567.69858599999998</v>
          </cell>
        </row>
        <row r="229">
          <cell r="B229" t="str">
            <v>ULUSE</v>
          </cell>
          <cell r="C229">
            <v>43595</v>
          </cell>
          <cell r="D229" t="str">
            <v>Sanayi</v>
          </cell>
          <cell r="E229" t="str">
            <v>-</v>
          </cell>
          <cell r="F229" t="str">
            <v>-</v>
          </cell>
          <cell r="G229">
            <v>158.382125</v>
          </cell>
          <cell r="H229">
            <v>97.203018</v>
          </cell>
          <cell r="I229" t="str">
            <v>-</v>
          </cell>
          <cell r="J229" t="str">
            <v>-</v>
          </cell>
          <cell r="K229" t="str">
            <v>-</v>
          </cell>
          <cell r="L229" t="str">
            <v>-</v>
          </cell>
          <cell r="M229">
            <v>60.706046000000001</v>
          </cell>
          <cell r="N229">
            <v>18.501758000000002</v>
          </cell>
          <cell r="O229" t="str">
            <v>-</v>
          </cell>
          <cell r="P229" t="str">
            <v>-</v>
          </cell>
          <cell r="Q229" t="str">
            <v>-</v>
          </cell>
          <cell r="R229">
            <v>0</v>
          </cell>
          <cell r="S229">
            <v>31.991841000000001</v>
          </cell>
          <cell r="T229">
            <v>15.898229000000001</v>
          </cell>
          <cell r="U229" t="str">
            <v>-</v>
          </cell>
          <cell r="V229" t="str">
            <v>-</v>
          </cell>
          <cell r="W229"/>
          <cell r="X229"/>
          <cell r="Y229"/>
          <cell r="Z229"/>
          <cell r="AA229">
            <v>1753.6000000000001</v>
          </cell>
          <cell r="AB229">
            <v>0</v>
          </cell>
          <cell r="AC229">
            <v>97.203018</v>
          </cell>
          <cell r="AD229">
            <v>140.11730499999999</v>
          </cell>
          <cell r="AE229">
            <v>169.71513999999999</v>
          </cell>
          <cell r="AF229">
            <v>0</v>
          </cell>
          <cell r="AG229">
            <v>24.462966999999999</v>
          </cell>
          <cell r="AH229">
            <v>24.462966999999999</v>
          </cell>
          <cell r="AI229">
            <v>43.329247000000002</v>
          </cell>
          <cell r="AJ229">
            <v>57.088196000000003</v>
          </cell>
          <cell r="AK229">
            <v>65.922683000000006</v>
          </cell>
          <cell r="AL229">
            <v>0</v>
          </cell>
          <cell r="AM229">
            <v>0</v>
          </cell>
          <cell r="AN229">
            <v>17.056069000000001</v>
          </cell>
          <cell r="AO229">
            <v>17.056069000000001</v>
          </cell>
          <cell r="AP229">
            <v>36.896535</v>
          </cell>
          <cell r="AQ229">
            <v>50.464061000000001</v>
          </cell>
          <cell r="AR229">
            <v>59.006014999999998</v>
          </cell>
          <cell r="AS229">
            <v>0</v>
          </cell>
          <cell r="AT229">
            <v>0</v>
          </cell>
          <cell r="AU229">
            <v>18.501757999999999</v>
          </cell>
          <cell r="AV229">
            <v>18.501757999999999</v>
          </cell>
          <cell r="AW229">
            <v>38.458083999999999</v>
          </cell>
          <cell r="AX229">
            <v>52.014305</v>
          </cell>
          <cell r="AY229">
            <v>38.458083999999999</v>
          </cell>
          <cell r="AZ229">
            <v>52.014305</v>
          </cell>
          <cell r="BA229">
            <v>0</v>
          </cell>
          <cell r="BB229">
            <v>15.898229000000001</v>
          </cell>
          <cell r="BC229">
            <v>15.898229000000001</v>
          </cell>
          <cell r="BD229">
            <v>26.742771000000001</v>
          </cell>
          <cell r="BE229">
            <v>26.742771000000001</v>
          </cell>
          <cell r="BF229">
            <v>26.742771000000001</v>
          </cell>
          <cell r="BG229">
            <v>51.258893999999998</v>
          </cell>
          <cell r="BH229">
            <v>-30.590636</v>
          </cell>
          <cell r="BI229">
            <v>-30.590636</v>
          </cell>
          <cell r="BJ229">
            <v>-38.952309999999997</v>
          </cell>
          <cell r="BK229">
            <v>-65.159327000000005</v>
          </cell>
        </row>
        <row r="230">
          <cell r="B230" t="str">
            <v>ISCTR</v>
          </cell>
          <cell r="C230">
            <v>43595</v>
          </cell>
          <cell r="D230" t="str">
            <v>Banka</v>
          </cell>
          <cell r="E230" t="str">
            <v>-</v>
          </cell>
          <cell r="F230" t="str">
            <v>-</v>
          </cell>
          <cell r="G230" t="str">
            <v>-</v>
          </cell>
          <cell r="H230" t="str">
            <v>-</v>
          </cell>
          <cell r="I230" t="str">
            <v>-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-</v>
          </cell>
          <cell r="N230" t="str">
            <v>-</v>
          </cell>
          <cell r="O230" t="str">
            <v>-</v>
          </cell>
          <cell r="P230" t="str">
            <v>-</v>
          </cell>
          <cell r="Q230">
            <v>1015.2357798104397</v>
          </cell>
          <cell r="R230">
            <v>0</v>
          </cell>
          <cell r="S230">
            <v>2195.624883950346</v>
          </cell>
          <cell r="T230">
            <v>1806.644541714142</v>
          </cell>
          <cell r="U230" t="str">
            <v>-</v>
          </cell>
          <cell r="V230" t="str">
            <v>-</v>
          </cell>
          <cell r="W230"/>
          <cell r="X230"/>
          <cell r="Y230"/>
          <cell r="Z230"/>
          <cell r="AA230">
            <v>22814.847900000001</v>
          </cell>
          <cell r="AB230">
            <v>0</v>
          </cell>
          <cell r="AC230">
            <v>3749.3524088845907</v>
          </cell>
          <cell r="AD230">
            <v>4250.4237810850545</v>
          </cell>
          <cell r="AE230">
            <v>5039.7336585930334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13814.737999999999</v>
          </cell>
          <cell r="AP230">
            <v>14652.352000000001</v>
          </cell>
          <cell r="AQ230">
            <v>16641.034</v>
          </cell>
          <cell r="AR230">
            <v>17431.945</v>
          </cell>
          <cell r="AS230">
            <v>0</v>
          </cell>
          <cell r="AT230">
            <v>0</v>
          </cell>
          <cell r="AU230">
            <v>0</v>
          </cell>
          <cell r="AV230">
            <v>146.37959193630482</v>
          </cell>
          <cell r="AW230">
            <v>87.391786160592702</v>
          </cell>
          <cell r="AX230">
            <v>210.20705359678848</v>
          </cell>
          <cell r="AY230">
            <v>87.391786160592702</v>
          </cell>
          <cell r="AZ230">
            <v>210.20705359678848</v>
          </cell>
          <cell r="BA230">
            <v>0</v>
          </cell>
          <cell r="BB230">
            <v>1806.644541714142</v>
          </cell>
          <cell r="BC230">
            <v>907.58900000000006</v>
          </cell>
          <cell r="BD230">
            <v>976.54499999999996</v>
          </cell>
          <cell r="BE230">
            <v>976.54499999999996</v>
          </cell>
          <cell r="BF230">
            <v>976.54499999999996</v>
          </cell>
          <cell r="BG230">
            <v>1222.6030000000001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B231" t="str">
            <v>SAHOL</v>
          </cell>
          <cell r="C231">
            <v>43595</v>
          </cell>
          <cell r="D231" t="str">
            <v>Sanayi</v>
          </cell>
          <cell r="E231" t="str">
            <v/>
          </cell>
          <cell r="F231">
            <v>14950.776</v>
          </cell>
          <cell r="G231">
            <v>15734.797</v>
          </cell>
          <cell r="H231">
            <v>11321.815000000001</v>
          </cell>
          <cell r="I231">
            <v>0.32052820152952499</v>
          </cell>
          <cell r="J231">
            <v>-4.9827207812086827E-2</v>
          </cell>
          <cell r="K231" t="str">
            <v/>
          </cell>
          <cell r="L231">
            <v>2507.3209999999999</v>
          </cell>
          <cell r="M231">
            <v>1438.7359999999999</v>
          </cell>
          <cell r="N231">
            <v>2536.2349999999997</v>
          </cell>
          <cell r="O231">
            <v>-1.1400363136696678E-2</v>
          </cell>
          <cell r="P231">
            <v>0.74272486404733051</v>
          </cell>
          <cell r="Q231">
            <v>841.4</v>
          </cell>
          <cell r="R231">
            <v>1057.0119999999999</v>
          </cell>
          <cell r="S231">
            <v>429.37700000000001</v>
          </cell>
          <cell r="T231">
            <v>1066.3879999999999</v>
          </cell>
          <cell r="U231">
            <v>-8.7922969875879886E-3</v>
          </cell>
          <cell r="V231">
            <v>1.4617340938149921</v>
          </cell>
          <cell r="W231"/>
          <cell r="X231"/>
          <cell r="Y231"/>
          <cell r="Z231"/>
          <cell r="AA231">
            <v>14507.27194941</v>
          </cell>
          <cell r="AB231">
            <v>14950.776</v>
          </cell>
          <cell r="AC231">
            <v>11321.815000000001</v>
          </cell>
          <cell r="AD231">
            <v>13124.218000000001</v>
          </cell>
          <cell r="AE231">
            <v>14107.057000000001</v>
          </cell>
          <cell r="AF231">
            <v>4585.1540000000005</v>
          </cell>
          <cell r="AG231">
            <v>4291.5540000000001</v>
          </cell>
          <cell r="AH231">
            <v>4291.5540000000001</v>
          </cell>
          <cell r="AI231">
            <v>4151.5770000000002</v>
          </cell>
          <cell r="AJ231">
            <v>4744.8329999999996</v>
          </cell>
          <cell r="AK231">
            <v>3530.3870000000002</v>
          </cell>
          <cell r="AL231">
            <v>4585.1540000000005</v>
          </cell>
          <cell r="AM231">
            <v>2172.9589999999998</v>
          </cell>
          <cell r="AN231">
            <v>2343.7959999999998</v>
          </cell>
          <cell r="AO231">
            <v>2343.7959999999998</v>
          </cell>
          <cell r="AP231">
            <v>1835.9970000000001</v>
          </cell>
          <cell r="AQ231">
            <v>2637.74</v>
          </cell>
          <cell r="AR231">
            <v>1210.231</v>
          </cell>
          <cell r="AS231">
            <v>2172.9589999999998</v>
          </cell>
          <cell r="AT231">
            <v>2507.3209999999999</v>
          </cell>
          <cell r="AU231">
            <v>2536.2350000000001</v>
          </cell>
          <cell r="AV231">
            <v>2536.2350000000001</v>
          </cell>
          <cell r="AW231">
            <v>2038.2170000000001</v>
          </cell>
          <cell r="AX231">
            <v>2851.9760000000001</v>
          </cell>
          <cell r="AY231">
            <v>2038.2170000000001</v>
          </cell>
          <cell r="AZ231">
            <v>2851.9760000000001</v>
          </cell>
          <cell r="BA231">
            <v>1057.0119999999999</v>
          </cell>
          <cell r="BB231">
            <v>1066.3879999999999</v>
          </cell>
          <cell r="BC231">
            <v>1066.3879999999999</v>
          </cell>
          <cell r="BD231">
            <v>1155.298</v>
          </cell>
          <cell r="BE231">
            <v>1155.298</v>
          </cell>
          <cell r="BF231">
            <v>1155.298</v>
          </cell>
          <cell r="BG231">
            <v>1179.2719999999999</v>
          </cell>
          <cell r="BH231">
            <v>34116.540999999997</v>
          </cell>
          <cell r="BI231">
            <v>34116.540999999997</v>
          </cell>
          <cell r="BJ231">
            <v>40085.813000000002</v>
          </cell>
          <cell r="BK231">
            <v>17848.624</v>
          </cell>
        </row>
        <row r="232">
          <cell r="B232" t="str">
            <v>AVTUR</v>
          </cell>
          <cell r="C232">
            <v>43595</v>
          </cell>
          <cell r="D232" t="str">
            <v>Sanayi</v>
          </cell>
          <cell r="E232" t="str">
            <v>-</v>
          </cell>
          <cell r="F232" t="str">
            <v>-</v>
          </cell>
          <cell r="G232">
            <v>1.29888</v>
          </cell>
          <cell r="H232">
            <v>0.70311599999999996</v>
          </cell>
          <cell r="I232" t="str">
            <v>-</v>
          </cell>
          <cell r="J232" t="str">
            <v>-</v>
          </cell>
          <cell r="K232" t="str">
            <v>-</v>
          </cell>
          <cell r="L232" t="str">
            <v>-</v>
          </cell>
          <cell r="M232">
            <v>0.22284399999999993</v>
          </cell>
          <cell r="N232">
            <v>-0.12230600000000003</v>
          </cell>
          <cell r="O232" t="str">
            <v>-</v>
          </cell>
          <cell r="P232" t="str">
            <v>-</v>
          </cell>
          <cell r="Q232" t="str">
            <v>-</v>
          </cell>
          <cell r="R232">
            <v>0</v>
          </cell>
          <cell r="S232">
            <v>4.5084770000000001</v>
          </cell>
          <cell r="T232">
            <v>0.64220299999999997</v>
          </cell>
          <cell r="U232" t="str">
            <v>-</v>
          </cell>
          <cell r="V232" t="str">
            <v>-</v>
          </cell>
          <cell r="W232"/>
          <cell r="X232"/>
          <cell r="Y232"/>
          <cell r="Z232"/>
          <cell r="AA232">
            <v>50.849999999999994</v>
          </cell>
          <cell r="AB232">
            <v>0</v>
          </cell>
          <cell r="AC232">
            <v>0.70311599999999996</v>
          </cell>
          <cell r="AD232">
            <v>1.688456</v>
          </cell>
          <cell r="AE232">
            <v>1.2459169999999999</v>
          </cell>
          <cell r="AF232">
            <v>0</v>
          </cell>
          <cell r="AG232">
            <v>-0.81089500000000003</v>
          </cell>
          <cell r="AH232">
            <v>-0.81089500000000003</v>
          </cell>
          <cell r="AI232">
            <v>-0.38899699999999998</v>
          </cell>
          <cell r="AJ232">
            <v>-0.30517300000000003</v>
          </cell>
          <cell r="AK232">
            <v>-0.41251100000000002</v>
          </cell>
          <cell r="AL232">
            <v>0</v>
          </cell>
          <cell r="AM232">
            <v>0</v>
          </cell>
          <cell r="AN232">
            <v>-0.981549</v>
          </cell>
          <cell r="AO232">
            <v>-0.981549</v>
          </cell>
          <cell r="AP232">
            <v>-0.59832700000000005</v>
          </cell>
          <cell r="AQ232">
            <v>-0.534493</v>
          </cell>
          <cell r="AR232">
            <v>-0.64161500000000005</v>
          </cell>
          <cell r="AS232">
            <v>0</v>
          </cell>
          <cell r="AT232">
            <v>0</v>
          </cell>
          <cell r="AU232">
            <v>-0.122306</v>
          </cell>
          <cell r="AV232">
            <v>-0.122306</v>
          </cell>
          <cell r="AW232">
            <v>0.72062499999999996</v>
          </cell>
          <cell r="AX232">
            <v>0.28378500000000001</v>
          </cell>
          <cell r="AY232">
            <v>0.72062499999999996</v>
          </cell>
          <cell r="AZ232">
            <v>0.28378500000000001</v>
          </cell>
          <cell r="BA232">
            <v>0</v>
          </cell>
          <cell r="BB232">
            <v>0.64220299999999997</v>
          </cell>
          <cell r="BC232">
            <v>0.64220299999999997</v>
          </cell>
          <cell r="BD232">
            <v>-0.49333100000000002</v>
          </cell>
          <cell r="BE232">
            <v>-0.49333100000000002</v>
          </cell>
          <cell r="BF232">
            <v>-0.49333100000000002</v>
          </cell>
          <cell r="BG232">
            <v>-0.694276</v>
          </cell>
          <cell r="BH232">
            <v>-0.228107</v>
          </cell>
          <cell r="BI232">
            <v>-0.228107</v>
          </cell>
          <cell r="BJ232">
            <v>-9.9990999999999997E-2</v>
          </cell>
          <cell r="BK232">
            <v>-0.10630299999999999</v>
          </cell>
        </row>
        <row r="233">
          <cell r="B233" t="str">
            <v>FONET</v>
          </cell>
          <cell r="C233">
            <v>43595</v>
          </cell>
          <cell r="D233" t="str">
            <v>Sanayi</v>
          </cell>
          <cell r="E233" t="str">
            <v>-</v>
          </cell>
          <cell r="F233" t="str">
            <v>-</v>
          </cell>
          <cell r="G233">
            <v>16.249782</v>
          </cell>
          <cell r="H233">
            <v>5.944617</v>
          </cell>
          <cell r="I233" t="str">
            <v>-</v>
          </cell>
          <cell r="J233" t="str">
            <v>-</v>
          </cell>
          <cell r="K233" t="str">
            <v>-</v>
          </cell>
          <cell r="L233" t="str">
            <v>-</v>
          </cell>
          <cell r="M233">
            <v>9.3086010000000012</v>
          </cell>
          <cell r="N233">
            <v>1.5249950000000001</v>
          </cell>
          <cell r="O233" t="str">
            <v>-</v>
          </cell>
          <cell r="P233" t="str">
            <v>-</v>
          </cell>
          <cell r="Q233" t="str">
            <v>-</v>
          </cell>
          <cell r="R233">
            <v>0</v>
          </cell>
          <cell r="S233">
            <v>10.140357</v>
          </cell>
          <cell r="T233">
            <v>0.61400200000000005</v>
          </cell>
          <cell r="U233" t="str">
            <v>-</v>
          </cell>
          <cell r="V233" t="str">
            <v>-</v>
          </cell>
          <cell r="W233"/>
          <cell r="X233"/>
          <cell r="Y233"/>
          <cell r="Z233"/>
          <cell r="AA233">
            <v>104.76</v>
          </cell>
          <cell r="AB233">
            <v>0</v>
          </cell>
          <cell r="AC233">
            <v>5.944617</v>
          </cell>
          <cell r="AD233">
            <v>6.6299479999999997</v>
          </cell>
          <cell r="AE233">
            <v>6.8899330000000001</v>
          </cell>
          <cell r="AF233">
            <v>0</v>
          </cell>
          <cell r="AG233">
            <v>2.5030739999999998</v>
          </cell>
          <cell r="AH233">
            <v>2.5030739999999998</v>
          </cell>
          <cell r="AI233">
            <v>1.7991140000000001</v>
          </cell>
          <cell r="AJ233">
            <v>2.5901519999999998</v>
          </cell>
          <cell r="AK233">
            <v>8.4296880000000005</v>
          </cell>
          <cell r="AL233">
            <v>0</v>
          </cell>
          <cell r="AM233">
            <v>0</v>
          </cell>
          <cell r="AN233">
            <v>0.66225800000000001</v>
          </cell>
          <cell r="AO233">
            <v>0.66225800000000001</v>
          </cell>
          <cell r="AP233">
            <v>0.19045799999999999</v>
          </cell>
          <cell r="AQ233">
            <v>0.12044199999999999</v>
          </cell>
          <cell r="AR233">
            <v>8.1613710000000008</v>
          </cell>
          <cell r="AS233">
            <v>0</v>
          </cell>
          <cell r="AT233">
            <v>0</v>
          </cell>
          <cell r="AU233">
            <v>1.5249950000000001</v>
          </cell>
          <cell r="AV233">
            <v>1.5249950000000001</v>
          </cell>
          <cell r="AW233">
            <v>1.9723010000000001</v>
          </cell>
          <cell r="AX233">
            <v>1.167179</v>
          </cell>
          <cell r="AY233">
            <v>1.9723010000000001</v>
          </cell>
          <cell r="AZ233">
            <v>1.167179</v>
          </cell>
          <cell r="BA233">
            <v>0</v>
          </cell>
          <cell r="BB233">
            <v>0.61400200000000005</v>
          </cell>
          <cell r="BC233">
            <v>0.61400200000000005</v>
          </cell>
          <cell r="BD233">
            <v>0.28979899999999997</v>
          </cell>
          <cell r="BE233">
            <v>0.28979899999999997</v>
          </cell>
          <cell r="BF233">
            <v>0.28979899999999997</v>
          </cell>
          <cell r="BG233">
            <v>0.36161399999999999</v>
          </cell>
          <cell r="BH233">
            <v>1.938642</v>
          </cell>
          <cell r="BI233">
            <v>1.938642</v>
          </cell>
          <cell r="BJ233">
            <v>1.8497749999999999</v>
          </cell>
          <cell r="BK233">
            <v>0.44236199999999998</v>
          </cell>
        </row>
        <row r="234">
          <cell r="B234" t="str">
            <v>MEPET</v>
          </cell>
          <cell r="C234">
            <v>43595</v>
          </cell>
          <cell r="D234" t="str">
            <v>Sanayi</v>
          </cell>
          <cell r="E234" t="str">
            <v>-</v>
          </cell>
          <cell r="F234" t="str">
            <v>-</v>
          </cell>
          <cell r="G234">
            <v>103.03728700000001</v>
          </cell>
          <cell r="H234">
            <v>80.080708000000001</v>
          </cell>
          <cell r="I234" t="str">
            <v>-</v>
          </cell>
          <cell r="J234" t="str">
            <v>-</v>
          </cell>
          <cell r="K234" t="str">
            <v>-</v>
          </cell>
          <cell r="L234" t="str">
            <v>-</v>
          </cell>
          <cell r="M234">
            <v>-9.9659999999999638E-2</v>
          </cell>
          <cell r="N234">
            <v>3.4223720000000002</v>
          </cell>
          <cell r="O234" t="str">
            <v>-</v>
          </cell>
          <cell r="P234" t="str">
            <v>-</v>
          </cell>
          <cell r="Q234" t="str">
            <v>-</v>
          </cell>
          <cell r="R234">
            <v>0</v>
          </cell>
          <cell r="S234">
            <v>-10.968798</v>
          </cell>
          <cell r="T234">
            <v>0.77037900000000004</v>
          </cell>
          <cell r="U234" t="str">
            <v>-</v>
          </cell>
          <cell r="V234" t="str">
            <v>-</v>
          </cell>
          <cell r="W234"/>
          <cell r="X234"/>
          <cell r="Y234"/>
          <cell r="Z234"/>
          <cell r="AA234">
            <v>82.131500000000003</v>
          </cell>
          <cell r="AB234">
            <v>0</v>
          </cell>
          <cell r="AC234">
            <v>80.080708000000001</v>
          </cell>
          <cell r="AD234">
            <v>105.063444</v>
          </cell>
          <cell r="AE234">
            <v>166.55596399999999</v>
          </cell>
          <cell r="AF234">
            <v>0</v>
          </cell>
          <cell r="AG234">
            <v>2.4551669999999999</v>
          </cell>
          <cell r="AH234">
            <v>2.4551669999999999</v>
          </cell>
          <cell r="AI234">
            <v>4.4084260000000004</v>
          </cell>
          <cell r="AJ234">
            <v>7.3075650000000003</v>
          </cell>
          <cell r="AK234">
            <v>2.7269770000000002</v>
          </cell>
          <cell r="AL234">
            <v>0</v>
          </cell>
          <cell r="AM234">
            <v>0</v>
          </cell>
          <cell r="AN234">
            <v>1.3329549999999999</v>
          </cell>
          <cell r="AO234">
            <v>1.3329549999999999</v>
          </cell>
          <cell r="AP234">
            <v>3.3956219999999999</v>
          </cell>
          <cell r="AQ234">
            <v>6.3330000000000002</v>
          </cell>
          <cell r="AR234">
            <v>-2.3096869999999998</v>
          </cell>
          <cell r="AS234">
            <v>0</v>
          </cell>
          <cell r="AT234">
            <v>0</v>
          </cell>
          <cell r="AU234">
            <v>3.4223720000000002</v>
          </cell>
          <cell r="AV234">
            <v>3.4223720000000002</v>
          </cell>
          <cell r="AW234">
            <v>5.4537370000000003</v>
          </cell>
          <cell r="AX234">
            <v>9.6906820000000007</v>
          </cell>
          <cell r="AY234">
            <v>5.4537370000000003</v>
          </cell>
          <cell r="AZ234">
            <v>9.6906820000000007</v>
          </cell>
          <cell r="BA234">
            <v>0</v>
          </cell>
          <cell r="BB234">
            <v>0.77037900000000004</v>
          </cell>
          <cell r="BC234">
            <v>0.77037900000000004</v>
          </cell>
          <cell r="BD234">
            <v>-6.2823880000000001</v>
          </cell>
          <cell r="BE234">
            <v>-6.2823880000000001</v>
          </cell>
          <cell r="BF234">
            <v>-6.2823880000000001</v>
          </cell>
          <cell r="BG234">
            <v>3.288456</v>
          </cell>
          <cell r="BH234">
            <v>-1.448798</v>
          </cell>
          <cell r="BI234">
            <v>-1.448798</v>
          </cell>
          <cell r="BJ234">
            <v>-2.2620269999999998</v>
          </cell>
          <cell r="BK234">
            <v>-3.1009829999999998</v>
          </cell>
        </row>
        <row r="235">
          <cell r="B235" t="str">
            <v>EKGYO</v>
          </cell>
          <cell r="C235">
            <v>43595</v>
          </cell>
          <cell r="D235" t="str">
            <v>Sanayi</v>
          </cell>
          <cell r="E235">
            <v>1207.1041666666665</v>
          </cell>
          <cell r="F235" t="str">
            <v>-</v>
          </cell>
          <cell r="G235">
            <v>1260.4590000000001</v>
          </cell>
          <cell r="H235">
            <v>1435.3820000000001</v>
          </cell>
          <cell r="I235" t="str">
            <v>-</v>
          </cell>
          <cell r="J235" t="str">
            <v>-</v>
          </cell>
          <cell r="K235">
            <v>222.38941666666665</v>
          </cell>
          <cell r="L235" t="str">
            <v>-</v>
          </cell>
          <cell r="M235">
            <v>237.721</v>
          </cell>
          <cell r="N235">
            <v>845.995</v>
          </cell>
          <cell r="O235" t="str">
            <v>-</v>
          </cell>
          <cell r="P235" t="str">
            <v>-</v>
          </cell>
          <cell r="Q235">
            <v>103.93066666666665</v>
          </cell>
          <cell r="R235">
            <v>0</v>
          </cell>
          <cell r="S235">
            <v>170.63800000000001</v>
          </cell>
          <cell r="T235">
            <v>867.25900000000001</v>
          </cell>
          <cell r="U235" t="str">
            <v>-</v>
          </cell>
          <cell r="V235" t="str">
            <v>-</v>
          </cell>
          <cell r="W235"/>
          <cell r="X235"/>
          <cell r="Y235"/>
          <cell r="Z235"/>
          <cell r="AA235">
            <v>5206</v>
          </cell>
          <cell r="AB235">
            <v>0</v>
          </cell>
          <cell r="AC235">
            <v>1435.3820000000001</v>
          </cell>
          <cell r="AD235">
            <v>868.7</v>
          </cell>
          <cell r="AE235">
            <v>353.43299999999999</v>
          </cell>
          <cell r="AF235">
            <v>0</v>
          </cell>
          <cell r="AG235">
            <v>898.33600000000001</v>
          </cell>
          <cell r="AH235">
            <v>898.33600000000001</v>
          </cell>
          <cell r="AI235">
            <v>373.36</v>
          </cell>
          <cell r="AJ235">
            <v>65.183000000000007</v>
          </cell>
          <cell r="AK235">
            <v>333.05500000000001</v>
          </cell>
          <cell r="AL235">
            <v>0</v>
          </cell>
          <cell r="AM235">
            <v>0</v>
          </cell>
          <cell r="AN235">
            <v>844.20500000000004</v>
          </cell>
          <cell r="AO235">
            <v>844.20500000000004</v>
          </cell>
          <cell r="AP235">
            <v>294.28100000000001</v>
          </cell>
          <cell r="AQ235">
            <v>-1.889</v>
          </cell>
          <cell r="AR235">
            <v>234.696</v>
          </cell>
          <cell r="AS235">
            <v>0</v>
          </cell>
          <cell r="AT235">
            <v>0</v>
          </cell>
          <cell r="AU235">
            <v>845.995</v>
          </cell>
          <cell r="AV235">
            <v>845.995</v>
          </cell>
          <cell r="AW235">
            <v>295.66300000000001</v>
          </cell>
          <cell r="AX235">
            <v>-0.75700000000000001</v>
          </cell>
          <cell r="AY235">
            <v>295.66300000000001</v>
          </cell>
          <cell r="AZ235">
            <v>-0.75700000000000001</v>
          </cell>
          <cell r="BA235">
            <v>0</v>
          </cell>
          <cell r="BB235">
            <v>867.25900000000001</v>
          </cell>
          <cell r="BC235">
            <v>867.25900000000001</v>
          </cell>
          <cell r="BD235">
            <v>263.54599999999999</v>
          </cell>
          <cell r="BE235">
            <v>263.54599999999999</v>
          </cell>
          <cell r="BF235">
            <v>263.54599999999999</v>
          </cell>
          <cell r="BG235">
            <v>-31.635999999999999</v>
          </cell>
          <cell r="BH235">
            <v>895.48800000000006</v>
          </cell>
          <cell r="BI235">
            <v>895.48800000000006</v>
          </cell>
          <cell r="BJ235">
            <v>1269.69</v>
          </cell>
          <cell r="BK235">
            <v>2077.2860000000001</v>
          </cell>
        </row>
        <row r="236">
          <cell r="B236" t="str">
            <v>SANEL</v>
          </cell>
          <cell r="C236">
            <v>43595</v>
          </cell>
          <cell r="D236" t="str">
            <v>Sanayi</v>
          </cell>
          <cell r="E236" t="str">
            <v>-</v>
          </cell>
          <cell r="F236" t="str">
            <v>-</v>
          </cell>
          <cell r="G236">
            <v>0.61285400000000001</v>
          </cell>
          <cell r="H236">
            <v>12.334747999999999</v>
          </cell>
          <cell r="I236" t="str">
            <v>-</v>
          </cell>
          <cell r="J236" t="str">
            <v>-</v>
          </cell>
          <cell r="K236" t="str">
            <v>-</v>
          </cell>
          <cell r="L236" t="str">
            <v>-</v>
          </cell>
          <cell r="M236">
            <v>-3.5913349999999999</v>
          </cell>
          <cell r="N236">
            <v>0.25326199999999999</v>
          </cell>
          <cell r="O236" t="str">
            <v>-</v>
          </cell>
          <cell r="P236" t="str">
            <v>-</v>
          </cell>
          <cell r="Q236" t="str">
            <v>-</v>
          </cell>
          <cell r="R236">
            <v>0</v>
          </cell>
          <cell r="S236">
            <v>-3.863048</v>
          </cell>
          <cell r="T236">
            <v>0.241118</v>
          </cell>
          <cell r="U236" t="str">
            <v>-</v>
          </cell>
          <cell r="V236" t="str">
            <v>-</v>
          </cell>
          <cell r="W236"/>
          <cell r="X236"/>
          <cell r="Y236"/>
          <cell r="Z236"/>
          <cell r="AA236">
            <v>36.897750000000002</v>
          </cell>
          <cell r="AB236">
            <v>0</v>
          </cell>
          <cell r="AC236">
            <v>12.334747999999999</v>
          </cell>
          <cell r="AD236">
            <v>12.010691</v>
          </cell>
          <cell r="AE236">
            <v>30.809792999999999</v>
          </cell>
          <cell r="AF236">
            <v>0</v>
          </cell>
          <cell r="AG236">
            <v>1.4994270000000001</v>
          </cell>
          <cell r="AH236">
            <v>1.4994270000000001</v>
          </cell>
          <cell r="AI236">
            <v>0.22261900000000001</v>
          </cell>
          <cell r="AJ236">
            <v>0.120113</v>
          </cell>
          <cell r="AK236">
            <v>-2.1854089999999999</v>
          </cell>
          <cell r="AL236">
            <v>0</v>
          </cell>
          <cell r="AM236">
            <v>0</v>
          </cell>
          <cell r="AN236">
            <v>0.200409</v>
          </cell>
          <cell r="AO236">
            <v>0.200409</v>
          </cell>
          <cell r="AP236">
            <v>-1.329833</v>
          </cell>
          <cell r="AQ236">
            <v>-1.106922</v>
          </cell>
          <cell r="AR236">
            <v>-3.6285699999999999</v>
          </cell>
          <cell r="AS236">
            <v>0</v>
          </cell>
          <cell r="AT236">
            <v>0</v>
          </cell>
          <cell r="AU236">
            <v>0.25326199999999999</v>
          </cell>
          <cell r="AV236">
            <v>0.25326199999999999</v>
          </cell>
          <cell r="AW236">
            <v>-1.278429</v>
          </cell>
          <cell r="AX236">
            <v>-1.0570649999999999</v>
          </cell>
          <cell r="AY236">
            <v>-1.278429</v>
          </cell>
          <cell r="AZ236">
            <v>-1.0570649999999999</v>
          </cell>
          <cell r="BA236">
            <v>0</v>
          </cell>
          <cell r="BB236">
            <v>0.241118</v>
          </cell>
          <cell r="BC236">
            <v>0.241118</v>
          </cell>
          <cell r="BD236">
            <v>-0.95227700000000004</v>
          </cell>
          <cell r="BE236">
            <v>-0.95227700000000004</v>
          </cell>
          <cell r="BF236">
            <v>-0.95227700000000004</v>
          </cell>
          <cell r="BG236">
            <v>8.4229999999999999E-2</v>
          </cell>
          <cell r="BH236">
            <v>3.7294960000000001</v>
          </cell>
          <cell r="BI236">
            <v>3.7294960000000001</v>
          </cell>
          <cell r="BJ236">
            <v>3.0530379999999999</v>
          </cell>
          <cell r="BK236">
            <v>-1.0337099999999999</v>
          </cell>
        </row>
        <row r="237">
          <cell r="B237" t="str">
            <v>TEKTU</v>
          </cell>
          <cell r="C237">
            <v>43595</v>
          </cell>
          <cell r="D237" t="str">
            <v>Sanayi</v>
          </cell>
          <cell r="E237" t="str">
            <v>-</v>
          </cell>
          <cell r="F237" t="str">
            <v>-</v>
          </cell>
          <cell r="G237">
            <v>1.80169</v>
          </cell>
          <cell r="H237">
            <v>0.427199</v>
          </cell>
          <cell r="I237" t="str">
            <v>-</v>
          </cell>
          <cell r="J237" t="str">
            <v>-</v>
          </cell>
          <cell r="K237" t="str">
            <v>-</v>
          </cell>
          <cell r="L237" t="str">
            <v>-</v>
          </cell>
          <cell r="M237">
            <v>-2.0200439999999995</v>
          </cell>
          <cell r="N237">
            <v>0.23184900000000008</v>
          </cell>
          <cell r="O237" t="str">
            <v>-</v>
          </cell>
          <cell r="P237" t="str">
            <v>-</v>
          </cell>
          <cell r="Q237" t="str">
            <v>-</v>
          </cell>
          <cell r="R237">
            <v>0</v>
          </cell>
          <cell r="S237">
            <v>20.408158</v>
          </cell>
          <cell r="T237">
            <v>-7.2575710000000004</v>
          </cell>
          <cell r="U237" t="str">
            <v>-</v>
          </cell>
          <cell r="V237" t="str">
            <v>-</v>
          </cell>
          <cell r="W237"/>
          <cell r="X237"/>
          <cell r="Y237"/>
          <cell r="Z237"/>
          <cell r="AA237">
            <v>206.99999999999997</v>
          </cell>
          <cell r="AB237">
            <v>0</v>
          </cell>
          <cell r="AC237">
            <v>0.427199</v>
          </cell>
          <cell r="AD237">
            <v>4.6582179999999997</v>
          </cell>
          <cell r="AE237">
            <v>26.382317</v>
          </cell>
          <cell r="AF237">
            <v>0</v>
          </cell>
          <cell r="AG237">
            <v>0.24691099999999999</v>
          </cell>
          <cell r="AH237">
            <v>0.24691099999999999</v>
          </cell>
          <cell r="AI237">
            <v>-0.810558</v>
          </cell>
          <cell r="AJ237">
            <v>10.792619999999999</v>
          </cell>
          <cell r="AK237">
            <v>-2.4014989999999998</v>
          </cell>
          <cell r="AL237">
            <v>0</v>
          </cell>
          <cell r="AM237">
            <v>0</v>
          </cell>
          <cell r="AN237">
            <v>-0.99002599999999996</v>
          </cell>
          <cell r="AO237">
            <v>-0.99002599999999996</v>
          </cell>
          <cell r="AP237">
            <v>-3.4716550000000002</v>
          </cell>
          <cell r="AQ237">
            <v>6.7821319999999998</v>
          </cell>
          <cell r="AR237">
            <v>-6.3631019999999996</v>
          </cell>
          <cell r="AS237">
            <v>0</v>
          </cell>
          <cell r="AT237">
            <v>0</v>
          </cell>
          <cell r="AU237">
            <v>0.231849</v>
          </cell>
          <cell r="AV237">
            <v>0.231849</v>
          </cell>
          <cell r="AW237">
            <v>-2.1633070000000001</v>
          </cell>
          <cell r="AX237">
            <v>10.651897</v>
          </cell>
          <cell r="AY237">
            <v>-2.1633070000000001</v>
          </cell>
          <cell r="AZ237">
            <v>10.651897</v>
          </cell>
          <cell r="BA237">
            <v>0</v>
          </cell>
          <cell r="BB237">
            <v>-7.2575710000000004</v>
          </cell>
          <cell r="BC237">
            <v>-7.2575710000000004</v>
          </cell>
          <cell r="BD237">
            <v>-37.163518000000003</v>
          </cell>
          <cell r="BE237">
            <v>-37.163518000000003</v>
          </cell>
          <cell r="BF237">
            <v>-37.163518000000003</v>
          </cell>
          <cell r="BG237">
            <v>-31.468373</v>
          </cell>
          <cell r="BH237">
            <v>182.63566</v>
          </cell>
          <cell r="BI237">
            <v>182.63566</v>
          </cell>
          <cell r="BJ237">
            <v>135.773763</v>
          </cell>
          <cell r="BK237">
            <v>195.659392</v>
          </cell>
        </row>
        <row r="238">
          <cell r="B238" t="str">
            <v>VAKBN</v>
          </cell>
          <cell r="C238">
            <v>43595</v>
          </cell>
          <cell r="D238" t="str">
            <v>Banka</v>
          </cell>
          <cell r="E238" t="str">
            <v>-</v>
          </cell>
          <cell r="F238" t="str">
            <v>-</v>
          </cell>
          <cell r="G238" t="str">
            <v>-</v>
          </cell>
          <cell r="H238" t="str">
            <v>-</v>
          </cell>
          <cell r="I238" t="str">
            <v>-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-</v>
          </cell>
          <cell r="N238" t="str">
            <v>-</v>
          </cell>
          <cell r="O238" t="str">
            <v>-</v>
          </cell>
          <cell r="P238" t="str">
            <v>-</v>
          </cell>
          <cell r="Q238">
            <v>664.10860096836723</v>
          </cell>
          <cell r="R238">
            <v>0</v>
          </cell>
          <cell r="S238">
            <v>1044.203</v>
          </cell>
          <cell r="T238">
            <v>1051.421</v>
          </cell>
          <cell r="U238" t="str">
            <v>-</v>
          </cell>
          <cell r="V238" t="str">
            <v>-</v>
          </cell>
          <cell r="W238"/>
          <cell r="X238"/>
          <cell r="Y238"/>
          <cell r="Z238"/>
          <cell r="AA238">
            <v>9400</v>
          </cell>
          <cell r="AB238">
            <v>0</v>
          </cell>
          <cell r="AC238">
            <v>2306.1709999999998</v>
          </cell>
          <cell r="AD238">
            <v>2571.7820000000002</v>
          </cell>
          <cell r="AE238">
            <v>3372.1669999999999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2268.7840000000001</v>
          </cell>
          <cell r="AP238">
            <v>2180.181</v>
          </cell>
          <cell r="AQ238">
            <v>2281.7820000000002</v>
          </cell>
          <cell r="AR238">
            <v>2431.6350000000002</v>
          </cell>
          <cell r="AS238">
            <v>0</v>
          </cell>
          <cell r="AT238">
            <v>0</v>
          </cell>
          <cell r="AU238">
            <v>0</v>
          </cell>
          <cell r="AV238">
            <v>34.159948</v>
          </cell>
          <cell r="AW238">
            <v>50.253051999999997</v>
          </cell>
          <cell r="AX238">
            <v>48.534999999999997</v>
          </cell>
          <cell r="AY238">
            <v>50.253051999999997</v>
          </cell>
          <cell r="AZ238">
            <v>48.534999999999997</v>
          </cell>
          <cell r="BA238">
            <v>0</v>
          </cell>
          <cell r="BB238">
            <v>1051.421</v>
          </cell>
          <cell r="BC238">
            <v>338.00099999999998</v>
          </cell>
          <cell r="BD238">
            <v>306.55799999999999</v>
          </cell>
          <cell r="BE238">
            <v>306.55799999999999</v>
          </cell>
          <cell r="BF238">
            <v>306.55799999999999</v>
          </cell>
          <cell r="BG238">
            <v>403.286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</row>
        <row r="239">
          <cell r="B239" t="str">
            <v>AKGUV</v>
          </cell>
          <cell r="C239">
            <v>43595.25</v>
          </cell>
          <cell r="D239" t="str">
            <v>Sanayi</v>
          </cell>
          <cell r="E239" t="str">
            <v>-</v>
          </cell>
          <cell r="F239" t="str">
            <v>-</v>
          </cell>
          <cell r="G239">
            <v>16.854140999999998</v>
          </cell>
          <cell r="H239">
            <v>91.747998999999993</v>
          </cell>
          <cell r="I239" t="str">
            <v>-</v>
          </cell>
          <cell r="J239" t="str">
            <v>-</v>
          </cell>
          <cell r="K239" t="str">
            <v>-</v>
          </cell>
          <cell r="L239" t="str">
            <v>-</v>
          </cell>
          <cell r="M239">
            <v>-0.78894600000000015</v>
          </cell>
          <cell r="N239">
            <v>3.1374940000000002</v>
          </cell>
          <cell r="O239" t="str">
            <v>-</v>
          </cell>
          <cell r="P239" t="str">
            <v>-</v>
          </cell>
          <cell r="Q239" t="str">
            <v>-</v>
          </cell>
          <cell r="R239">
            <v>0</v>
          </cell>
          <cell r="S239">
            <v>0.37661600000000001</v>
          </cell>
          <cell r="T239">
            <v>3.6520450000000002</v>
          </cell>
          <cell r="U239" t="str">
            <v>-</v>
          </cell>
          <cell r="V239" t="str">
            <v>-</v>
          </cell>
          <cell r="W239"/>
          <cell r="X239"/>
          <cell r="Y239"/>
          <cell r="Z239"/>
          <cell r="AA239">
            <v>57.49734999999999</v>
          </cell>
          <cell r="AB239">
            <v>0</v>
          </cell>
          <cell r="AC239">
            <v>91.747998999999993</v>
          </cell>
          <cell r="AD239">
            <v>22.895738999999999</v>
          </cell>
          <cell r="AE239">
            <v>17.286536000000002</v>
          </cell>
          <cell r="AF239">
            <v>0</v>
          </cell>
          <cell r="AG239">
            <v>5.4206570000000003</v>
          </cell>
          <cell r="AH239">
            <v>5.4206570000000003</v>
          </cell>
          <cell r="AI239">
            <v>2.2977780000000001</v>
          </cell>
          <cell r="AJ239">
            <v>-0.173988</v>
          </cell>
          <cell r="AK239">
            <v>0.79178000000000004</v>
          </cell>
          <cell r="AL239">
            <v>0</v>
          </cell>
          <cell r="AM239">
            <v>0</v>
          </cell>
          <cell r="AN239">
            <v>1.7848520000000001</v>
          </cell>
          <cell r="AO239">
            <v>1.7848520000000001</v>
          </cell>
          <cell r="AP239">
            <v>-0.93206500000000003</v>
          </cell>
          <cell r="AQ239">
            <v>-3.1343719999999999</v>
          </cell>
          <cell r="AR239">
            <v>-2.0949870000000002</v>
          </cell>
          <cell r="AS239">
            <v>0</v>
          </cell>
          <cell r="AT239">
            <v>0</v>
          </cell>
          <cell r="AU239">
            <v>3.1374939999999998</v>
          </cell>
          <cell r="AV239">
            <v>3.1374939999999998</v>
          </cell>
          <cell r="AW239">
            <v>-7.1748999999999993E-2</v>
          </cell>
          <cell r="AX239">
            <v>-1.6769499999999999</v>
          </cell>
          <cell r="AY239">
            <v>-7.1748999999999993E-2</v>
          </cell>
          <cell r="AZ239">
            <v>-1.6769499999999999</v>
          </cell>
          <cell r="BA239">
            <v>0</v>
          </cell>
          <cell r="BB239">
            <v>3.6520450000000002</v>
          </cell>
          <cell r="BC239">
            <v>3.6520450000000002</v>
          </cell>
          <cell r="BD239">
            <v>0.42233799999999999</v>
          </cell>
          <cell r="BE239">
            <v>0.42233799999999999</v>
          </cell>
          <cell r="BF239">
            <v>0.42233799999999999</v>
          </cell>
          <cell r="BG239">
            <v>-0.58084199999999997</v>
          </cell>
          <cell r="BH239">
            <v>21.005288</v>
          </cell>
          <cell r="BI239">
            <v>21.005288</v>
          </cell>
          <cell r="BJ239">
            <v>21.583611999999999</v>
          </cell>
          <cell r="BK239">
            <v>12.745305</v>
          </cell>
        </row>
        <row r="240">
          <cell r="B240" t="str">
            <v>AKSEN</v>
          </cell>
          <cell r="C240">
            <v>43595.25</v>
          </cell>
          <cell r="D240" t="str">
            <v>Sanayi</v>
          </cell>
          <cell r="E240">
            <v>1352.7528304100404</v>
          </cell>
          <cell r="F240" t="str">
            <v>-</v>
          </cell>
          <cell r="G240">
            <v>1182.744645</v>
          </cell>
          <cell r="H240">
            <v>1022.120075</v>
          </cell>
          <cell r="I240" t="str">
            <v>-</v>
          </cell>
          <cell r="J240" t="str">
            <v>-</v>
          </cell>
          <cell r="K240">
            <v>259.89383066013488</v>
          </cell>
          <cell r="L240" t="str">
            <v>-</v>
          </cell>
          <cell r="M240">
            <v>293.40703500000001</v>
          </cell>
          <cell r="N240">
            <v>218.69693100000001</v>
          </cell>
          <cell r="O240" t="str">
            <v>-</v>
          </cell>
          <cell r="P240" t="str">
            <v>-</v>
          </cell>
          <cell r="Q240">
            <v>-16.146947628186791</v>
          </cell>
          <cell r="R240">
            <v>0</v>
          </cell>
          <cell r="S240">
            <v>10.479733</v>
          </cell>
          <cell r="T240">
            <v>12.832241</v>
          </cell>
          <cell r="U240" t="str">
            <v>-</v>
          </cell>
          <cell r="V240" t="str">
            <v>-</v>
          </cell>
          <cell r="W240"/>
          <cell r="X240"/>
          <cell r="Y240"/>
          <cell r="Z240"/>
          <cell r="AA240">
            <v>1336.70867724</v>
          </cell>
          <cell r="AB240">
            <v>0</v>
          </cell>
          <cell r="AC240">
            <v>1022.120075</v>
          </cell>
          <cell r="AD240">
            <v>1036.1693909999999</v>
          </cell>
          <cell r="AE240">
            <v>1428.2149910000001</v>
          </cell>
          <cell r="AF240">
            <v>0</v>
          </cell>
          <cell r="AG240">
            <v>139.01684700000001</v>
          </cell>
          <cell r="AH240">
            <v>139.01684700000001</v>
          </cell>
          <cell r="AI240">
            <v>147.60062500000001</v>
          </cell>
          <cell r="AJ240">
            <v>213.07186899999999</v>
          </cell>
          <cell r="AK240">
            <v>235.85040799999999</v>
          </cell>
          <cell r="AL240">
            <v>0</v>
          </cell>
          <cell r="AM240">
            <v>0</v>
          </cell>
          <cell r="AN240">
            <v>127.69866</v>
          </cell>
          <cell r="AO240">
            <v>127.69866</v>
          </cell>
          <cell r="AP240">
            <v>132.551827</v>
          </cell>
          <cell r="AQ240">
            <v>196.32288199999999</v>
          </cell>
          <cell r="AR240">
            <v>209.35579300000001</v>
          </cell>
          <cell r="AS240">
            <v>0</v>
          </cell>
          <cell r="AT240">
            <v>0</v>
          </cell>
          <cell r="AU240">
            <v>218.69693100000001</v>
          </cell>
          <cell r="AV240">
            <v>218.69693100000001</v>
          </cell>
          <cell r="AW240">
            <v>236.35229699999999</v>
          </cell>
          <cell r="AX240">
            <v>311.49123900000001</v>
          </cell>
          <cell r="AY240">
            <v>236.35229699999999</v>
          </cell>
          <cell r="AZ240">
            <v>311.49123900000001</v>
          </cell>
          <cell r="BA240">
            <v>0</v>
          </cell>
          <cell r="BB240">
            <v>12.832241</v>
          </cell>
          <cell r="BC240">
            <v>12.832241</v>
          </cell>
          <cell r="BD240">
            <v>3.9162219999999999</v>
          </cell>
          <cell r="BE240">
            <v>3.9162219999999999</v>
          </cell>
          <cell r="BF240">
            <v>3.9162219999999999</v>
          </cell>
          <cell r="BG240">
            <v>-1.134125</v>
          </cell>
          <cell r="BH240">
            <v>2497.0161560000001</v>
          </cell>
          <cell r="BI240">
            <v>2497.0161560000001</v>
          </cell>
          <cell r="BJ240">
            <v>2971.4496479999998</v>
          </cell>
          <cell r="BK240">
            <v>3715.6673479999999</v>
          </cell>
        </row>
        <row r="241">
          <cell r="B241" t="str">
            <v>ARENA</v>
          </cell>
          <cell r="C241">
            <v>43595.25</v>
          </cell>
          <cell r="D241" t="str">
            <v>Sanayi</v>
          </cell>
          <cell r="E241" t="str">
            <v>-</v>
          </cell>
          <cell r="F241" t="str">
            <v>-</v>
          </cell>
          <cell r="G241">
            <v>756.54077600000005</v>
          </cell>
          <cell r="H241">
            <v>483.43697500000002</v>
          </cell>
          <cell r="I241" t="str">
            <v>-</v>
          </cell>
          <cell r="J241" t="str">
            <v>-</v>
          </cell>
          <cell r="K241" t="str">
            <v>-</v>
          </cell>
          <cell r="L241" t="str">
            <v>-</v>
          </cell>
          <cell r="M241">
            <v>10.196029000000001</v>
          </cell>
          <cell r="N241">
            <v>8.5465099999999996</v>
          </cell>
          <cell r="O241" t="str">
            <v>-</v>
          </cell>
          <cell r="P241" t="str">
            <v>-</v>
          </cell>
          <cell r="Q241" t="str">
            <v>-</v>
          </cell>
          <cell r="R241">
            <v>0</v>
          </cell>
          <cell r="S241">
            <v>15.197483</v>
          </cell>
          <cell r="T241">
            <v>1.839691</v>
          </cell>
          <cell r="U241" t="str">
            <v>-</v>
          </cell>
          <cell r="V241" t="str">
            <v>-</v>
          </cell>
          <cell r="W241"/>
          <cell r="X241"/>
          <cell r="Y241"/>
          <cell r="Z241"/>
          <cell r="AA241">
            <v>104.96</v>
          </cell>
          <cell r="AB241">
            <v>0</v>
          </cell>
          <cell r="AC241">
            <v>483.43697500000002</v>
          </cell>
          <cell r="AD241">
            <v>438.27529399999997</v>
          </cell>
          <cell r="AE241">
            <v>532.50172699999996</v>
          </cell>
          <cell r="AF241">
            <v>0</v>
          </cell>
          <cell r="AG241">
            <v>27.157208000000001</v>
          </cell>
          <cell r="AH241">
            <v>27.157208000000001</v>
          </cell>
          <cell r="AI241">
            <v>25.736340999999999</v>
          </cell>
          <cell r="AJ241">
            <v>25.545954999999999</v>
          </cell>
          <cell r="AK241">
            <v>38.761823</v>
          </cell>
          <cell r="AL241">
            <v>0</v>
          </cell>
          <cell r="AM241">
            <v>0</v>
          </cell>
          <cell r="AN241">
            <v>8.0095530000000004</v>
          </cell>
          <cell r="AO241">
            <v>8.0095530000000004</v>
          </cell>
          <cell r="AP241">
            <v>6.3037089999999996</v>
          </cell>
          <cell r="AQ241">
            <v>2.9106869999999998</v>
          </cell>
          <cell r="AR241">
            <v>9.3502980000000004</v>
          </cell>
          <cell r="AS241">
            <v>0</v>
          </cell>
          <cell r="AT241">
            <v>0</v>
          </cell>
          <cell r="AU241">
            <v>8.5465099999999996</v>
          </cell>
          <cell r="AV241">
            <v>8.5465099999999996</v>
          </cell>
          <cell r="AW241">
            <v>6.8953870000000004</v>
          </cell>
          <cell r="AX241">
            <v>3.7191510000000001</v>
          </cell>
          <cell r="AY241">
            <v>6.8953870000000004</v>
          </cell>
          <cell r="AZ241">
            <v>3.7191510000000001</v>
          </cell>
          <cell r="BA241">
            <v>0</v>
          </cell>
          <cell r="BB241">
            <v>1.839691</v>
          </cell>
          <cell r="BC241">
            <v>1.839691</v>
          </cell>
          <cell r="BD241">
            <v>-3.884633</v>
          </cell>
          <cell r="BE241">
            <v>-3.884633</v>
          </cell>
          <cell r="BF241">
            <v>-3.884633</v>
          </cell>
          <cell r="BG241">
            <v>-12.447493</v>
          </cell>
          <cell r="BH241">
            <v>94.391765000000007</v>
          </cell>
          <cell r="BI241">
            <v>94.391765000000007</v>
          </cell>
          <cell r="BJ241">
            <v>88.943832999999998</v>
          </cell>
          <cell r="BK241">
            <v>-5.7201870000000001</v>
          </cell>
        </row>
        <row r="242">
          <cell r="B242" t="str">
            <v>ARSAN</v>
          </cell>
          <cell r="C242">
            <v>43595.25</v>
          </cell>
          <cell r="D242" t="str">
            <v>Sanayi</v>
          </cell>
          <cell r="E242" t="str">
            <v>-</v>
          </cell>
          <cell r="F242" t="str">
            <v>-</v>
          </cell>
          <cell r="G242">
            <v>52.239221000000001</v>
          </cell>
          <cell r="H242">
            <v>51.134323000000002</v>
          </cell>
          <cell r="I242" t="str">
            <v>-</v>
          </cell>
          <cell r="J242" t="str">
            <v>-</v>
          </cell>
          <cell r="K242" t="str">
            <v>-</v>
          </cell>
          <cell r="L242" t="str">
            <v>-</v>
          </cell>
          <cell r="M242">
            <v>-9.2366919999999997</v>
          </cell>
          <cell r="N242">
            <v>5.2638550000000004</v>
          </cell>
          <cell r="O242" t="str">
            <v>-</v>
          </cell>
          <cell r="P242" t="str">
            <v>-</v>
          </cell>
          <cell r="Q242" t="str">
            <v>-</v>
          </cell>
          <cell r="R242">
            <v>0</v>
          </cell>
          <cell r="S242">
            <v>-19.069254999999998</v>
          </cell>
          <cell r="T242">
            <v>10.128095999999999</v>
          </cell>
          <cell r="U242" t="str">
            <v>-</v>
          </cell>
          <cell r="V242" t="str">
            <v>-</v>
          </cell>
          <cell r="W242"/>
          <cell r="X242"/>
          <cell r="Y242"/>
          <cell r="Z242"/>
          <cell r="AA242">
            <v>139.73849999999999</v>
          </cell>
          <cell r="AB242">
            <v>0</v>
          </cell>
          <cell r="AC242">
            <v>51.134323000000002</v>
          </cell>
          <cell r="AD242">
            <v>62.993336999999997</v>
          </cell>
          <cell r="AE242">
            <v>47.841056999999999</v>
          </cell>
          <cell r="AF242">
            <v>0</v>
          </cell>
          <cell r="AG242">
            <v>7.6558390000000003</v>
          </cell>
          <cell r="AH242">
            <v>7.6558390000000003</v>
          </cell>
          <cell r="AI242">
            <v>7.7058369999999998</v>
          </cell>
          <cell r="AJ242">
            <v>23.917200999999999</v>
          </cell>
          <cell r="AK242">
            <v>-7.7656970000000003</v>
          </cell>
          <cell r="AL242">
            <v>0</v>
          </cell>
          <cell r="AM242">
            <v>0</v>
          </cell>
          <cell r="AN242">
            <v>1.952828</v>
          </cell>
          <cell r="AO242">
            <v>1.952828</v>
          </cell>
          <cell r="AP242">
            <v>4.4717310000000001</v>
          </cell>
          <cell r="AQ242">
            <v>19.306041</v>
          </cell>
          <cell r="AR242">
            <v>-11.272826999999999</v>
          </cell>
          <cell r="AS242">
            <v>0</v>
          </cell>
          <cell r="AT242">
            <v>0</v>
          </cell>
          <cell r="AU242">
            <v>5.2638550000000004</v>
          </cell>
          <cell r="AV242">
            <v>5.2638550000000004</v>
          </cell>
          <cell r="AW242">
            <v>4.0598780000000003</v>
          </cell>
          <cell r="AX242">
            <v>20.822590000000002</v>
          </cell>
          <cell r="AY242">
            <v>4.0598780000000003</v>
          </cell>
          <cell r="AZ242">
            <v>20.822590000000002</v>
          </cell>
          <cell r="BA242">
            <v>0</v>
          </cell>
          <cell r="BB242">
            <v>10.128095999999999</v>
          </cell>
          <cell r="BC242">
            <v>10.128095999999999</v>
          </cell>
          <cell r="BD242">
            <v>11.879816</v>
          </cell>
          <cell r="BE242">
            <v>11.879816</v>
          </cell>
          <cell r="BF242">
            <v>11.879816</v>
          </cell>
          <cell r="BG242">
            <v>-3.9423119999999998</v>
          </cell>
          <cell r="BH242">
            <v>85.435933000000006</v>
          </cell>
          <cell r="BI242">
            <v>85.435933000000006</v>
          </cell>
          <cell r="BJ242">
            <v>107.13499899999999</v>
          </cell>
          <cell r="BK242">
            <v>126.50367300000001</v>
          </cell>
        </row>
        <row r="243">
          <cell r="B243" t="str">
            <v>AYEN</v>
          </cell>
          <cell r="C243">
            <v>43595.25</v>
          </cell>
          <cell r="D243" t="str">
            <v>Sanayi</v>
          </cell>
          <cell r="E243" t="str">
            <v>-</v>
          </cell>
          <cell r="F243" t="str">
            <v>-</v>
          </cell>
          <cell r="G243">
            <v>259.13850300000001</v>
          </cell>
          <cell r="H243">
            <v>201.87900200000001</v>
          </cell>
          <cell r="I243" t="str">
            <v>-</v>
          </cell>
          <cell r="J243" t="str">
            <v>-</v>
          </cell>
          <cell r="K243" t="str">
            <v>-</v>
          </cell>
          <cell r="L243" t="str">
            <v>-</v>
          </cell>
          <cell r="M243">
            <v>41.043194999999997</v>
          </cell>
          <cell r="N243">
            <v>69.200127000000009</v>
          </cell>
          <cell r="O243" t="str">
            <v>-</v>
          </cell>
          <cell r="P243" t="str">
            <v>-</v>
          </cell>
          <cell r="Q243" t="str">
            <v>-</v>
          </cell>
          <cell r="R243">
            <v>0</v>
          </cell>
          <cell r="S243">
            <v>52.998576999999997</v>
          </cell>
          <cell r="T243">
            <v>4.4805640000000002</v>
          </cell>
          <cell r="U243" t="str">
            <v>-</v>
          </cell>
          <cell r="V243" t="str">
            <v>-</v>
          </cell>
          <cell r="W243"/>
          <cell r="X243"/>
          <cell r="Y243"/>
          <cell r="Z243"/>
          <cell r="AA243">
            <v>412.21194300000002</v>
          </cell>
          <cell r="AB243">
            <v>0</v>
          </cell>
          <cell r="AC243">
            <v>201.87900200000001</v>
          </cell>
          <cell r="AD243">
            <v>175.940078</v>
          </cell>
          <cell r="AE243">
            <v>141.23429400000001</v>
          </cell>
          <cell r="AF243">
            <v>0</v>
          </cell>
          <cell r="AG243">
            <v>58.320808</v>
          </cell>
          <cell r="AH243">
            <v>58.320808</v>
          </cell>
          <cell r="AI243">
            <v>54.325888999999997</v>
          </cell>
          <cell r="AJ243">
            <v>29.808603000000002</v>
          </cell>
          <cell r="AK243">
            <v>27.748896999999999</v>
          </cell>
          <cell r="AL243">
            <v>0</v>
          </cell>
          <cell r="AM243">
            <v>0</v>
          </cell>
          <cell r="AN243">
            <v>55.250525000000003</v>
          </cell>
          <cell r="AO243">
            <v>55.250525000000003</v>
          </cell>
          <cell r="AP243">
            <v>47.927608999999997</v>
          </cell>
          <cell r="AQ243">
            <v>27.695519999999998</v>
          </cell>
          <cell r="AR243">
            <v>19.958113999999998</v>
          </cell>
          <cell r="AS243">
            <v>0</v>
          </cell>
          <cell r="AT243">
            <v>0</v>
          </cell>
          <cell r="AU243">
            <v>69.200126999999995</v>
          </cell>
          <cell r="AV243">
            <v>69.200126999999995</v>
          </cell>
          <cell r="AW243">
            <v>62.819020999999999</v>
          </cell>
          <cell r="AX243">
            <v>42.404628000000002</v>
          </cell>
          <cell r="AY243">
            <v>62.819020999999999</v>
          </cell>
          <cell r="AZ243">
            <v>42.404628000000002</v>
          </cell>
          <cell r="BA243">
            <v>0</v>
          </cell>
          <cell r="BB243">
            <v>4.4805640000000002</v>
          </cell>
          <cell r="BC243">
            <v>4.4805640000000002</v>
          </cell>
          <cell r="BD243">
            <v>11.159065999999999</v>
          </cell>
          <cell r="BE243">
            <v>11.159065999999999</v>
          </cell>
          <cell r="BF243">
            <v>11.159065999999999</v>
          </cell>
          <cell r="BG243">
            <v>-118.30814599999999</v>
          </cell>
          <cell r="BH243">
            <v>1503.527932</v>
          </cell>
          <cell r="BI243">
            <v>1503.527932</v>
          </cell>
          <cell r="BJ243">
            <v>1601.254668</v>
          </cell>
          <cell r="BK243">
            <v>2041.0665260000001</v>
          </cell>
        </row>
        <row r="244">
          <cell r="B244" t="str">
            <v>BAKAB</v>
          </cell>
          <cell r="C244">
            <v>43595.25</v>
          </cell>
          <cell r="D244" t="str">
            <v>Sanayi</v>
          </cell>
          <cell r="E244" t="str">
            <v>-</v>
          </cell>
          <cell r="F244" t="str">
            <v>-</v>
          </cell>
          <cell r="G244">
            <v>128.66374999999999</v>
          </cell>
          <cell r="H244">
            <v>107.568765</v>
          </cell>
          <cell r="I244" t="str">
            <v>-</v>
          </cell>
          <cell r="J244" t="str">
            <v>-</v>
          </cell>
          <cell r="K244" t="str">
            <v>-</v>
          </cell>
          <cell r="L244" t="str">
            <v>-</v>
          </cell>
          <cell r="M244">
            <v>17.286128999999999</v>
          </cell>
          <cell r="N244">
            <v>19.305349</v>
          </cell>
          <cell r="O244" t="str">
            <v>-</v>
          </cell>
          <cell r="P244" t="str">
            <v>-</v>
          </cell>
          <cell r="Q244" t="str">
            <v>-</v>
          </cell>
          <cell r="R244">
            <v>0</v>
          </cell>
          <cell r="S244">
            <v>17.156984000000001</v>
          </cell>
          <cell r="T244">
            <v>7.6197809999999997</v>
          </cell>
          <cell r="U244" t="str">
            <v>-</v>
          </cell>
          <cell r="V244" t="str">
            <v>-</v>
          </cell>
          <cell r="W244"/>
          <cell r="X244"/>
          <cell r="Y244"/>
          <cell r="Z244"/>
          <cell r="AA244">
            <v>188.64</v>
          </cell>
          <cell r="AB244">
            <v>0</v>
          </cell>
          <cell r="AC244">
            <v>107.568765</v>
          </cell>
          <cell r="AD244">
            <v>96.419449999999998</v>
          </cell>
          <cell r="AE244">
            <v>121.589524</v>
          </cell>
          <cell r="AF244">
            <v>0</v>
          </cell>
          <cell r="AG244">
            <v>25.076142999999998</v>
          </cell>
          <cell r="AH244">
            <v>25.076142999999998</v>
          </cell>
          <cell r="AI244">
            <v>25.091528</v>
          </cell>
          <cell r="AJ244">
            <v>35.367652</v>
          </cell>
          <cell r="AK244">
            <v>25.508085000000001</v>
          </cell>
          <cell r="AL244">
            <v>0</v>
          </cell>
          <cell r="AM244">
            <v>0</v>
          </cell>
          <cell r="AN244">
            <v>15.871185000000001</v>
          </cell>
          <cell r="AO244">
            <v>15.871185000000001</v>
          </cell>
          <cell r="AP244">
            <v>15.217343</v>
          </cell>
          <cell r="AQ244">
            <v>25.176307999999999</v>
          </cell>
          <cell r="AR244">
            <v>13.245433999999999</v>
          </cell>
          <cell r="AS244">
            <v>0</v>
          </cell>
          <cell r="AT244">
            <v>0</v>
          </cell>
          <cell r="AU244">
            <v>19.305349</v>
          </cell>
          <cell r="AV244">
            <v>19.305349</v>
          </cell>
          <cell r="AW244">
            <v>19.103611000000001</v>
          </cell>
          <cell r="AX244">
            <v>29.267009999999999</v>
          </cell>
          <cell r="AY244">
            <v>19.103611000000001</v>
          </cell>
          <cell r="AZ244">
            <v>29.267009999999999</v>
          </cell>
          <cell r="BA244">
            <v>0</v>
          </cell>
          <cell r="BB244">
            <v>7.6197809999999997</v>
          </cell>
          <cell r="BC244">
            <v>7.6197809999999997</v>
          </cell>
          <cell r="BD244">
            <v>8.2954249999999998</v>
          </cell>
          <cell r="BE244">
            <v>8.2954249999999998</v>
          </cell>
          <cell r="BF244">
            <v>8.2954249999999998</v>
          </cell>
          <cell r="BG244">
            <v>2.8937949999999999</v>
          </cell>
          <cell r="BH244">
            <v>83.915668999999994</v>
          </cell>
          <cell r="BI244">
            <v>83.915668999999994</v>
          </cell>
          <cell r="BJ244">
            <v>82.896366999999998</v>
          </cell>
          <cell r="BK244">
            <v>96.166899999999998</v>
          </cell>
        </row>
        <row r="245">
          <cell r="B245" t="str">
            <v>BANVT</v>
          </cell>
          <cell r="C245">
            <v>43595.25</v>
          </cell>
          <cell r="D245" t="str">
            <v>Sanayi</v>
          </cell>
          <cell r="E245" t="str">
            <v>-</v>
          </cell>
          <cell r="F245">
            <v>772.64440100000002</v>
          </cell>
          <cell r="G245">
            <v>786.49031500000001</v>
          </cell>
          <cell r="H245">
            <v>592.39908600000001</v>
          </cell>
          <cell r="I245">
            <v>0.30426332393092181</v>
          </cell>
          <cell r="J245">
            <v>-1.7604684680700755E-2</v>
          </cell>
          <cell r="K245" t="str">
            <v>-</v>
          </cell>
          <cell r="L245">
            <v>58.843661999999995</v>
          </cell>
          <cell r="M245">
            <v>41.672393999999997</v>
          </cell>
          <cell r="N245">
            <v>53.102823000000001</v>
          </cell>
          <cell r="O245">
            <v>0.10810798137793909</v>
          </cell>
          <cell r="P245">
            <v>0.41205379273386589</v>
          </cell>
          <cell r="Q245" t="str">
            <v>-</v>
          </cell>
          <cell r="R245">
            <v>-13.613377</v>
          </cell>
          <cell r="S245">
            <v>24.931718</v>
          </cell>
          <cell r="T245">
            <v>10.133888000000001</v>
          </cell>
          <cell r="U245" t="str">
            <v>n.m.</v>
          </cell>
          <cell r="V245" t="str">
            <v>n.m.</v>
          </cell>
          <cell r="W245"/>
          <cell r="X245"/>
          <cell r="Y245"/>
          <cell r="Z245"/>
          <cell r="AA245">
            <v>1183.2789395699999</v>
          </cell>
          <cell r="AB245">
            <v>772.64440100000002</v>
          </cell>
          <cell r="AC245">
            <v>592.39908600000001</v>
          </cell>
          <cell r="AD245">
            <v>742.21165900000005</v>
          </cell>
          <cell r="AE245">
            <v>811.17443000000003</v>
          </cell>
          <cell r="AF245">
            <v>88.512820000000005</v>
          </cell>
          <cell r="AG245">
            <v>76.341350000000006</v>
          </cell>
          <cell r="AH245">
            <v>76.341350000000006</v>
          </cell>
          <cell r="AI245">
            <v>131.06572199999999</v>
          </cell>
          <cell r="AJ245">
            <v>132.320638</v>
          </cell>
          <cell r="AK245">
            <v>71.326034000000007</v>
          </cell>
          <cell r="AL245">
            <v>88.512820000000005</v>
          </cell>
          <cell r="AM245">
            <v>20.995633000000002</v>
          </cell>
          <cell r="AN245">
            <v>22.112397999999999</v>
          </cell>
          <cell r="AO245">
            <v>22.112397999999999</v>
          </cell>
          <cell r="AP245">
            <v>76.774463999999995</v>
          </cell>
          <cell r="AQ245">
            <v>71.248684999999995</v>
          </cell>
          <cell r="AR245">
            <v>2.5122879999999999</v>
          </cell>
          <cell r="AS245">
            <v>20.995633000000002</v>
          </cell>
          <cell r="AT245">
            <v>58.843662000000002</v>
          </cell>
          <cell r="AU245">
            <v>53.102823000000001</v>
          </cell>
          <cell r="AV245">
            <v>53.102823000000001</v>
          </cell>
          <cell r="AW245">
            <v>116.45986600000001</v>
          </cell>
          <cell r="AX245">
            <v>108.46093999999999</v>
          </cell>
          <cell r="AY245">
            <v>116.45986600000001</v>
          </cell>
          <cell r="AZ245">
            <v>108.46093999999999</v>
          </cell>
          <cell r="BA245">
            <v>-13.613377</v>
          </cell>
          <cell r="BB245">
            <v>10.133888000000001</v>
          </cell>
          <cell r="BC245">
            <v>10.133888000000001</v>
          </cell>
          <cell r="BD245">
            <v>34.357050999999998</v>
          </cell>
          <cell r="BE245">
            <v>34.357050999999998</v>
          </cell>
          <cell r="BF245">
            <v>34.357050999999998</v>
          </cell>
          <cell r="BG245">
            <v>11.643356000000001</v>
          </cell>
          <cell r="BH245">
            <v>205.93666300000001</v>
          </cell>
          <cell r="BI245">
            <v>205.93666300000001</v>
          </cell>
          <cell r="BJ245">
            <v>123.544391</v>
          </cell>
          <cell r="BK245">
            <v>116.60613600000001</v>
          </cell>
        </row>
        <row r="246">
          <cell r="B246" t="str">
            <v>BTCIM</v>
          </cell>
          <cell r="C246">
            <v>43595.25</v>
          </cell>
          <cell r="D246" t="str">
            <v>Sanayi</v>
          </cell>
          <cell r="E246" t="str">
            <v>-</v>
          </cell>
          <cell r="F246" t="str">
            <v>-</v>
          </cell>
          <cell r="G246">
            <v>209.16411199999999</v>
          </cell>
          <cell r="H246">
            <v>221.50767300000001</v>
          </cell>
          <cell r="I246" t="str">
            <v>-</v>
          </cell>
          <cell r="J246" t="str">
            <v>-</v>
          </cell>
          <cell r="K246" t="str">
            <v>-</v>
          </cell>
          <cell r="L246" t="str">
            <v>-</v>
          </cell>
          <cell r="M246">
            <v>33.845683000000001</v>
          </cell>
          <cell r="N246">
            <v>63.493091999999997</v>
          </cell>
          <cell r="O246" t="str">
            <v>-</v>
          </cell>
          <cell r="P246" t="str">
            <v>-</v>
          </cell>
          <cell r="Q246" t="str">
            <v>-</v>
          </cell>
          <cell r="R246">
            <v>0</v>
          </cell>
          <cell r="S246">
            <v>87.150091000000003</v>
          </cell>
          <cell r="T246">
            <v>18.206823</v>
          </cell>
          <cell r="U246" t="str">
            <v>-</v>
          </cell>
          <cell r="V246" t="str">
            <v>-</v>
          </cell>
          <cell r="W246"/>
          <cell r="X246"/>
          <cell r="Y246"/>
          <cell r="Z246"/>
          <cell r="AA246">
            <v>329.4</v>
          </cell>
          <cell r="AB246">
            <v>0</v>
          </cell>
          <cell r="AC246">
            <v>221.50767300000001</v>
          </cell>
          <cell r="AD246">
            <v>256.50440600000002</v>
          </cell>
          <cell r="AE246">
            <v>293.630878</v>
          </cell>
          <cell r="AF246">
            <v>0</v>
          </cell>
          <cell r="AG246">
            <v>67.892655000000005</v>
          </cell>
          <cell r="AH246">
            <v>67.892655000000005</v>
          </cell>
          <cell r="AI246">
            <v>77.072940000000003</v>
          </cell>
          <cell r="AJ246">
            <v>83.959423000000001</v>
          </cell>
          <cell r="AK246">
            <v>48.692830999999998</v>
          </cell>
          <cell r="AL246">
            <v>0</v>
          </cell>
          <cell r="AM246">
            <v>0</v>
          </cell>
          <cell r="AN246">
            <v>51.981257999999997</v>
          </cell>
          <cell r="AO246">
            <v>51.981257999999997</v>
          </cell>
          <cell r="AP246">
            <v>55.836101999999997</v>
          </cell>
          <cell r="AQ246">
            <v>56.458115999999997</v>
          </cell>
          <cell r="AR246">
            <v>24.498294000000001</v>
          </cell>
          <cell r="AS246">
            <v>0</v>
          </cell>
          <cell r="AT246">
            <v>0</v>
          </cell>
          <cell r="AU246">
            <v>63.493091999999997</v>
          </cell>
          <cell r="AV246">
            <v>63.493091999999997</v>
          </cell>
          <cell r="AW246">
            <v>67.371449999999996</v>
          </cell>
          <cell r="AX246">
            <v>67.863479999999996</v>
          </cell>
          <cell r="AY246">
            <v>67.371449999999996</v>
          </cell>
          <cell r="AZ246">
            <v>67.863479999999996</v>
          </cell>
          <cell r="BA246">
            <v>0</v>
          </cell>
          <cell r="BB246">
            <v>18.206823</v>
          </cell>
          <cell r="BC246">
            <v>18.206823</v>
          </cell>
          <cell r="BD246">
            <v>16.296531999999999</v>
          </cell>
          <cell r="BE246">
            <v>16.296531999999999</v>
          </cell>
          <cell r="BF246">
            <v>16.296531999999999</v>
          </cell>
          <cell r="BG246">
            <v>-135.232035</v>
          </cell>
          <cell r="BH246">
            <v>923.94757100000004</v>
          </cell>
          <cell r="BI246">
            <v>923.94757100000004</v>
          </cell>
          <cell r="BJ246">
            <v>981.12484500000005</v>
          </cell>
          <cell r="BK246">
            <v>1140.858802</v>
          </cell>
        </row>
        <row r="247">
          <cell r="B247" t="str">
            <v>BERA</v>
          </cell>
          <cell r="C247">
            <v>43595.25</v>
          </cell>
          <cell r="D247" t="str">
            <v>Sanayi</v>
          </cell>
          <cell r="E247" t="str">
            <v>-</v>
          </cell>
          <cell r="F247" t="str">
            <v>-</v>
          </cell>
          <cell r="G247">
            <v>576.46060399999999</v>
          </cell>
          <cell r="H247">
            <v>437.157308</v>
          </cell>
          <cell r="I247" t="str">
            <v>-</v>
          </cell>
          <cell r="J247" t="str">
            <v>-</v>
          </cell>
          <cell r="K247" t="str">
            <v>-</v>
          </cell>
          <cell r="L247" t="str">
            <v>-</v>
          </cell>
          <cell r="M247">
            <v>20.141490999999998</v>
          </cell>
          <cell r="N247">
            <v>46.578443</v>
          </cell>
          <cell r="O247" t="str">
            <v>-</v>
          </cell>
          <cell r="P247" t="str">
            <v>-</v>
          </cell>
          <cell r="Q247" t="str">
            <v>-</v>
          </cell>
          <cell r="R247">
            <v>0</v>
          </cell>
          <cell r="S247">
            <v>13.548050999999999</v>
          </cell>
          <cell r="T247">
            <v>12.349767</v>
          </cell>
          <cell r="U247" t="str">
            <v>-</v>
          </cell>
          <cell r="V247" t="str">
            <v>-</v>
          </cell>
          <cell r="W247"/>
          <cell r="X247"/>
          <cell r="Y247"/>
          <cell r="Z247"/>
          <cell r="AA247">
            <v>556.80799999999999</v>
          </cell>
          <cell r="AB247">
            <v>0</v>
          </cell>
          <cell r="AC247">
            <v>437.157308</v>
          </cell>
          <cell r="AD247">
            <v>466.20766500000002</v>
          </cell>
          <cell r="AE247">
            <v>705.57834400000002</v>
          </cell>
          <cell r="AF247">
            <v>0</v>
          </cell>
          <cell r="AG247">
            <v>84.696395999999993</v>
          </cell>
          <cell r="AH247">
            <v>84.696395999999993</v>
          </cell>
          <cell r="AI247">
            <v>96.332103000000004</v>
          </cell>
          <cell r="AJ247">
            <v>171.58032800000001</v>
          </cell>
          <cell r="AK247">
            <v>106.215615</v>
          </cell>
          <cell r="AL247">
            <v>0</v>
          </cell>
          <cell r="AM247">
            <v>0</v>
          </cell>
          <cell r="AN247">
            <v>31.199217999999998</v>
          </cell>
          <cell r="AO247">
            <v>31.199217999999998</v>
          </cell>
          <cell r="AP247">
            <v>34.447971000000003</v>
          </cell>
          <cell r="AQ247">
            <v>112.383617</v>
          </cell>
          <cell r="AR247">
            <v>7.319731</v>
          </cell>
          <cell r="AS247">
            <v>0</v>
          </cell>
          <cell r="AT247">
            <v>0</v>
          </cell>
          <cell r="AU247">
            <v>46.578443</v>
          </cell>
          <cell r="AV247">
            <v>46.578443</v>
          </cell>
          <cell r="AW247">
            <v>50.654328999999997</v>
          </cell>
          <cell r="AX247">
            <v>133.733847</v>
          </cell>
          <cell r="AY247">
            <v>50.654328999999997</v>
          </cell>
          <cell r="AZ247">
            <v>133.733847</v>
          </cell>
          <cell r="BA247">
            <v>0</v>
          </cell>
          <cell r="BB247">
            <v>12.349767</v>
          </cell>
          <cell r="BC247">
            <v>12.349767</v>
          </cell>
          <cell r="BD247">
            <v>47.543441999999999</v>
          </cell>
          <cell r="BE247">
            <v>47.543441999999999</v>
          </cell>
          <cell r="BF247">
            <v>47.543441999999999</v>
          </cell>
          <cell r="BG247">
            <v>-54.510655</v>
          </cell>
          <cell r="BH247">
            <v>704.04947300000003</v>
          </cell>
          <cell r="BI247">
            <v>704.04947300000003</v>
          </cell>
          <cell r="BJ247">
            <v>789.88400999999999</v>
          </cell>
          <cell r="BK247">
            <v>880.54583600000001</v>
          </cell>
        </row>
        <row r="248">
          <cell r="B248" t="str">
            <v>BOYP</v>
          </cell>
          <cell r="C248">
            <v>43595.25</v>
          </cell>
          <cell r="D248" t="str">
            <v>Sanayi</v>
          </cell>
          <cell r="E248" t="str">
            <v>-</v>
          </cell>
          <cell r="F248" t="str">
            <v>-</v>
          </cell>
          <cell r="G248">
            <v>1605.6923529999999</v>
          </cell>
          <cell r="H248">
            <v>1135.782962</v>
          </cell>
          <cell r="I248" t="str">
            <v>-</v>
          </cell>
          <cell r="J248" t="str">
            <v>-</v>
          </cell>
          <cell r="K248" t="str">
            <v>-</v>
          </cell>
          <cell r="L248" t="str">
            <v>-</v>
          </cell>
          <cell r="M248">
            <v>265.26273900000001</v>
          </cell>
          <cell r="N248">
            <v>46.919108000000001</v>
          </cell>
          <cell r="O248" t="str">
            <v>-</v>
          </cell>
          <cell r="P248" t="str">
            <v>-</v>
          </cell>
          <cell r="Q248" t="str">
            <v>-</v>
          </cell>
          <cell r="R248">
            <v>0</v>
          </cell>
          <cell r="S248">
            <v>183.18660199999999</v>
          </cell>
          <cell r="T248">
            <v>-156.70576299999999</v>
          </cell>
          <cell r="U248" t="str">
            <v>-</v>
          </cell>
          <cell r="V248" t="str">
            <v>-</v>
          </cell>
          <cell r="W248"/>
          <cell r="X248"/>
          <cell r="Y248"/>
          <cell r="Z248"/>
          <cell r="AA248">
            <v>3367.424</v>
          </cell>
          <cell r="AB248">
            <v>0</v>
          </cell>
          <cell r="AC248">
            <v>1135.782962</v>
          </cell>
          <cell r="AD248">
            <v>1326.141063</v>
          </cell>
          <cell r="AE248">
            <v>1332.9824390000001</v>
          </cell>
          <cell r="AF248">
            <v>0</v>
          </cell>
          <cell r="AG248">
            <v>441.31275499999998</v>
          </cell>
          <cell r="AH248">
            <v>441.31275499999998</v>
          </cell>
          <cell r="AI248">
            <v>589.81823899999995</v>
          </cell>
          <cell r="AJ248">
            <v>566.44834600000002</v>
          </cell>
          <cell r="AK248">
            <v>742.52236700000003</v>
          </cell>
          <cell r="AL248">
            <v>0</v>
          </cell>
          <cell r="AM248">
            <v>0</v>
          </cell>
          <cell r="AN248">
            <v>12.675898999999999</v>
          </cell>
          <cell r="AO248">
            <v>12.675898999999999</v>
          </cell>
          <cell r="AP248">
            <v>101.330843</v>
          </cell>
          <cell r="AQ248">
            <v>93.062786000000003</v>
          </cell>
          <cell r="AR248">
            <v>228.55855</v>
          </cell>
          <cell r="AS248">
            <v>0</v>
          </cell>
          <cell r="AT248">
            <v>0</v>
          </cell>
          <cell r="AU248">
            <v>46.919108000000001</v>
          </cell>
          <cell r="AV248">
            <v>46.919108000000001</v>
          </cell>
          <cell r="AW248">
            <v>136.37084100000001</v>
          </cell>
          <cell r="AX248">
            <v>128.793046</v>
          </cell>
          <cell r="AY248">
            <v>136.37084100000001</v>
          </cell>
          <cell r="AZ248">
            <v>128.793046</v>
          </cell>
          <cell r="BA248">
            <v>0</v>
          </cell>
          <cell r="BB248">
            <v>-156.70576299999999</v>
          </cell>
          <cell r="BC248">
            <v>-156.70576299999999</v>
          </cell>
          <cell r="BD248">
            <v>-185.37752</v>
          </cell>
          <cell r="BE248">
            <v>-185.37752</v>
          </cell>
          <cell r="BF248">
            <v>-185.37752</v>
          </cell>
          <cell r="BG248">
            <v>-514.65810699999997</v>
          </cell>
          <cell r="BH248">
            <v>2241.8852499999998</v>
          </cell>
          <cell r="BI248">
            <v>2241.8852499999998</v>
          </cell>
          <cell r="BJ248">
            <v>2362.420685</v>
          </cell>
          <cell r="BK248">
            <v>2601.1584010000001</v>
          </cell>
        </row>
        <row r="249">
          <cell r="B249" t="str">
            <v>BURCE</v>
          </cell>
          <cell r="C249">
            <v>43595.25</v>
          </cell>
          <cell r="D249" t="str">
            <v>Sanayi</v>
          </cell>
          <cell r="E249" t="str">
            <v>-</v>
          </cell>
          <cell r="F249" t="str">
            <v>-</v>
          </cell>
          <cell r="G249">
            <v>14.134503</v>
          </cell>
          <cell r="H249">
            <v>12.132546</v>
          </cell>
          <cell r="I249" t="str">
            <v>-</v>
          </cell>
          <cell r="J249" t="str">
            <v>-</v>
          </cell>
          <cell r="K249" t="str">
            <v>-</v>
          </cell>
          <cell r="L249" t="str">
            <v>-</v>
          </cell>
          <cell r="M249">
            <v>1.076193</v>
          </cell>
          <cell r="N249">
            <v>-3.4125000000000016E-2</v>
          </cell>
          <cell r="O249" t="str">
            <v>-</v>
          </cell>
          <cell r="P249" t="str">
            <v>-</v>
          </cell>
          <cell r="Q249" t="str">
            <v>-</v>
          </cell>
          <cell r="R249">
            <v>0</v>
          </cell>
          <cell r="S249">
            <v>-1.8758440000000001</v>
          </cell>
          <cell r="T249">
            <v>-1.1630689999999999</v>
          </cell>
          <cell r="U249" t="str">
            <v>-</v>
          </cell>
          <cell r="V249" t="str">
            <v>-</v>
          </cell>
          <cell r="W249"/>
          <cell r="X249"/>
          <cell r="Y249"/>
          <cell r="Z249"/>
          <cell r="AA249">
            <v>22.829039999999999</v>
          </cell>
          <cell r="AB249">
            <v>0</v>
          </cell>
          <cell r="AC249">
            <v>12.132546</v>
          </cell>
          <cell r="AD249">
            <v>18.592272999999999</v>
          </cell>
          <cell r="AE249">
            <v>21.610018</v>
          </cell>
          <cell r="AF249">
            <v>0</v>
          </cell>
          <cell r="AG249">
            <v>1.5815539999999999</v>
          </cell>
          <cell r="AH249">
            <v>1.5815539999999999</v>
          </cell>
          <cell r="AI249">
            <v>4.0302389999999999</v>
          </cell>
          <cell r="AJ249">
            <v>5.7217969999999996</v>
          </cell>
          <cell r="AK249">
            <v>3.877313</v>
          </cell>
          <cell r="AL249">
            <v>0</v>
          </cell>
          <cell r="AM249">
            <v>0</v>
          </cell>
          <cell r="AN249">
            <v>-0.278756</v>
          </cell>
          <cell r="AO249">
            <v>-0.278756</v>
          </cell>
          <cell r="AP249">
            <v>2.1767059999999998</v>
          </cell>
          <cell r="AQ249">
            <v>3.6145420000000001</v>
          </cell>
          <cell r="AR249">
            <v>0.74998900000000002</v>
          </cell>
          <cell r="AS249">
            <v>0</v>
          </cell>
          <cell r="AT249">
            <v>0</v>
          </cell>
          <cell r="AU249">
            <v>-3.4125000000000003E-2</v>
          </cell>
          <cell r="AV249">
            <v>-3.4125000000000003E-2</v>
          </cell>
          <cell r="AW249">
            <v>2.4447830000000002</v>
          </cell>
          <cell r="AX249">
            <v>3.9208539999999998</v>
          </cell>
          <cell r="AY249">
            <v>2.4447830000000002</v>
          </cell>
          <cell r="AZ249">
            <v>3.9208539999999998</v>
          </cell>
          <cell r="BA249">
            <v>0</v>
          </cell>
          <cell r="BB249">
            <v>-1.1630689999999999</v>
          </cell>
          <cell r="BC249">
            <v>-1.1630689999999999</v>
          </cell>
          <cell r="BD249">
            <v>1.2170069999999999</v>
          </cell>
          <cell r="BE249">
            <v>1.2170069999999999</v>
          </cell>
          <cell r="BF249">
            <v>1.2170069999999999</v>
          </cell>
          <cell r="BG249">
            <v>2.0069539999999999</v>
          </cell>
          <cell r="BH249">
            <v>23.759148</v>
          </cell>
          <cell r="BI249">
            <v>23.759148</v>
          </cell>
          <cell r="BJ249">
            <v>24.961760000000002</v>
          </cell>
          <cell r="BK249">
            <v>30.311591</v>
          </cell>
        </row>
        <row r="250">
          <cell r="B250" t="str">
            <v>CLEBI</v>
          </cell>
          <cell r="C250">
            <v>43595.25</v>
          </cell>
          <cell r="D250" t="str">
            <v>Sanayi</v>
          </cell>
          <cell r="E250">
            <v>303.33333333333331</v>
          </cell>
          <cell r="F250" t="str">
            <v>-</v>
          </cell>
          <cell r="G250">
            <v>330.05944599999998</v>
          </cell>
          <cell r="H250">
            <v>223.367593</v>
          </cell>
          <cell r="I250" t="str">
            <v>-</v>
          </cell>
          <cell r="J250" t="str">
            <v>-</v>
          </cell>
          <cell r="K250">
            <v>47.666666666666664</v>
          </cell>
          <cell r="L250" t="str">
            <v>-</v>
          </cell>
          <cell r="M250">
            <v>48.804969</v>
          </cell>
          <cell r="N250">
            <v>33.214387000000002</v>
          </cell>
          <cell r="O250" t="str">
            <v>-</v>
          </cell>
          <cell r="P250" t="str">
            <v>-</v>
          </cell>
          <cell r="Q250">
            <v>13.333333333333334</v>
          </cell>
          <cell r="R250">
            <v>0</v>
          </cell>
          <cell r="S250">
            <v>53.173476999999998</v>
          </cell>
          <cell r="T250">
            <v>9.5890029999999999</v>
          </cell>
          <cell r="U250" t="str">
            <v>-</v>
          </cell>
          <cell r="V250" t="str">
            <v>-</v>
          </cell>
          <cell r="W250"/>
          <cell r="X250"/>
          <cell r="Y250"/>
          <cell r="Z250"/>
          <cell r="AA250">
            <v>1865.0250000000001</v>
          </cell>
          <cell r="AB250">
            <v>0</v>
          </cell>
          <cell r="AC250">
            <v>223.367593</v>
          </cell>
          <cell r="AD250">
            <v>318.01413100000002</v>
          </cell>
          <cell r="AE250">
            <v>462.82888400000002</v>
          </cell>
          <cell r="AF250">
            <v>0</v>
          </cell>
          <cell r="AG250">
            <v>57.895561000000001</v>
          </cell>
          <cell r="AH250">
            <v>57.895561000000001</v>
          </cell>
          <cell r="AI250">
            <v>116.56793399999999</v>
          </cell>
          <cell r="AJ250">
            <v>200.94032999999999</v>
          </cell>
          <cell r="AK250">
            <v>81.697107000000003</v>
          </cell>
          <cell r="AL250">
            <v>0</v>
          </cell>
          <cell r="AM250">
            <v>0</v>
          </cell>
          <cell r="AN250">
            <v>23.343502000000001</v>
          </cell>
          <cell r="AO250">
            <v>23.343502000000001</v>
          </cell>
          <cell r="AP250">
            <v>74.256117000000003</v>
          </cell>
          <cell r="AQ250">
            <v>157.46123900000001</v>
          </cell>
          <cell r="AR250">
            <v>15.294817999999999</v>
          </cell>
          <cell r="AS250">
            <v>0</v>
          </cell>
          <cell r="AT250">
            <v>0</v>
          </cell>
          <cell r="AU250">
            <v>33.214387000000002</v>
          </cell>
          <cell r="AV250">
            <v>33.214387000000002</v>
          </cell>
          <cell r="AW250">
            <v>86.115005999999994</v>
          </cell>
          <cell r="AX250">
            <v>169.18325899999999</v>
          </cell>
          <cell r="AY250">
            <v>86.115005999999994</v>
          </cell>
          <cell r="AZ250">
            <v>169.18325899999999</v>
          </cell>
          <cell r="BA250">
            <v>0</v>
          </cell>
          <cell r="BB250">
            <v>9.5890029999999999</v>
          </cell>
          <cell r="BC250">
            <v>9.5890029999999999</v>
          </cell>
          <cell r="BD250">
            <v>48.752571000000003</v>
          </cell>
          <cell r="BE250">
            <v>48.752571000000003</v>
          </cell>
          <cell r="BF250">
            <v>48.752571000000003</v>
          </cell>
          <cell r="BG250">
            <v>93.068905000000001</v>
          </cell>
          <cell r="BH250">
            <v>215.42191099999999</v>
          </cell>
          <cell r="BI250">
            <v>215.42191099999999</v>
          </cell>
          <cell r="BJ250">
            <v>369.67295799999999</v>
          </cell>
          <cell r="BK250">
            <v>533.599108</v>
          </cell>
        </row>
        <row r="251">
          <cell r="B251" t="str">
            <v>CEMAS</v>
          </cell>
          <cell r="C251">
            <v>43595.25</v>
          </cell>
          <cell r="D251" t="str">
            <v>Sanayi</v>
          </cell>
          <cell r="E251" t="str">
            <v>-</v>
          </cell>
          <cell r="F251" t="str">
            <v>-</v>
          </cell>
          <cell r="G251">
            <v>18.403663000000002</v>
          </cell>
          <cell r="H251">
            <v>44.830289999999998</v>
          </cell>
          <cell r="I251" t="str">
            <v>-</v>
          </cell>
          <cell r="J251" t="str">
            <v>-</v>
          </cell>
          <cell r="K251" t="str">
            <v>-</v>
          </cell>
          <cell r="L251" t="str">
            <v>-</v>
          </cell>
          <cell r="M251">
            <v>-0.42185899999999998</v>
          </cell>
          <cell r="N251">
            <v>1.669802</v>
          </cell>
          <cell r="O251" t="str">
            <v>-</v>
          </cell>
          <cell r="P251" t="str">
            <v>-</v>
          </cell>
          <cell r="Q251" t="str">
            <v>-</v>
          </cell>
          <cell r="R251">
            <v>0</v>
          </cell>
          <cell r="S251">
            <v>24.024788000000001</v>
          </cell>
          <cell r="T251">
            <v>-4.2948250000000003</v>
          </cell>
          <cell r="U251" t="str">
            <v>-</v>
          </cell>
          <cell r="V251" t="str">
            <v>-</v>
          </cell>
          <cell r="W251"/>
          <cell r="X251"/>
          <cell r="Y251"/>
          <cell r="Z251"/>
          <cell r="AA251">
            <v>165.9</v>
          </cell>
          <cell r="AB251">
            <v>0</v>
          </cell>
          <cell r="AC251">
            <v>44.830289999999998</v>
          </cell>
          <cell r="AD251">
            <v>40.198453999999998</v>
          </cell>
          <cell r="AE251">
            <v>37.777107999999998</v>
          </cell>
          <cell r="AF251">
            <v>0</v>
          </cell>
          <cell r="AG251">
            <v>5.6296660000000003</v>
          </cell>
          <cell r="AH251">
            <v>5.6296660000000003</v>
          </cell>
          <cell r="AI251">
            <v>6.7654490000000003</v>
          </cell>
          <cell r="AJ251">
            <v>9.2031159999999996</v>
          </cell>
          <cell r="AK251">
            <v>-0.50461199999999995</v>
          </cell>
          <cell r="AL251">
            <v>0</v>
          </cell>
          <cell r="AM251">
            <v>0</v>
          </cell>
          <cell r="AN251">
            <v>-0.25348199999999999</v>
          </cell>
          <cell r="AO251">
            <v>-0.25348199999999999</v>
          </cell>
          <cell r="AP251">
            <v>1.3250789999999999</v>
          </cell>
          <cell r="AQ251">
            <v>3.4738449999999998</v>
          </cell>
          <cell r="AR251">
            <v>-1.592625</v>
          </cell>
          <cell r="AS251">
            <v>0</v>
          </cell>
          <cell r="AT251">
            <v>0</v>
          </cell>
          <cell r="AU251">
            <v>1.669802</v>
          </cell>
          <cell r="AV251">
            <v>1.669802</v>
          </cell>
          <cell r="AW251">
            <v>3.2286510000000002</v>
          </cell>
          <cell r="AX251">
            <v>5.5220900000000004</v>
          </cell>
          <cell r="AY251">
            <v>3.2286510000000002</v>
          </cell>
          <cell r="AZ251">
            <v>5.5220900000000004</v>
          </cell>
          <cell r="BA251">
            <v>0</v>
          </cell>
          <cell r="BB251">
            <v>-4.2948250000000003</v>
          </cell>
          <cell r="BC251">
            <v>-4.2948250000000003</v>
          </cell>
          <cell r="BD251">
            <v>-8.5257629999999995</v>
          </cell>
          <cell r="BE251">
            <v>-8.5257629999999995</v>
          </cell>
          <cell r="BF251">
            <v>-8.5257629999999995</v>
          </cell>
          <cell r="BG251">
            <v>-36.734549999999999</v>
          </cell>
          <cell r="BH251">
            <v>95.133831999999998</v>
          </cell>
          <cell r="BI251">
            <v>95.133831999999998</v>
          </cell>
          <cell r="BJ251">
            <v>101.955175</v>
          </cell>
          <cell r="BK251">
            <v>114.86258100000001</v>
          </cell>
        </row>
        <row r="252">
          <cell r="B252" t="str">
            <v>DGKLB</v>
          </cell>
          <cell r="C252">
            <v>43595.25</v>
          </cell>
          <cell r="D252" t="str">
            <v>Sanayi</v>
          </cell>
          <cell r="E252" t="str">
            <v>-</v>
          </cell>
          <cell r="F252" t="str">
            <v>-</v>
          </cell>
          <cell r="G252">
            <v>155.470699</v>
          </cell>
          <cell r="H252">
            <v>122.609317</v>
          </cell>
          <cell r="I252" t="str">
            <v>-</v>
          </cell>
          <cell r="J252" t="str">
            <v>-</v>
          </cell>
          <cell r="K252" t="str">
            <v>-</v>
          </cell>
          <cell r="L252" t="str">
            <v>-</v>
          </cell>
          <cell r="M252">
            <v>8.5894650000000006</v>
          </cell>
          <cell r="N252">
            <v>8.976462999999999</v>
          </cell>
          <cell r="O252" t="str">
            <v>-</v>
          </cell>
          <cell r="P252" t="str">
            <v>-</v>
          </cell>
          <cell r="Q252" t="str">
            <v>-</v>
          </cell>
          <cell r="R252">
            <v>0</v>
          </cell>
          <cell r="S252">
            <v>1.5795509999999999</v>
          </cell>
          <cell r="T252">
            <v>-13.952031</v>
          </cell>
          <cell r="U252" t="str">
            <v>-</v>
          </cell>
          <cell r="V252" t="str">
            <v>-</v>
          </cell>
          <cell r="W252"/>
          <cell r="X252"/>
          <cell r="Y252"/>
          <cell r="Z252"/>
          <cell r="AA252">
            <v>271.76046467000003</v>
          </cell>
          <cell r="AB252">
            <v>0</v>
          </cell>
          <cell r="AC252">
            <v>122.609317</v>
          </cell>
          <cell r="AD252">
            <v>151.40583000000001</v>
          </cell>
          <cell r="AE252">
            <v>161.82546500000001</v>
          </cell>
          <cell r="AF252">
            <v>0</v>
          </cell>
          <cell r="AG252">
            <v>39.937745</v>
          </cell>
          <cell r="AH252">
            <v>39.937745</v>
          </cell>
          <cell r="AI252">
            <v>41.699618999999998</v>
          </cell>
          <cell r="AJ252">
            <v>44.418170000000003</v>
          </cell>
          <cell r="AK252">
            <v>44.908507999999998</v>
          </cell>
          <cell r="AL252">
            <v>0</v>
          </cell>
          <cell r="AM252">
            <v>0</v>
          </cell>
          <cell r="AN252">
            <v>3.9809739999999998</v>
          </cell>
          <cell r="AO252">
            <v>3.9809739999999998</v>
          </cell>
          <cell r="AP252">
            <v>-2.0571290000000002</v>
          </cell>
          <cell r="AQ252">
            <v>4.3887890000000001</v>
          </cell>
          <cell r="AR252">
            <v>3.000861</v>
          </cell>
          <cell r="AS252">
            <v>0</v>
          </cell>
          <cell r="AT252">
            <v>0</v>
          </cell>
          <cell r="AU252">
            <v>8.9764630000000007</v>
          </cell>
          <cell r="AV252">
            <v>8.9764630000000007</v>
          </cell>
          <cell r="AW252">
            <v>3.5417580000000002</v>
          </cell>
          <cell r="AX252">
            <v>11.009638000000001</v>
          </cell>
          <cell r="AY252">
            <v>3.5417580000000002</v>
          </cell>
          <cell r="AZ252">
            <v>11.009638000000001</v>
          </cell>
          <cell r="BA252">
            <v>0</v>
          </cell>
          <cell r="BB252">
            <v>-13.952031</v>
          </cell>
          <cell r="BC252">
            <v>-13.952031</v>
          </cell>
          <cell r="BD252">
            <v>-20.754442999999998</v>
          </cell>
          <cell r="BE252">
            <v>-20.754442999999998</v>
          </cell>
          <cell r="BF252">
            <v>-20.754442999999998</v>
          </cell>
          <cell r="BG252">
            <v>-56.092084999999997</v>
          </cell>
          <cell r="BH252">
            <v>288.21039300000001</v>
          </cell>
          <cell r="BI252">
            <v>288.21039300000001</v>
          </cell>
          <cell r="BJ252">
            <v>322.73269800000003</v>
          </cell>
          <cell r="BK252">
            <v>389.04293200000001</v>
          </cell>
        </row>
        <row r="253">
          <cell r="B253" t="str">
            <v>DOKTA</v>
          </cell>
          <cell r="C253">
            <v>43595.25</v>
          </cell>
          <cell r="D253" t="str">
            <v>Sanayi</v>
          </cell>
          <cell r="E253" t="str">
            <v>-</v>
          </cell>
          <cell r="F253" t="str">
            <v>-</v>
          </cell>
          <cell r="G253">
            <v>307.65362399999998</v>
          </cell>
          <cell r="H253">
            <v>268.82411300000001</v>
          </cell>
          <cell r="I253" t="str">
            <v>-</v>
          </cell>
          <cell r="J253" t="str">
            <v>-</v>
          </cell>
          <cell r="K253" t="str">
            <v>-</v>
          </cell>
          <cell r="L253" t="str">
            <v>-</v>
          </cell>
          <cell r="M253">
            <v>42.205544000000003</v>
          </cell>
          <cell r="N253">
            <v>28.036733999999996</v>
          </cell>
          <cell r="O253" t="str">
            <v>-</v>
          </cell>
          <cell r="P253" t="str">
            <v>-</v>
          </cell>
          <cell r="Q253" t="str">
            <v>-</v>
          </cell>
          <cell r="R253">
            <v>0</v>
          </cell>
          <cell r="S253">
            <v>21.401251999999999</v>
          </cell>
          <cell r="T253">
            <v>11.803429</v>
          </cell>
          <cell r="U253" t="str">
            <v>-</v>
          </cell>
          <cell r="V253" t="str">
            <v>-</v>
          </cell>
          <cell r="W253"/>
          <cell r="X253"/>
          <cell r="Y253"/>
          <cell r="Z253"/>
          <cell r="AA253">
            <v>564.83856000000003</v>
          </cell>
          <cell r="AB253">
            <v>0</v>
          </cell>
          <cell r="AC253">
            <v>268.82411300000001</v>
          </cell>
          <cell r="AD253">
            <v>289.60721100000001</v>
          </cell>
          <cell r="AE253">
            <v>313.78713299999998</v>
          </cell>
          <cell r="AF253">
            <v>0</v>
          </cell>
          <cell r="AG253">
            <v>47.999896</v>
          </cell>
          <cell r="AH253">
            <v>47.999896</v>
          </cell>
          <cell r="AI253">
            <v>61.355794000000003</v>
          </cell>
          <cell r="AJ253">
            <v>72.939093999999997</v>
          </cell>
          <cell r="AK253">
            <v>48.578888999999997</v>
          </cell>
          <cell r="AL253">
            <v>0</v>
          </cell>
          <cell r="AM253">
            <v>0</v>
          </cell>
          <cell r="AN253">
            <v>19.708970999999998</v>
          </cell>
          <cell r="AO253">
            <v>19.708970999999998</v>
          </cell>
          <cell r="AP253">
            <v>34.304786999999997</v>
          </cell>
          <cell r="AQ253">
            <v>49.569485999999998</v>
          </cell>
          <cell r="AR253">
            <v>22.801214000000002</v>
          </cell>
          <cell r="AS253">
            <v>0</v>
          </cell>
          <cell r="AT253">
            <v>0</v>
          </cell>
          <cell r="AU253">
            <v>28.036733999999999</v>
          </cell>
          <cell r="AV253">
            <v>28.036733999999999</v>
          </cell>
          <cell r="AW253">
            <v>60.624989999999997</v>
          </cell>
          <cell r="AX253">
            <v>55.06026</v>
          </cell>
          <cell r="AY253">
            <v>60.624989999999997</v>
          </cell>
          <cell r="AZ253">
            <v>55.06026</v>
          </cell>
          <cell r="BA253">
            <v>0</v>
          </cell>
          <cell r="BB253">
            <v>11.803429</v>
          </cell>
          <cell r="BC253">
            <v>11.803429</v>
          </cell>
          <cell r="BD253">
            <v>27.377680999999999</v>
          </cell>
          <cell r="BE253">
            <v>27.377680999999999</v>
          </cell>
          <cell r="BF253">
            <v>27.377680999999999</v>
          </cell>
          <cell r="BG253">
            <v>40.952491999999999</v>
          </cell>
          <cell r="BH253">
            <v>843.40295500000002</v>
          </cell>
          <cell r="BI253">
            <v>843.40295500000002</v>
          </cell>
          <cell r="BJ253">
            <v>897.53432499999997</v>
          </cell>
          <cell r="BK253">
            <v>1181.4088389999999</v>
          </cell>
        </row>
        <row r="254">
          <cell r="B254" t="str">
            <v>EMKEL</v>
          </cell>
          <cell r="C254">
            <v>43595.25</v>
          </cell>
          <cell r="D254" t="str">
            <v>Sanayi</v>
          </cell>
          <cell r="E254" t="str">
            <v>-</v>
          </cell>
          <cell r="F254" t="str">
            <v>-</v>
          </cell>
          <cell r="G254">
            <v>23.576902</v>
          </cell>
          <cell r="H254">
            <v>17.567129999999999</v>
          </cell>
          <cell r="I254" t="str">
            <v>-</v>
          </cell>
          <cell r="J254" t="str">
            <v>-</v>
          </cell>
          <cell r="K254" t="str">
            <v>-</v>
          </cell>
          <cell r="L254" t="str">
            <v>-</v>
          </cell>
          <cell r="M254">
            <v>-7.9448639999999999</v>
          </cell>
          <cell r="N254">
            <v>-0.38013399999999986</v>
          </cell>
          <cell r="O254" t="str">
            <v>-</v>
          </cell>
          <cell r="P254" t="str">
            <v>-</v>
          </cell>
          <cell r="Q254" t="str">
            <v>-</v>
          </cell>
          <cell r="R254">
            <v>0</v>
          </cell>
          <cell r="S254">
            <v>-15.457428</v>
          </cell>
          <cell r="T254">
            <v>-2.7158350000000002</v>
          </cell>
          <cell r="U254" t="str">
            <v>-</v>
          </cell>
          <cell r="V254" t="str">
            <v>-</v>
          </cell>
          <cell r="W254"/>
          <cell r="X254"/>
          <cell r="Y254"/>
          <cell r="Z254"/>
          <cell r="AA254">
            <v>19.196999999999999</v>
          </cell>
          <cell r="AB254">
            <v>0</v>
          </cell>
          <cell r="AC254">
            <v>17.567129999999999</v>
          </cell>
          <cell r="AD254">
            <v>16.661691999999999</v>
          </cell>
          <cell r="AE254">
            <v>18.653196000000001</v>
          </cell>
          <cell r="AF254">
            <v>0</v>
          </cell>
          <cell r="AG254">
            <v>3.2530969999999999</v>
          </cell>
          <cell r="AH254">
            <v>3.2530969999999999</v>
          </cell>
          <cell r="AI254">
            <v>5.8508100000000001</v>
          </cell>
          <cell r="AJ254">
            <v>3.590077</v>
          </cell>
          <cell r="AK254">
            <v>5.3488439999999997</v>
          </cell>
          <cell r="AL254">
            <v>0</v>
          </cell>
          <cell r="AM254">
            <v>0</v>
          </cell>
          <cell r="AN254">
            <v>-1.2734319999999999</v>
          </cell>
          <cell r="AO254">
            <v>-1.2734319999999999</v>
          </cell>
          <cell r="AP254">
            <v>0.18044299999999999</v>
          </cell>
          <cell r="AQ254">
            <v>-1.498397</v>
          </cell>
          <cell r="AR254">
            <v>-9.0549330000000001</v>
          </cell>
          <cell r="AS254">
            <v>0</v>
          </cell>
          <cell r="AT254">
            <v>0</v>
          </cell>
          <cell r="AU254">
            <v>-0.38013400000000003</v>
          </cell>
          <cell r="AV254">
            <v>-0.38013400000000003</v>
          </cell>
          <cell r="AW254">
            <v>1.0919620000000001</v>
          </cell>
          <cell r="AX254">
            <v>-0.57660699999999998</v>
          </cell>
          <cell r="AY254">
            <v>1.0919620000000001</v>
          </cell>
          <cell r="AZ254">
            <v>-0.57660699999999998</v>
          </cell>
          <cell r="BA254">
            <v>0</v>
          </cell>
          <cell r="BB254">
            <v>-2.7158350000000002</v>
          </cell>
          <cell r="BC254">
            <v>-2.7158350000000002</v>
          </cell>
          <cell r="BD254">
            <v>0.82553399999999999</v>
          </cell>
          <cell r="BE254">
            <v>0.82553399999999999</v>
          </cell>
          <cell r="BF254">
            <v>0.82553399999999999</v>
          </cell>
          <cell r="BG254">
            <v>-1.1635279999999999</v>
          </cell>
          <cell r="BH254">
            <v>32.502647000000003</v>
          </cell>
          <cell r="BI254">
            <v>32.502647000000003</v>
          </cell>
          <cell r="BJ254">
            <v>33.909520999999998</v>
          </cell>
          <cell r="BK254">
            <v>41.808584000000003</v>
          </cell>
        </row>
        <row r="255">
          <cell r="B255" t="str">
            <v>GENTS</v>
          </cell>
          <cell r="C255">
            <v>43595.25</v>
          </cell>
          <cell r="D255" t="str">
            <v>Sanayi</v>
          </cell>
          <cell r="E255" t="str">
            <v>-</v>
          </cell>
          <cell r="F255" t="str">
            <v>-</v>
          </cell>
          <cell r="G255">
            <v>86.125490999999997</v>
          </cell>
          <cell r="H255">
            <v>105.22806300000001</v>
          </cell>
          <cell r="I255" t="str">
            <v>-</v>
          </cell>
          <cell r="J255" t="str">
            <v>-</v>
          </cell>
          <cell r="K255" t="str">
            <v>-</v>
          </cell>
          <cell r="L255" t="str">
            <v>-</v>
          </cell>
          <cell r="M255">
            <v>1.2362129999999998</v>
          </cell>
          <cell r="N255">
            <v>20.876118999999999</v>
          </cell>
          <cell r="O255" t="str">
            <v>-</v>
          </cell>
          <cell r="P255" t="str">
            <v>-</v>
          </cell>
          <cell r="Q255" t="str">
            <v>-</v>
          </cell>
          <cell r="R255">
            <v>0</v>
          </cell>
          <cell r="S255">
            <v>2.9769990000000002</v>
          </cell>
          <cell r="T255">
            <v>16.755127999999999</v>
          </cell>
          <cell r="U255" t="str">
            <v>-</v>
          </cell>
          <cell r="V255" t="str">
            <v>-</v>
          </cell>
          <cell r="W255"/>
          <cell r="X255"/>
          <cell r="Y255"/>
          <cell r="Z255"/>
          <cell r="AA255">
            <v>200.77199999999999</v>
          </cell>
          <cell r="AB255">
            <v>0</v>
          </cell>
          <cell r="AC255">
            <v>105.22806300000001</v>
          </cell>
          <cell r="AD255">
            <v>116.50425300000001</v>
          </cell>
          <cell r="AE255">
            <v>117.168312</v>
          </cell>
          <cell r="AF255">
            <v>0</v>
          </cell>
          <cell r="AG255">
            <v>28.963681000000001</v>
          </cell>
          <cell r="AH255">
            <v>28.963681000000001</v>
          </cell>
          <cell r="AI255">
            <v>37.183216999999999</v>
          </cell>
          <cell r="AJ255">
            <v>32.054253000000003</v>
          </cell>
          <cell r="AK255">
            <v>9.4460429999999995</v>
          </cell>
          <cell r="AL255">
            <v>0</v>
          </cell>
          <cell r="AM255">
            <v>0</v>
          </cell>
          <cell r="AN255">
            <v>18.726769999999998</v>
          </cell>
          <cell r="AO255">
            <v>18.726769999999998</v>
          </cell>
          <cell r="AP255">
            <v>25.655107000000001</v>
          </cell>
          <cell r="AQ255">
            <v>19.763574999999999</v>
          </cell>
          <cell r="AR255">
            <v>-1.2284120000000001</v>
          </cell>
          <cell r="AS255">
            <v>0</v>
          </cell>
          <cell r="AT255">
            <v>0</v>
          </cell>
          <cell r="AU255">
            <v>20.876118999999999</v>
          </cell>
          <cell r="AV255">
            <v>20.876118999999999</v>
          </cell>
          <cell r="AW255">
            <v>27.560417000000001</v>
          </cell>
          <cell r="AX255">
            <v>21.846768000000001</v>
          </cell>
          <cell r="AY255">
            <v>27.560417000000001</v>
          </cell>
          <cell r="AZ255">
            <v>21.846768000000001</v>
          </cell>
          <cell r="BA255">
            <v>0</v>
          </cell>
          <cell r="BB255">
            <v>16.755127999999999</v>
          </cell>
          <cell r="BC255">
            <v>16.755127999999999</v>
          </cell>
          <cell r="BD255">
            <v>13.657325999999999</v>
          </cell>
          <cell r="BE255">
            <v>13.657325999999999</v>
          </cell>
          <cell r="BF255">
            <v>13.657325999999999</v>
          </cell>
          <cell r="BG255">
            <v>8.0649949999999997</v>
          </cell>
          <cell r="BH255">
            <v>35.804575999999997</v>
          </cell>
          <cell r="BI255">
            <v>35.804575999999997</v>
          </cell>
          <cell r="BJ255">
            <v>41.830756000000001</v>
          </cell>
          <cell r="BK255">
            <v>47.590648999999999</v>
          </cell>
        </row>
        <row r="256">
          <cell r="B256" t="str">
            <v>GEREL</v>
          </cell>
          <cell r="C256">
            <v>43595.25</v>
          </cell>
          <cell r="D256" t="str">
            <v>Sanayi</v>
          </cell>
          <cell r="E256" t="str">
            <v>-</v>
          </cell>
          <cell r="F256" t="str">
            <v>-</v>
          </cell>
          <cell r="G256">
            <v>66.145433999999995</v>
          </cell>
          <cell r="H256">
            <v>47.147984999999998</v>
          </cell>
          <cell r="I256" t="str">
            <v>-</v>
          </cell>
          <cell r="J256" t="str">
            <v>-</v>
          </cell>
          <cell r="K256" t="str">
            <v>-</v>
          </cell>
          <cell r="L256" t="str">
            <v>-</v>
          </cell>
          <cell r="M256">
            <v>-2.3257880000000002</v>
          </cell>
          <cell r="N256">
            <v>0.4853059999999999</v>
          </cell>
          <cell r="O256" t="str">
            <v>-</v>
          </cell>
          <cell r="P256" t="str">
            <v>-</v>
          </cell>
          <cell r="Q256" t="str">
            <v>-</v>
          </cell>
          <cell r="R256">
            <v>0</v>
          </cell>
          <cell r="S256">
            <v>-10.578874000000001</v>
          </cell>
          <cell r="T256">
            <v>0.72869899999999999</v>
          </cell>
          <cell r="U256" t="str">
            <v>-</v>
          </cell>
          <cell r="V256" t="str">
            <v>-</v>
          </cell>
          <cell r="W256"/>
          <cell r="X256"/>
          <cell r="Y256"/>
          <cell r="Z256"/>
          <cell r="AA256">
            <v>156</v>
          </cell>
          <cell r="AB256">
            <v>0</v>
          </cell>
          <cell r="AC256">
            <v>47.147984999999998</v>
          </cell>
          <cell r="AD256">
            <v>54.088237999999997</v>
          </cell>
          <cell r="AE256">
            <v>74.264758999999998</v>
          </cell>
          <cell r="AF256">
            <v>0</v>
          </cell>
          <cell r="AG256">
            <v>5.680466</v>
          </cell>
          <cell r="AH256">
            <v>5.680466</v>
          </cell>
          <cell r="AI256">
            <v>6.4397909999999996</v>
          </cell>
          <cell r="AJ256">
            <v>19.732575000000001</v>
          </cell>
          <cell r="AK256">
            <v>11.025226</v>
          </cell>
          <cell r="AL256">
            <v>0</v>
          </cell>
          <cell r="AM256">
            <v>0</v>
          </cell>
          <cell r="AN256">
            <v>-0.92985200000000001</v>
          </cell>
          <cell r="AO256">
            <v>-0.92985200000000001</v>
          </cell>
          <cell r="AP256">
            <v>9.4886999999999999E-2</v>
          </cell>
          <cell r="AQ256">
            <v>9.6241079999999997</v>
          </cell>
          <cell r="AR256">
            <v>-2.467673</v>
          </cell>
          <cell r="AS256">
            <v>0</v>
          </cell>
          <cell r="AT256">
            <v>0</v>
          </cell>
          <cell r="AU256">
            <v>0.48530600000000002</v>
          </cell>
          <cell r="AV256">
            <v>0.48530600000000002</v>
          </cell>
          <cell r="AW256">
            <v>0.37516699999999997</v>
          </cell>
          <cell r="AX256">
            <v>10.290165</v>
          </cell>
          <cell r="AY256">
            <v>0.37516699999999997</v>
          </cell>
          <cell r="AZ256">
            <v>10.290165</v>
          </cell>
          <cell r="BA256">
            <v>0</v>
          </cell>
          <cell r="BB256">
            <v>0.72869899999999999</v>
          </cell>
          <cell r="BC256">
            <v>0.72869899999999999</v>
          </cell>
          <cell r="BD256">
            <v>5.4868779999999999</v>
          </cell>
          <cell r="BE256">
            <v>5.4868779999999999</v>
          </cell>
          <cell r="BF256">
            <v>5.4868779999999999</v>
          </cell>
          <cell r="BG256">
            <v>8.8560160000000003</v>
          </cell>
          <cell r="BH256">
            <v>71.320374999999999</v>
          </cell>
          <cell r="BI256">
            <v>71.320374999999999</v>
          </cell>
          <cell r="BJ256">
            <v>59.316631000000001</v>
          </cell>
          <cell r="BK256">
            <v>83.516137999999998</v>
          </cell>
        </row>
        <row r="257">
          <cell r="B257" t="str">
            <v>GLYHO</v>
          </cell>
          <cell r="C257">
            <v>43595.25</v>
          </cell>
          <cell r="D257" t="str">
            <v>Sanayi</v>
          </cell>
          <cell r="E257" t="str">
            <v>-</v>
          </cell>
          <cell r="F257" t="str">
            <v>-</v>
          </cell>
          <cell r="G257">
            <v>353.56489599999998</v>
          </cell>
          <cell r="H257">
            <v>151.29686799999999</v>
          </cell>
          <cell r="I257" t="str">
            <v>-</v>
          </cell>
          <cell r="J257" t="str">
            <v>-</v>
          </cell>
          <cell r="K257" t="str">
            <v>-</v>
          </cell>
          <cell r="L257" t="str">
            <v>-</v>
          </cell>
          <cell r="M257">
            <v>127.76611700000001</v>
          </cell>
          <cell r="N257">
            <v>26.830823000000002</v>
          </cell>
          <cell r="O257" t="str">
            <v>-</v>
          </cell>
          <cell r="P257" t="str">
            <v>-</v>
          </cell>
          <cell r="Q257" t="str">
            <v>-</v>
          </cell>
          <cell r="R257">
            <v>0</v>
          </cell>
          <cell r="S257">
            <v>-3.6854830000000001</v>
          </cell>
          <cell r="T257">
            <v>-56.572814000000001</v>
          </cell>
          <cell r="U257" t="str">
            <v>-</v>
          </cell>
          <cell r="V257" t="str">
            <v>-</v>
          </cell>
          <cell r="W257"/>
          <cell r="X257"/>
          <cell r="Y257"/>
          <cell r="Z257"/>
          <cell r="AA257">
            <v>919.00531600260001</v>
          </cell>
          <cell r="AB257">
            <v>0</v>
          </cell>
          <cell r="AC257">
            <v>151.29686799999999</v>
          </cell>
          <cell r="AD257">
            <v>273.58739300000002</v>
          </cell>
          <cell r="AE257">
            <v>349.99033500000002</v>
          </cell>
          <cell r="AF257">
            <v>0</v>
          </cell>
          <cell r="AG257">
            <v>19.738361999999999</v>
          </cell>
          <cell r="AH257">
            <v>19.738361999999999</v>
          </cell>
          <cell r="AI257">
            <v>99.371337999999994</v>
          </cell>
          <cell r="AJ257">
            <v>131.69537800000001</v>
          </cell>
          <cell r="AK257">
            <v>128.756328</v>
          </cell>
          <cell r="AL257">
            <v>0</v>
          </cell>
          <cell r="AM257">
            <v>0</v>
          </cell>
          <cell r="AN257">
            <v>-32.523041999999997</v>
          </cell>
          <cell r="AO257">
            <v>-32.523041999999997</v>
          </cell>
          <cell r="AP257">
            <v>38.160223000000002</v>
          </cell>
          <cell r="AQ257">
            <v>73.169696999999999</v>
          </cell>
          <cell r="AR257">
            <v>45.204618000000004</v>
          </cell>
          <cell r="AS257">
            <v>0</v>
          </cell>
          <cell r="AT257">
            <v>0</v>
          </cell>
          <cell r="AU257">
            <v>26.830822999999999</v>
          </cell>
          <cell r="AV257">
            <v>26.830822999999999</v>
          </cell>
          <cell r="AW257">
            <v>104.410619</v>
          </cell>
          <cell r="AX257">
            <v>155.434157</v>
          </cell>
          <cell r="AY257">
            <v>104.410619</v>
          </cell>
          <cell r="AZ257">
            <v>155.434157</v>
          </cell>
          <cell r="BA257">
            <v>0</v>
          </cell>
          <cell r="BB257">
            <v>-56.572814000000001</v>
          </cell>
          <cell r="BC257">
            <v>-56.572814000000001</v>
          </cell>
          <cell r="BD257">
            <v>5.60189</v>
          </cell>
          <cell r="BE257">
            <v>5.60189</v>
          </cell>
          <cell r="BF257">
            <v>5.60189</v>
          </cell>
          <cell r="BG257">
            <v>-35.207917999999999</v>
          </cell>
          <cell r="BH257">
            <v>1585.690846</v>
          </cell>
          <cell r="BI257">
            <v>1585.690846</v>
          </cell>
          <cell r="BJ257">
            <v>1897.1842039999999</v>
          </cell>
          <cell r="BK257">
            <v>2597.4231669999999</v>
          </cell>
        </row>
        <row r="258">
          <cell r="B258" t="str">
            <v>GOLTS</v>
          </cell>
          <cell r="C258">
            <v>43595.25</v>
          </cell>
          <cell r="D258" t="str">
            <v>Sanayi</v>
          </cell>
          <cell r="E258" t="str">
            <v>-</v>
          </cell>
          <cell r="F258" t="str">
            <v>-</v>
          </cell>
          <cell r="G258">
            <v>117.491883</v>
          </cell>
          <cell r="H258">
            <v>132.376743</v>
          </cell>
          <cell r="I258" t="str">
            <v>-</v>
          </cell>
          <cell r="J258" t="str">
            <v>-</v>
          </cell>
          <cell r="K258" t="str">
            <v>-</v>
          </cell>
          <cell r="L258" t="str">
            <v>-</v>
          </cell>
          <cell r="M258">
            <v>15.409079999999999</v>
          </cell>
          <cell r="N258">
            <v>28.987566000000001</v>
          </cell>
          <cell r="O258" t="str">
            <v>-</v>
          </cell>
          <cell r="P258" t="str">
            <v>-</v>
          </cell>
          <cell r="Q258" t="str">
            <v>-</v>
          </cell>
          <cell r="R258">
            <v>0</v>
          </cell>
          <cell r="S258">
            <v>26.549478000000001</v>
          </cell>
          <cell r="T258">
            <v>5.3451230000000001</v>
          </cell>
          <cell r="U258" t="str">
            <v>-</v>
          </cell>
          <cell r="V258" t="str">
            <v>-</v>
          </cell>
          <cell r="W258"/>
          <cell r="X258"/>
          <cell r="Y258"/>
          <cell r="Z258"/>
          <cell r="AA258">
            <v>180.54</v>
          </cell>
          <cell r="AB258">
            <v>0</v>
          </cell>
          <cell r="AC258">
            <v>132.376743</v>
          </cell>
          <cell r="AD258">
            <v>164.044037</v>
          </cell>
          <cell r="AE258">
            <v>138.49855299999999</v>
          </cell>
          <cell r="AF258">
            <v>0</v>
          </cell>
          <cell r="AG258">
            <v>42.039428000000001</v>
          </cell>
          <cell r="AH258">
            <v>42.039428000000001</v>
          </cell>
          <cell r="AI258">
            <v>46.420563000000001</v>
          </cell>
          <cell r="AJ258">
            <v>49.487664000000002</v>
          </cell>
          <cell r="AK258">
            <v>31.690726999999999</v>
          </cell>
          <cell r="AL258">
            <v>0</v>
          </cell>
          <cell r="AM258">
            <v>0</v>
          </cell>
          <cell r="AN258">
            <v>24.412006999999999</v>
          </cell>
          <cell r="AO258">
            <v>24.412006999999999</v>
          </cell>
          <cell r="AP258">
            <v>22.016559999999998</v>
          </cell>
          <cell r="AQ258">
            <v>28.751480000000001</v>
          </cell>
          <cell r="AR258">
            <v>11.653022999999999</v>
          </cell>
          <cell r="AS258">
            <v>0</v>
          </cell>
          <cell r="AT258">
            <v>0</v>
          </cell>
          <cell r="AU258">
            <v>28.987566000000001</v>
          </cell>
          <cell r="AV258">
            <v>28.987566000000001</v>
          </cell>
          <cell r="AW258">
            <v>26.325607000000002</v>
          </cell>
          <cell r="AX258">
            <v>33.259293999999997</v>
          </cell>
          <cell r="AY258">
            <v>26.325607000000002</v>
          </cell>
          <cell r="AZ258">
            <v>33.259293999999997</v>
          </cell>
          <cell r="BA258">
            <v>0</v>
          </cell>
          <cell r="BB258">
            <v>5.3451230000000001</v>
          </cell>
          <cell r="BC258">
            <v>5.3451230000000001</v>
          </cell>
          <cell r="BD258">
            <v>-5.2874480000000004</v>
          </cell>
          <cell r="BE258">
            <v>-5.2874480000000004</v>
          </cell>
          <cell r="BF258">
            <v>-5.2874480000000004</v>
          </cell>
          <cell r="BG258">
            <v>-24.054872</v>
          </cell>
          <cell r="BH258">
            <v>300.983969</v>
          </cell>
          <cell r="BI258">
            <v>300.983969</v>
          </cell>
          <cell r="BJ258">
            <v>296.37924600000002</v>
          </cell>
          <cell r="BK258">
            <v>374.16571099999999</v>
          </cell>
        </row>
        <row r="259">
          <cell r="B259" t="str">
            <v>GSDDE</v>
          </cell>
          <cell r="C259">
            <v>43595.25</v>
          </cell>
          <cell r="D259" t="str">
            <v>Sanayi</v>
          </cell>
          <cell r="E259" t="str">
            <v>-</v>
          </cell>
          <cell r="F259" t="str">
            <v>-</v>
          </cell>
          <cell r="G259">
            <v>18.359000000000002</v>
          </cell>
          <cell r="H259">
            <v>17.306999999999999</v>
          </cell>
          <cell r="I259" t="str">
            <v>-</v>
          </cell>
          <cell r="J259" t="str">
            <v>-</v>
          </cell>
          <cell r="K259" t="str">
            <v>-</v>
          </cell>
          <cell r="L259" t="str">
            <v>-</v>
          </cell>
          <cell r="M259">
            <v>8.8829999999999991</v>
          </cell>
          <cell r="N259">
            <v>6.5630000000000006</v>
          </cell>
          <cell r="O259" t="str">
            <v>-</v>
          </cell>
          <cell r="P259" t="str">
            <v>-</v>
          </cell>
          <cell r="Q259" t="str">
            <v>-</v>
          </cell>
          <cell r="R259">
            <v>0</v>
          </cell>
          <cell r="S259">
            <v>53.098999999999997</v>
          </cell>
          <cell r="T259">
            <v>-4.1020000000000003</v>
          </cell>
          <cell r="U259" t="str">
            <v>-</v>
          </cell>
          <cell r="V259" t="str">
            <v>-</v>
          </cell>
          <cell r="W259"/>
          <cell r="X259"/>
          <cell r="Y259"/>
          <cell r="Z259"/>
          <cell r="AA259">
            <v>72.009580783199993</v>
          </cell>
          <cell r="AB259">
            <v>0</v>
          </cell>
          <cell r="AC259">
            <v>17.306999999999999</v>
          </cell>
          <cell r="AD259">
            <v>18.106999999999999</v>
          </cell>
          <cell r="AE259">
            <v>22.285</v>
          </cell>
          <cell r="AF259">
            <v>0</v>
          </cell>
          <cell r="AG259">
            <v>2.931</v>
          </cell>
          <cell r="AH259">
            <v>2.931</v>
          </cell>
          <cell r="AI259">
            <v>3.45</v>
          </cell>
          <cell r="AJ259">
            <v>3.1779999999999999</v>
          </cell>
          <cell r="AK259">
            <v>7.5780000000000003</v>
          </cell>
          <cell r="AL259">
            <v>0</v>
          </cell>
          <cell r="AM259">
            <v>0</v>
          </cell>
          <cell r="AN259">
            <v>1.772</v>
          </cell>
          <cell r="AO259">
            <v>1.772</v>
          </cell>
          <cell r="AP259">
            <v>2.077</v>
          </cell>
          <cell r="AQ259">
            <v>2.113</v>
          </cell>
          <cell r="AR259">
            <v>6.2489999999999997</v>
          </cell>
          <cell r="AS259">
            <v>0</v>
          </cell>
          <cell r="AT259">
            <v>0</v>
          </cell>
          <cell r="AU259">
            <v>6.5629999999999997</v>
          </cell>
          <cell r="AV259">
            <v>6.5629999999999997</v>
          </cell>
          <cell r="AW259">
            <v>7.524</v>
          </cell>
          <cell r="AX259">
            <v>10.510999999999999</v>
          </cell>
          <cell r="AY259">
            <v>7.524</v>
          </cell>
          <cell r="AZ259">
            <v>10.510999999999999</v>
          </cell>
          <cell r="BA259">
            <v>0</v>
          </cell>
          <cell r="BB259">
            <v>-4.1020000000000003</v>
          </cell>
          <cell r="BC259">
            <v>-4.1020000000000003</v>
          </cell>
          <cell r="BD259">
            <v>2.4900000000000002</v>
          </cell>
          <cell r="BE259">
            <v>2.4900000000000002</v>
          </cell>
          <cell r="BF259">
            <v>2.4900000000000002</v>
          </cell>
          <cell r="BG259">
            <v>-15.944000000000001</v>
          </cell>
          <cell r="BH259">
            <v>271.42</v>
          </cell>
          <cell r="BI259">
            <v>271.42</v>
          </cell>
          <cell r="BJ259">
            <v>219.38300000000001</v>
          </cell>
          <cell r="BK259">
            <v>278.46600000000001</v>
          </cell>
        </row>
        <row r="260">
          <cell r="B260" t="str">
            <v>GSDHO</v>
          </cell>
          <cell r="C260">
            <v>43595.25</v>
          </cell>
          <cell r="D260" t="str">
            <v>Sanayi</v>
          </cell>
          <cell r="E260" t="str">
            <v>-</v>
          </cell>
          <cell r="F260" t="str">
            <v>-</v>
          </cell>
          <cell r="G260">
            <v>80.742999999999995</v>
          </cell>
          <cell r="H260">
            <v>54.692999999999998</v>
          </cell>
          <cell r="I260" t="str">
            <v>-</v>
          </cell>
          <cell r="J260" t="str">
            <v>-</v>
          </cell>
          <cell r="K260" t="str">
            <v>-</v>
          </cell>
          <cell r="L260" t="str">
            <v>-</v>
          </cell>
          <cell r="M260">
            <v>146.453</v>
          </cell>
          <cell r="N260">
            <v>98.385000000000005</v>
          </cell>
          <cell r="O260" t="str">
            <v>-</v>
          </cell>
          <cell r="P260" t="str">
            <v>-</v>
          </cell>
          <cell r="Q260" t="str">
            <v>-</v>
          </cell>
          <cell r="R260">
            <v>0</v>
          </cell>
          <cell r="S260">
            <v>-78.262</v>
          </cell>
          <cell r="T260">
            <v>61.024999999999999</v>
          </cell>
          <cell r="U260" t="str">
            <v>-</v>
          </cell>
          <cell r="V260" t="str">
            <v>-</v>
          </cell>
          <cell r="W260"/>
          <cell r="X260"/>
          <cell r="Y260"/>
          <cell r="Z260"/>
          <cell r="AA260">
            <v>400.5</v>
          </cell>
          <cell r="AB260">
            <v>0</v>
          </cell>
          <cell r="AC260">
            <v>54.692999999999998</v>
          </cell>
          <cell r="AD260">
            <v>68.122</v>
          </cell>
          <cell r="AE260">
            <v>107.449</v>
          </cell>
          <cell r="AF260">
            <v>0</v>
          </cell>
          <cell r="AG260">
            <v>21.672999999999998</v>
          </cell>
          <cell r="AH260">
            <v>21.672999999999998</v>
          </cell>
          <cell r="AI260">
            <v>28.928999999999998</v>
          </cell>
          <cell r="AJ260">
            <v>40.904000000000003</v>
          </cell>
          <cell r="AK260">
            <v>44.005000000000003</v>
          </cell>
          <cell r="AL260">
            <v>0</v>
          </cell>
          <cell r="AM260">
            <v>0</v>
          </cell>
          <cell r="AN260">
            <v>9.5120000000000005</v>
          </cell>
          <cell r="AO260">
            <v>9.5120000000000005</v>
          </cell>
          <cell r="AP260">
            <v>17.495999999999999</v>
          </cell>
          <cell r="AQ260">
            <v>32.11</v>
          </cell>
          <cell r="AR260">
            <v>34.19</v>
          </cell>
          <cell r="AS260">
            <v>0</v>
          </cell>
          <cell r="AT260">
            <v>0</v>
          </cell>
          <cell r="AU260">
            <v>98.385000000000005</v>
          </cell>
          <cell r="AV260">
            <v>98.385000000000005</v>
          </cell>
          <cell r="AW260">
            <v>17.495999999999999</v>
          </cell>
          <cell r="AX260">
            <v>32.11</v>
          </cell>
          <cell r="AY260">
            <v>17.495999999999999</v>
          </cell>
          <cell r="AZ260">
            <v>32.11</v>
          </cell>
          <cell r="BA260">
            <v>0</v>
          </cell>
          <cell r="BB260">
            <v>61.024999999999999</v>
          </cell>
          <cell r="BC260">
            <v>61.024999999999999</v>
          </cell>
          <cell r="BD260">
            <v>80.459000000000003</v>
          </cell>
          <cell r="BE260">
            <v>80.459000000000003</v>
          </cell>
          <cell r="BF260">
            <v>80.459000000000003</v>
          </cell>
          <cell r="BG260">
            <v>229.96600000000001</v>
          </cell>
          <cell r="BH260">
            <v>-394.30200000000002</v>
          </cell>
          <cell r="BI260">
            <v>-394.30200000000002</v>
          </cell>
          <cell r="BJ260">
            <v>-410.44299999999998</v>
          </cell>
          <cell r="BK260">
            <v>-635.83900000000006</v>
          </cell>
        </row>
        <row r="261">
          <cell r="B261" t="str">
            <v>GUBRF</v>
          </cell>
          <cell r="C261">
            <v>43595.25</v>
          </cell>
          <cell r="D261" t="str">
            <v>Sanayi</v>
          </cell>
          <cell r="E261">
            <v>1518.8316571618625</v>
          </cell>
          <cell r="F261" t="str">
            <v>-</v>
          </cell>
          <cell r="G261">
            <v>1345.378878</v>
          </cell>
          <cell r="H261">
            <v>1257.6064899999999</v>
          </cell>
          <cell r="I261" t="str">
            <v>-</v>
          </cell>
          <cell r="J261" t="str">
            <v>-</v>
          </cell>
          <cell r="K261">
            <v>193.89429159572001</v>
          </cell>
          <cell r="L261" t="str">
            <v>-</v>
          </cell>
          <cell r="M261">
            <v>349.68452100000002</v>
          </cell>
          <cell r="N261">
            <v>149.45237600000002</v>
          </cell>
          <cell r="O261" t="str">
            <v>-</v>
          </cell>
          <cell r="P261" t="str">
            <v>-</v>
          </cell>
          <cell r="Q261">
            <v>31.837733885511248</v>
          </cell>
          <cell r="R261">
            <v>0</v>
          </cell>
          <cell r="S261">
            <v>77.924801000000002</v>
          </cell>
          <cell r="T261">
            <v>-8.7881859999999996</v>
          </cell>
          <cell r="U261" t="str">
            <v>-</v>
          </cell>
          <cell r="V261" t="str">
            <v>-</v>
          </cell>
          <cell r="W261"/>
          <cell r="X261"/>
          <cell r="Y261"/>
          <cell r="Z261"/>
          <cell r="AA261">
            <v>861.72</v>
          </cell>
          <cell r="AB261">
            <v>0</v>
          </cell>
          <cell r="AC261">
            <v>1257.6064899999999</v>
          </cell>
          <cell r="AD261">
            <v>1012.245709</v>
          </cell>
          <cell r="AE261">
            <v>943.855591</v>
          </cell>
          <cell r="AF261">
            <v>0</v>
          </cell>
          <cell r="AG261">
            <v>262.14198099999999</v>
          </cell>
          <cell r="AH261">
            <v>262.14198099999999</v>
          </cell>
          <cell r="AI261">
            <v>211.09138400000001</v>
          </cell>
          <cell r="AJ261">
            <v>331.79009400000001</v>
          </cell>
          <cell r="AK261">
            <v>474.75392699999998</v>
          </cell>
          <cell r="AL261">
            <v>0</v>
          </cell>
          <cell r="AM261">
            <v>0</v>
          </cell>
          <cell r="AN261">
            <v>131.47446400000001</v>
          </cell>
          <cell r="AO261">
            <v>131.47446400000001</v>
          </cell>
          <cell r="AP261">
            <v>92.337177999999994</v>
          </cell>
          <cell r="AQ261">
            <v>219.771523</v>
          </cell>
          <cell r="AR261">
            <v>333.46131300000002</v>
          </cell>
          <cell r="AS261">
            <v>0</v>
          </cell>
          <cell r="AT261">
            <v>0</v>
          </cell>
          <cell r="AU261">
            <v>149.45237599999999</v>
          </cell>
          <cell r="AV261">
            <v>149.45237599999999</v>
          </cell>
          <cell r="AW261">
            <v>110.304877</v>
          </cell>
          <cell r="AX261">
            <v>237.755662</v>
          </cell>
          <cell r="AY261">
            <v>110.304877</v>
          </cell>
          <cell r="AZ261">
            <v>237.755662</v>
          </cell>
          <cell r="BA261">
            <v>0</v>
          </cell>
          <cell r="BB261">
            <v>-8.7881859999999996</v>
          </cell>
          <cell r="BC261">
            <v>-8.7881859999999996</v>
          </cell>
          <cell r="BD261">
            <v>-15.118301000000001</v>
          </cell>
          <cell r="BE261">
            <v>-15.118301000000001</v>
          </cell>
          <cell r="BF261">
            <v>-15.118301000000001</v>
          </cell>
          <cell r="BG261">
            <v>-118.35844899999999</v>
          </cell>
          <cell r="BH261">
            <v>525.65793599999995</v>
          </cell>
          <cell r="BI261">
            <v>525.65793599999995</v>
          </cell>
          <cell r="BJ261">
            <v>462.00363499999997</v>
          </cell>
          <cell r="BK261">
            <v>745.27832599999999</v>
          </cell>
        </row>
        <row r="262">
          <cell r="B262" t="str">
            <v>GLRYH</v>
          </cell>
          <cell r="C262">
            <v>43595.25</v>
          </cell>
          <cell r="D262" t="str">
            <v>Sanayi</v>
          </cell>
          <cell r="E262" t="str">
            <v>-</v>
          </cell>
          <cell r="F262" t="str">
            <v>-</v>
          </cell>
          <cell r="G262">
            <v>59.576338</v>
          </cell>
          <cell r="H262">
            <v>556.59522500000003</v>
          </cell>
          <cell r="I262" t="str">
            <v>-</v>
          </cell>
          <cell r="J262" t="str">
            <v>-</v>
          </cell>
          <cell r="K262" t="str">
            <v>-</v>
          </cell>
          <cell r="L262" t="str">
            <v>-</v>
          </cell>
          <cell r="M262">
            <v>-2.239503</v>
          </cell>
          <cell r="N262">
            <v>3.907508</v>
          </cell>
          <cell r="O262" t="str">
            <v>-</v>
          </cell>
          <cell r="P262" t="str">
            <v>-</v>
          </cell>
          <cell r="Q262" t="str">
            <v>-</v>
          </cell>
          <cell r="R262">
            <v>0</v>
          </cell>
          <cell r="S262">
            <v>0.54099399999999997</v>
          </cell>
          <cell r="T262">
            <v>5.5232599999999996</v>
          </cell>
          <cell r="U262" t="str">
            <v>-</v>
          </cell>
          <cell r="V262" t="str">
            <v>-</v>
          </cell>
          <cell r="W262"/>
          <cell r="X262"/>
          <cell r="Y262"/>
          <cell r="Z262"/>
          <cell r="AA262">
            <v>31.5</v>
          </cell>
          <cell r="AB262">
            <v>0</v>
          </cell>
          <cell r="AC262">
            <v>556.59522500000003</v>
          </cell>
          <cell r="AD262">
            <v>506.46529800000002</v>
          </cell>
          <cell r="AE262">
            <v>55.888550000000002</v>
          </cell>
          <cell r="AF262">
            <v>0</v>
          </cell>
          <cell r="AG262">
            <v>11.794085000000001</v>
          </cell>
          <cell r="AH262">
            <v>11.794085000000001</v>
          </cell>
          <cell r="AI262">
            <v>9.7405980000000003</v>
          </cell>
          <cell r="AJ262">
            <v>10.060641</v>
          </cell>
          <cell r="AK262">
            <v>9.3131789999999999</v>
          </cell>
          <cell r="AL262">
            <v>0</v>
          </cell>
          <cell r="AM262">
            <v>0</v>
          </cell>
          <cell r="AN262">
            <v>3.7502849999999999</v>
          </cell>
          <cell r="AO262">
            <v>3.7502849999999999</v>
          </cell>
          <cell r="AP262">
            <v>0.23855799999999999</v>
          </cell>
          <cell r="AQ262">
            <v>2.2831100000000002</v>
          </cell>
          <cell r="AR262">
            <v>-2.6112540000000002</v>
          </cell>
          <cell r="AS262">
            <v>0</v>
          </cell>
          <cell r="AT262">
            <v>0</v>
          </cell>
          <cell r="AU262">
            <v>3.907508</v>
          </cell>
          <cell r="AV262">
            <v>3.907508</v>
          </cell>
          <cell r="AW262">
            <v>0.38591599999999998</v>
          </cell>
          <cell r="AX262">
            <v>2.4279419999999998</v>
          </cell>
          <cell r="AY262">
            <v>0.38591599999999998</v>
          </cell>
          <cell r="AZ262">
            <v>2.4279419999999998</v>
          </cell>
          <cell r="BA262">
            <v>0</v>
          </cell>
          <cell r="BB262">
            <v>5.5232599999999996</v>
          </cell>
          <cell r="BC262">
            <v>5.5232599999999996</v>
          </cell>
          <cell r="BD262">
            <v>0.23450799999999999</v>
          </cell>
          <cell r="BE262">
            <v>0.23450799999999999</v>
          </cell>
          <cell r="BF262">
            <v>0.23450799999999999</v>
          </cell>
          <cell r="BG262">
            <v>4.5985740000000002</v>
          </cell>
          <cell r="BH262">
            <v>7.6251850000000001</v>
          </cell>
          <cell r="BI262">
            <v>7.6251850000000001</v>
          </cell>
          <cell r="BJ262">
            <v>6.1280720000000004</v>
          </cell>
          <cell r="BK262">
            <v>-24.806702999999999</v>
          </cell>
        </row>
        <row r="263">
          <cell r="B263" t="str">
            <v>HLGYO</v>
          </cell>
          <cell r="C263">
            <v>43595.25</v>
          </cell>
          <cell r="D263" t="str">
            <v>Sanayi</v>
          </cell>
          <cell r="E263" t="str">
            <v>-</v>
          </cell>
          <cell r="F263" t="str">
            <v>-</v>
          </cell>
          <cell r="G263">
            <v>48.836421999999999</v>
          </cell>
          <cell r="H263">
            <v>18.280038999999999</v>
          </cell>
          <cell r="I263" t="str">
            <v>-</v>
          </cell>
          <cell r="J263" t="str">
            <v>-</v>
          </cell>
          <cell r="K263" t="str">
            <v>-</v>
          </cell>
          <cell r="L263" t="str">
            <v>-</v>
          </cell>
          <cell r="M263">
            <v>17.146467000000001</v>
          </cell>
          <cell r="N263">
            <v>13.323264</v>
          </cell>
          <cell r="O263" t="str">
            <v>-</v>
          </cell>
          <cell r="P263" t="str">
            <v>-</v>
          </cell>
          <cell r="Q263" t="str">
            <v>-</v>
          </cell>
          <cell r="R263">
            <v>0</v>
          </cell>
          <cell r="S263">
            <v>323.36097000000001</v>
          </cell>
          <cell r="T263">
            <v>9.7474790000000002</v>
          </cell>
          <cell r="U263" t="str">
            <v>-</v>
          </cell>
          <cell r="V263" t="str">
            <v>-</v>
          </cell>
          <cell r="W263"/>
          <cell r="X263"/>
          <cell r="Y263"/>
          <cell r="Z263"/>
          <cell r="AA263">
            <v>1003.8599999999999</v>
          </cell>
          <cell r="AB263">
            <v>0</v>
          </cell>
          <cell r="AC263">
            <v>18.280038999999999</v>
          </cell>
          <cell r="AD263">
            <v>82.899922000000004</v>
          </cell>
          <cell r="AE263">
            <v>169.14259100000001</v>
          </cell>
          <cell r="AF263">
            <v>0</v>
          </cell>
          <cell r="AG263">
            <v>17.244783000000002</v>
          </cell>
          <cell r="AH263">
            <v>17.244783000000002</v>
          </cell>
          <cell r="AI263">
            <v>29.008324999999999</v>
          </cell>
          <cell r="AJ263">
            <v>46.042735</v>
          </cell>
          <cell r="AK263">
            <v>23.692941000000001</v>
          </cell>
          <cell r="AL263">
            <v>0</v>
          </cell>
          <cell r="AM263">
            <v>0</v>
          </cell>
          <cell r="AN263">
            <v>13.291392999999999</v>
          </cell>
          <cell r="AO263">
            <v>13.291392999999999</v>
          </cell>
          <cell r="AP263">
            <v>25.623078</v>
          </cell>
          <cell r="AQ263">
            <v>42.466406999999997</v>
          </cell>
          <cell r="AR263">
            <v>17.066067</v>
          </cell>
          <cell r="AS263">
            <v>0</v>
          </cell>
          <cell r="AT263">
            <v>0</v>
          </cell>
          <cell r="AU263">
            <v>13.323264</v>
          </cell>
          <cell r="AV263">
            <v>13.323264</v>
          </cell>
          <cell r="AW263">
            <v>25.650818999999998</v>
          </cell>
          <cell r="AX263">
            <v>42.560856999999999</v>
          </cell>
          <cell r="AY263">
            <v>25.650818999999998</v>
          </cell>
          <cell r="AZ263">
            <v>42.560856999999999</v>
          </cell>
          <cell r="BA263">
            <v>0</v>
          </cell>
          <cell r="BB263">
            <v>9.7474790000000002</v>
          </cell>
          <cell r="BC263">
            <v>9.7474790000000002</v>
          </cell>
          <cell r="BD263">
            <v>23.454032999999999</v>
          </cell>
          <cell r="BE263">
            <v>23.454032999999999</v>
          </cell>
          <cell r="BF263">
            <v>23.454032999999999</v>
          </cell>
          <cell r="BG263">
            <v>38.238599999999998</v>
          </cell>
          <cell r="BH263">
            <v>203.15708599999999</v>
          </cell>
          <cell r="BI263">
            <v>203.15708599999999</v>
          </cell>
          <cell r="BJ263">
            <v>211.84592599999999</v>
          </cell>
          <cell r="BK263">
            <v>266.65582999999998</v>
          </cell>
        </row>
        <row r="264">
          <cell r="B264" t="str">
            <v>HATEK</v>
          </cell>
          <cell r="C264">
            <v>43595.25</v>
          </cell>
          <cell r="D264" t="str">
            <v>Sanayi</v>
          </cell>
          <cell r="E264" t="str">
            <v>-</v>
          </cell>
          <cell r="F264" t="str">
            <v>-</v>
          </cell>
          <cell r="G264">
            <v>26.64667</v>
          </cell>
          <cell r="H264">
            <v>43.868436000000003</v>
          </cell>
          <cell r="I264" t="str">
            <v>-</v>
          </cell>
          <cell r="J264" t="str">
            <v>-</v>
          </cell>
          <cell r="K264" t="str">
            <v>-</v>
          </cell>
          <cell r="L264" t="str">
            <v>-</v>
          </cell>
          <cell r="M264">
            <v>-6.3495949999999999</v>
          </cell>
          <cell r="N264">
            <v>1.2433230000000002</v>
          </cell>
          <cell r="O264" t="str">
            <v>-</v>
          </cell>
          <cell r="P264" t="str">
            <v>-</v>
          </cell>
          <cell r="Q264" t="str">
            <v>-</v>
          </cell>
          <cell r="R264">
            <v>0</v>
          </cell>
          <cell r="S264">
            <v>15.125989000000001</v>
          </cell>
          <cell r="T264">
            <v>-2.5907170000000002</v>
          </cell>
          <cell r="U264" t="str">
            <v>-</v>
          </cell>
          <cell r="V264" t="str">
            <v>-</v>
          </cell>
          <cell r="W264"/>
          <cell r="X264"/>
          <cell r="Y264"/>
          <cell r="Z264"/>
          <cell r="AA264">
            <v>84</v>
          </cell>
          <cell r="AB264">
            <v>0</v>
          </cell>
          <cell r="AC264">
            <v>43.868436000000003</v>
          </cell>
          <cell r="AD264">
            <v>71.978594000000001</v>
          </cell>
          <cell r="AE264">
            <v>77.262276999999997</v>
          </cell>
          <cell r="AF264">
            <v>0</v>
          </cell>
          <cell r="AG264">
            <v>3.7823820000000001</v>
          </cell>
          <cell r="AH264">
            <v>3.7823820000000001</v>
          </cell>
          <cell r="AI264">
            <v>14.331714</v>
          </cell>
          <cell r="AJ264">
            <v>20.844899999999999</v>
          </cell>
          <cell r="AK264">
            <v>-2.3873060000000002</v>
          </cell>
          <cell r="AL264">
            <v>0</v>
          </cell>
          <cell r="AM264">
            <v>0</v>
          </cell>
          <cell r="AN264">
            <v>-1.2006079999999999</v>
          </cell>
          <cell r="AO264">
            <v>-1.2006079999999999</v>
          </cell>
          <cell r="AP264">
            <v>7.013477</v>
          </cell>
          <cell r="AQ264">
            <v>14.063176</v>
          </cell>
          <cell r="AR264">
            <v>-7.3051750000000002</v>
          </cell>
          <cell r="AS264">
            <v>0</v>
          </cell>
          <cell r="AT264">
            <v>0</v>
          </cell>
          <cell r="AU264">
            <v>1.243323</v>
          </cell>
          <cell r="AV264">
            <v>1.243323</v>
          </cell>
          <cell r="AW264">
            <v>9.5770730000000004</v>
          </cell>
          <cell r="AX264">
            <v>17.357241999999999</v>
          </cell>
          <cell r="AY264">
            <v>9.5770730000000004</v>
          </cell>
          <cell r="AZ264">
            <v>17.357241999999999</v>
          </cell>
          <cell r="BA264">
            <v>0</v>
          </cell>
          <cell r="BB264">
            <v>-2.5907170000000002</v>
          </cell>
          <cell r="BC264">
            <v>-2.5907170000000002</v>
          </cell>
          <cell r="BD264">
            <v>1.113936</v>
          </cell>
          <cell r="BE264">
            <v>1.113936</v>
          </cell>
          <cell r="BF264">
            <v>1.113936</v>
          </cell>
          <cell r="BG264">
            <v>-0.53943300000000005</v>
          </cell>
          <cell r="BH264">
            <v>45.880628999999999</v>
          </cell>
          <cell r="BI264">
            <v>45.880628999999999</v>
          </cell>
          <cell r="BJ264">
            <v>50.449137999999998</v>
          </cell>
          <cell r="BK264">
            <v>73.877594000000002</v>
          </cell>
        </row>
        <row r="265">
          <cell r="B265" t="str">
            <v>IEYHO</v>
          </cell>
          <cell r="C265">
            <v>43595.25</v>
          </cell>
          <cell r="D265" t="str">
            <v>Sanayi</v>
          </cell>
          <cell r="E265" t="str">
            <v>-</v>
          </cell>
          <cell r="F265" t="str">
            <v>-</v>
          </cell>
          <cell r="G265">
            <v>-12.885726999999999</v>
          </cell>
          <cell r="H265">
            <v>96.592720999999997</v>
          </cell>
          <cell r="I265" t="str">
            <v>-</v>
          </cell>
          <cell r="J265" t="str">
            <v>-</v>
          </cell>
          <cell r="K265" t="str">
            <v>-</v>
          </cell>
          <cell r="L265" t="str">
            <v>-</v>
          </cell>
          <cell r="M265">
            <v>-12.817394</v>
          </cell>
          <cell r="N265">
            <v>4.4810639999999999</v>
          </cell>
          <cell r="O265" t="str">
            <v>-</v>
          </cell>
          <cell r="P265" t="str">
            <v>-</v>
          </cell>
          <cell r="Q265" t="str">
            <v>-</v>
          </cell>
          <cell r="R265">
            <v>0</v>
          </cell>
          <cell r="S265">
            <v>30.482679000000001</v>
          </cell>
          <cell r="T265">
            <v>3.9313280000000002</v>
          </cell>
          <cell r="U265" t="str">
            <v>-</v>
          </cell>
          <cell r="V265" t="str">
            <v>-</v>
          </cell>
          <cell r="W265"/>
          <cell r="X265"/>
          <cell r="Y265"/>
          <cell r="Z265"/>
          <cell r="AA265">
            <v>195.6944639628</v>
          </cell>
          <cell r="AB265">
            <v>0</v>
          </cell>
          <cell r="AC265">
            <v>96.592720999999997</v>
          </cell>
          <cell r="AD265">
            <v>102.588438</v>
          </cell>
          <cell r="AE265">
            <v>109.929374</v>
          </cell>
          <cell r="AF265">
            <v>0</v>
          </cell>
          <cell r="AG265">
            <v>17.894064</v>
          </cell>
          <cell r="AH265">
            <v>17.894064</v>
          </cell>
          <cell r="AI265">
            <v>23.228577000000001</v>
          </cell>
          <cell r="AJ265">
            <v>29.369415</v>
          </cell>
          <cell r="AK265">
            <v>-4.2918010000000004</v>
          </cell>
          <cell r="AL265">
            <v>0</v>
          </cell>
          <cell r="AM265">
            <v>0</v>
          </cell>
          <cell r="AN265">
            <v>0.54536600000000002</v>
          </cell>
          <cell r="AO265">
            <v>0.54536600000000002</v>
          </cell>
          <cell r="AP265">
            <v>5.3548020000000003</v>
          </cell>
          <cell r="AQ265">
            <v>10.055453</v>
          </cell>
          <cell r="AR265">
            <v>-10.154292</v>
          </cell>
          <cell r="AS265">
            <v>0</v>
          </cell>
          <cell r="AT265">
            <v>0</v>
          </cell>
          <cell r="AU265">
            <v>4.4810639999999999</v>
          </cell>
          <cell r="AV265">
            <v>4.4810639999999999</v>
          </cell>
          <cell r="AW265">
            <v>9.3375219999999999</v>
          </cell>
          <cell r="AX265">
            <v>14.246278999999999</v>
          </cell>
          <cell r="AY265">
            <v>9.3375219999999999</v>
          </cell>
          <cell r="AZ265">
            <v>14.246278999999999</v>
          </cell>
          <cell r="BA265">
            <v>0</v>
          </cell>
          <cell r="BB265">
            <v>3.9313280000000002</v>
          </cell>
          <cell r="BC265">
            <v>3.9313280000000002</v>
          </cell>
          <cell r="BD265">
            <v>-5.1245609999999999</v>
          </cell>
          <cell r="BE265">
            <v>-5.1245609999999999</v>
          </cell>
          <cell r="BF265">
            <v>-5.1245609999999999</v>
          </cell>
          <cell r="BG265">
            <v>-17.100804</v>
          </cell>
          <cell r="BH265">
            <v>130.59496100000001</v>
          </cell>
          <cell r="BI265">
            <v>130.59496100000001</v>
          </cell>
          <cell r="BJ265">
            <v>145.06404599999999</v>
          </cell>
          <cell r="BK265">
            <v>152.670244</v>
          </cell>
        </row>
        <row r="266">
          <cell r="B266" t="str">
            <v>IHEVA</v>
          </cell>
          <cell r="C266">
            <v>43595.25</v>
          </cell>
          <cell r="D266" t="str">
            <v>Sanayi</v>
          </cell>
          <cell r="E266" t="str">
            <v>-</v>
          </cell>
          <cell r="F266" t="str">
            <v>-</v>
          </cell>
          <cell r="G266">
            <v>54.464796</v>
          </cell>
          <cell r="H266">
            <v>44.839387000000002</v>
          </cell>
          <cell r="I266" t="str">
            <v>-</v>
          </cell>
          <cell r="J266" t="str">
            <v>-</v>
          </cell>
          <cell r="K266" t="str">
            <v>-</v>
          </cell>
          <cell r="L266" t="str">
            <v>-</v>
          </cell>
          <cell r="M266">
            <v>6.1756769999999994</v>
          </cell>
          <cell r="N266">
            <v>7.6690249999999995</v>
          </cell>
          <cell r="O266" t="str">
            <v>-</v>
          </cell>
          <cell r="P266" t="str">
            <v>-</v>
          </cell>
          <cell r="Q266" t="str">
            <v>-</v>
          </cell>
          <cell r="R266">
            <v>0</v>
          </cell>
          <cell r="S266">
            <v>6.0766099999999996</v>
          </cell>
          <cell r="T266">
            <v>3.7124350000000002</v>
          </cell>
          <cell r="U266" t="str">
            <v>-</v>
          </cell>
          <cell r="V266" t="str">
            <v>-</v>
          </cell>
          <cell r="W266"/>
          <cell r="X266"/>
          <cell r="Y266"/>
          <cell r="Z266"/>
          <cell r="AA266">
            <v>179.88780129719999</v>
          </cell>
          <cell r="AB266">
            <v>0</v>
          </cell>
          <cell r="AC266">
            <v>44.839387000000002</v>
          </cell>
          <cell r="AD266">
            <v>43.345982999999997</v>
          </cell>
          <cell r="AE266">
            <v>50.196451000000003</v>
          </cell>
          <cell r="AF266">
            <v>0</v>
          </cell>
          <cell r="AG266">
            <v>10.650264999999999</v>
          </cell>
          <cell r="AH266">
            <v>10.650264999999999</v>
          </cell>
          <cell r="AI266">
            <v>9.5875050000000002</v>
          </cell>
          <cell r="AJ266">
            <v>11.525701</v>
          </cell>
          <cell r="AK266">
            <v>10.297784</v>
          </cell>
          <cell r="AL266">
            <v>0</v>
          </cell>
          <cell r="AM266">
            <v>0</v>
          </cell>
          <cell r="AN266">
            <v>7.2273909999999999</v>
          </cell>
          <cell r="AO266">
            <v>7.2273909999999999</v>
          </cell>
          <cell r="AP266">
            <v>6.35006</v>
          </cell>
          <cell r="AQ266">
            <v>8.240691</v>
          </cell>
          <cell r="AR266">
            <v>5.8106369999999998</v>
          </cell>
          <cell r="AS266">
            <v>0</v>
          </cell>
          <cell r="AT266">
            <v>0</v>
          </cell>
          <cell r="AU266">
            <v>7.6690250000000004</v>
          </cell>
          <cell r="AV266">
            <v>7.6690250000000004</v>
          </cell>
          <cell r="AW266">
            <v>6.570049</v>
          </cell>
          <cell r="AX266">
            <v>8.5400589999999994</v>
          </cell>
          <cell r="AY266">
            <v>6.570049</v>
          </cell>
          <cell r="AZ266">
            <v>8.5400589999999994</v>
          </cell>
          <cell r="BA266">
            <v>0</v>
          </cell>
          <cell r="BB266">
            <v>3.7124350000000002</v>
          </cell>
          <cell r="BC266">
            <v>3.7124350000000002</v>
          </cell>
          <cell r="BD266">
            <v>-6.7337059999999997</v>
          </cell>
          <cell r="BE266">
            <v>-6.7337059999999997</v>
          </cell>
          <cell r="BF266">
            <v>-6.7337059999999997</v>
          </cell>
          <cell r="BG266">
            <v>3.7736420000000002</v>
          </cell>
          <cell r="BH266">
            <v>-6.5481309999999997</v>
          </cell>
          <cell r="BI266">
            <v>-6.5481309999999997</v>
          </cell>
          <cell r="BJ266">
            <v>4.6899999999999997E-3</v>
          </cell>
          <cell r="BK266">
            <v>0.19742699999999999</v>
          </cell>
        </row>
        <row r="267">
          <cell r="B267" t="str">
            <v>IHLGM</v>
          </cell>
          <cell r="C267">
            <v>43595.25</v>
          </cell>
          <cell r="D267" t="str">
            <v>Sanayi</v>
          </cell>
          <cell r="E267" t="str">
            <v>-</v>
          </cell>
          <cell r="F267" t="str">
            <v>-</v>
          </cell>
          <cell r="G267">
            <v>6.5641530000000001</v>
          </cell>
          <cell r="H267">
            <v>6.4768759999999999</v>
          </cell>
          <cell r="I267" t="str">
            <v>-</v>
          </cell>
          <cell r="J267" t="str">
            <v>-</v>
          </cell>
          <cell r="K267" t="str">
            <v>-</v>
          </cell>
          <cell r="L267" t="str">
            <v>-</v>
          </cell>
          <cell r="M267">
            <v>-1.34379</v>
          </cell>
          <cell r="N267">
            <v>-0.39988099999999999</v>
          </cell>
          <cell r="O267" t="str">
            <v>-</v>
          </cell>
          <cell r="P267" t="str">
            <v>-</v>
          </cell>
          <cell r="Q267" t="str">
            <v>-</v>
          </cell>
          <cell r="R267">
            <v>0</v>
          </cell>
          <cell r="S267">
            <v>-1.091715</v>
          </cell>
          <cell r="T267">
            <v>-0.150252</v>
          </cell>
          <cell r="U267" t="str">
            <v>-</v>
          </cell>
          <cell r="V267" t="str">
            <v>-</v>
          </cell>
          <cell r="W267"/>
          <cell r="X267"/>
          <cell r="Y267"/>
          <cell r="Z267"/>
          <cell r="AA267">
            <v>278.88</v>
          </cell>
          <cell r="AB267">
            <v>0</v>
          </cell>
          <cell r="AC267">
            <v>6.4768759999999999</v>
          </cell>
          <cell r="AD267">
            <v>4.734369</v>
          </cell>
          <cell r="AE267">
            <v>8.4279999999999994E-2</v>
          </cell>
          <cell r="AF267">
            <v>0</v>
          </cell>
          <cell r="AG267">
            <v>0.72354700000000005</v>
          </cell>
          <cell r="AH267">
            <v>0.72354700000000005</v>
          </cell>
          <cell r="AI267">
            <v>0.36958000000000002</v>
          </cell>
          <cell r="AJ267">
            <v>3.1843000000000003E-2</v>
          </cell>
          <cell r="AK267">
            <v>0.39213399999999998</v>
          </cell>
          <cell r="AL267">
            <v>0</v>
          </cell>
          <cell r="AM267">
            <v>0</v>
          </cell>
          <cell r="AN267">
            <v>-0.413547</v>
          </cell>
          <cell r="AO267">
            <v>-0.413547</v>
          </cell>
          <cell r="AP267">
            <v>-0.454372</v>
          </cell>
          <cell r="AQ267">
            <v>-1.3581909999999999</v>
          </cell>
          <cell r="AR267">
            <v>-1.736227</v>
          </cell>
          <cell r="AS267">
            <v>0</v>
          </cell>
          <cell r="AT267">
            <v>0</v>
          </cell>
          <cell r="AU267">
            <v>-0.39988099999999999</v>
          </cell>
          <cell r="AV267">
            <v>-0.39988099999999999</v>
          </cell>
          <cell r="AW267">
            <v>-0.44051699999999999</v>
          </cell>
          <cell r="AX267">
            <v>-1.3566260000000001</v>
          </cell>
          <cell r="AY267">
            <v>-0.44051699999999999</v>
          </cell>
          <cell r="AZ267">
            <v>-1.3566260000000001</v>
          </cell>
          <cell r="BA267">
            <v>0</v>
          </cell>
          <cell r="BB267">
            <v>-0.150252</v>
          </cell>
          <cell r="BC267">
            <v>-0.150252</v>
          </cell>
          <cell r="BD267">
            <v>0.23149900000000001</v>
          </cell>
          <cell r="BE267">
            <v>0.23149900000000001</v>
          </cell>
          <cell r="BF267">
            <v>0.23149900000000001</v>
          </cell>
          <cell r="BG267">
            <v>-0.762571</v>
          </cell>
          <cell r="BH267">
            <v>-0.198796</v>
          </cell>
          <cell r="BI267">
            <v>-0.198796</v>
          </cell>
          <cell r="BJ267">
            <v>-0.30633500000000002</v>
          </cell>
          <cell r="BK267">
            <v>-0.53716799999999998</v>
          </cell>
        </row>
        <row r="268">
          <cell r="B268" t="str">
            <v>IHYAY</v>
          </cell>
          <cell r="C268">
            <v>43595.25</v>
          </cell>
          <cell r="D268" t="str">
            <v>Sanayi</v>
          </cell>
          <cell r="E268" t="str">
            <v>-</v>
          </cell>
          <cell r="F268" t="str">
            <v>-</v>
          </cell>
          <cell r="G268">
            <v>57.604793000000001</v>
          </cell>
          <cell r="H268">
            <v>44.532311999999997</v>
          </cell>
          <cell r="I268" t="str">
            <v>-</v>
          </cell>
          <cell r="J268" t="str">
            <v>-</v>
          </cell>
          <cell r="K268" t="str">
            <v>-</v>
          </cell>
          <cell r="L268" t="str">
            <v>-</v>
          </cell>
          <cell r="M268">
            <v>-6.0187169999999997</v>
          </cell>
          <cell r="N268">
            <v>-8.4286890000000003</v>
          </cell>
          <cell r="O268" t="str">
            <v>-</v>
          </cell>
          <cell r="P268" t="str">
            <v>-</v>
          </cell>
          <cell r="Q268" t="str">
            <v>-</v>
          </cell>
          <cell r="R268">
            <v>0</v>
          </cell>
          <cell r="S268">
            <v>-1.0868169999999999</v>
          </cell>
          <cell r="T268">
            <v>-5.1577330000000003</v>
          </cell>
          <cell r="U268" t="str">
            <v>-</v>
          </cell>
          <cell r="V268" t="str">
            <v>-</v>
          </cell>
          <cell r="W268"/>
          <cell r="X268"/>
          <cell r="Y268"/>
          <cell r="Z268"/>
          <cell r="AA268">
            <v>115.99999999999999</v>
          </cell>
          <cell r="AB268">
            <v>0</v>
          </cell>
          <cell r="AC268">
            <v>44.532311999999997</v>
          </cell>
          <cell r="AD268">
            <v>57.608032000000001</v>
          </cell>
          <cell r="AE268">
            <v>54.422953</v>
          </cell>
          <cell r="AF268">
            <v>0</v>
          </cell>
          <cell r="AG268">
            <v>2.967921</v>
          </cell>
          <cell r="AH268">
            <v>2.967921</v>
          </cell>
          <cell r="AI268">
            <v>12.03966</v>
          </cell>
          <cell r="AJ268">
            <v>9.2052370000000003</v>
          </cell>
          <cell r="AK268">
            <v>5.9303179999999998</v>
          </cell>
          <cell r="AL268">
            <v>0</v>
          </cell>
          <cell r="AM268">
            <v>0</v>
          </cell>
          <cell r="AN268">
            <v>-9.8243670000000005</v>
          </cell>
          <cell r="AO268">
            <v>-9.8243670000000005</v>
          </cell>
          <cell r="AP268">
            <v>-1.1591400000000001</v>
          </cell>
          <cell r="AQ268">
            <v>0.39386399999999999</v>
          </cell>
          <cell r="AR268">
            <v>-7.1852879999999999</v>
          </cell>
          <cell r="AS268">
            <v>0</v>
          </cell>
          <cell r="AT268">
            <v>0</v>
          </cell>
          <cell r="AU268">
            <v>-8.4286890000000003</v>
          </cell>
          <cell r="AV268">
            <v>-8.4286890000000003</v>
          </cell>
          <cell r="AW268">
            <v>0.22794</v>
          </cell>
          <cell r="AX268">
            <v>1.307415</v>
          </cell>
          <cell r="AY268">
            <v>0.22794</v>
          </cell>
          <cell r="AZ268">
            <v>1.307415</v>
          </cell>
          <cell r="BA268">
            <v>0</v>
          </cell>
          <cell r="BB268">
            <v>-5.1577330000000003</v>
          </cell>
          <cell r="BC268">
            <v>-5.1577330000000003</v>
          </cell>
          <cell r="BD268">
            <v>-2.6217069999999998</v>
          </cell>
          <cell r="BE268">
            <v>-2.6217069999999998</v>
          </cell>
          <cell r="BF268">
            <v>-2.6217069999999998</v>
          </cell>
          <cell r="BG268">
            <v>-1.093494</v>
          </cell>
          <cell r="BH268">
            <v>3.333253</v>
          </cell>
          <cell r="BI268">
            <v>3.333253</v>
          </cell>
          <cell r="BJ268">
            <v>3.1371519999999999</v>
          </cell>
          <cell r="BK268">
            <v>1.8304199999999999</v>
          </cell>
        </row>
        <row r="269">
          <cell r="B269" t="str">
            <v>KAREL</v>
          </cell>
          <cell r="C269">
            <v>43595.25</v>
          </cell>
          <cell r="D269" t="str">
            <v>Sanayi</v>
          </cell>
          <cell r="E269" t="str">
            <v>-</v>
          </cell>
          <cell r="F269" t="str">
            <v>-</v>
          </cell>
          <cell r="G269">
            <v>221.82387600000001</v>
          </cell>
          <cell r="H269">
            <v>133.37238400000001</v>
          </cell>
          <cell r="I269" t="str">
            <v>-</v>
          </cell>
          <cell r="J269" t="str">
            <v>-</v>
          </cell>
          <cell r="K269" t="str">
            <v>-</v>
          </cell>
          <cell r="L269" t="str">
            <v>-</v>
          </cell>
          <cell r="M269">
            <v>66.984385000000003</v>
          </cell>
          <cell r="N269">
            <v>24.741795000000003</v>
          </cell>
          <cell r="O269" t="str">
            <v>-</v>
          </cell>
          <cell r="P269" t="str">
            <v>-</v>
          </cell>
          <cell r="Q269" t="str">
            <v>-</v>
          </cell>
          <cell r="R269">
            <v>0</v>
          </cell>
          <cell r="S269">
            <v>85.005459000000002</v>
          </cell>
          <cell r="T269">
            <v>6.1871830000000001</v>
          </cell>
          <cell r="U269" t="str">
            <v>-</v>
          </cell>
          <cell r="V269" t="str">
            <v>-</v>
          </cell>
          <cell r="W269"/>
          <cell r="X269"/>
          <cell r="Y269"/>
          <cell r="Z269"/>
          <cell r="AA269">
            <v>373.83120000000002</v>
          </cell>
          <cell r="AB269">
            <v>0</v>
          </cell>
          <cell r="AC269">
            <v>133.37238400000001</v>
          </cell>
          <cell r="AD269">
            <v>176.98092</v>
          </cell>
          <cell r="AE269">
            <v>197.227689</v>
          </cell>
          <cell r="AF269">
            <v>0</v>
          </cell>
          <cell r="AG269">
            <v>34.066433000000004</v>
          </cell>
          <cell r="AH269">
            <v>34.066433000000004</v>
          </cell>
          <cell r="AI269">
            <v>46.944740000000003</v>
          </cell>
          <cell r="AJ269">
            <v>72.677688000000003</v>
          </cell>
          <cell r="AK269">
            <v>77.869237999999996</v>
          </cell>
          <cell r="AL269">
            <v>0</v>
          </cell>
          <cell r="AM269">
            <v>0</v>
          </cell>
          <cell r="AN269">
            <v>17.815353000000002</v>
          </cell>
          <cell r="AO269">
            <v>17.815353000000002</v>
          </cell>
          <cell r="AP269">
            <v>30.277906000000002</v>
          </cell>
          <cell r="AQ269">
            <v>56.897252000000002</v>
          </cell>
          <cell r="AR269">
            <v>60.102459000000003</v>
          </cell>
          <cell r="AS269">
            <v>0</v>
          </cell>
          <cell r="AT269">
            <v>0</v>
          </cell>
          <cell r="AU269">
            <v>24.741795</v>
          </cell>
          <cell r="AV269">
            <v>24.741795</v>
          </cell>
          <cell r="AW269">
            <v>37.455184000000003</v>
          </cell>
          <cell r="AX269">
            <v>64.012134000000003</v>
          </cell>
          <cell r="AY269">
            <v>37.455184000000003</v>
          </cell>
          <cell r="AZ269">
            <v>64.012134000000003</v>
          </cell>
          <cell r="BA269">
            <v>0</v>
          </cell>
          <cell r="BB269">
            <v>6.1871830000000001</v>
          </cell>
          <cell r="BC269">
            <v>6.1871830000000001</v>
          </cell>
          <cell r="BD269">
            <v>2.7684299999999999</v>
          </cell>
          <cell r="BE269">
            <v>2.7684299999999999</v>
          </cell>
          <cell r="BF269">
            <v>2.7684299999999999</v>
          </cell>
          <cell r="BG269">
            <v>-25.719356000000001</v>
          </cell>
          <cell r="BH269">
            <v>194.002319</v>
          </cell>
          <cell r="BI269">
            <v>194.002319</v>
          </cell>
          <cell r="BJ269">
            <v>257.24578100000002</v>
          </cell>
          <cell r="BK269">
            <v>351.31036899999998</v>
          </cell>
        </row>
        <row r="270">
          <cell r="B270" t="str">
            <v>KONYA</v>
          </cell>
          <cell r="C270">
            <v>43595.25</v>
          </cell>
          <cell r="D270" t="str">
            <v>Sanayi</v>
          </cell>
          <cell r="E270" t="str">
            <v>-</v>
          </cell>
          <cell r="F270" t="str">
            <v>-</v>
          </cell>
          <cell r="G270">
            <v>83.785617000000002</v>
          </cell>
          <cell r="H270">
            <v>75.576296999999997</v>
          </cell>
          <cell r="I270" t="str">
            <v>-</v>
          </cell>
          <cell r="J270" t="str">
            <v>-</v>
          </cell>
          <cell r="K270" t="str">
            <v>-</v>
          </cell>
          <cell r="L270" t="str">
            <v>-</v>
          </cell>
          <cell r="M270">
            <v>8.772195</v>
          </cell>
          <cell r="N270">
            <v>10.053535</v>
          </cell>
          <cell r="O270" t="str">
            <v>-</v>
          </cell>
          <cell r="P270" t="str">
            <v>-</v>
          </cell>
          <cell r="Q270" t="str">
            <v>-</v>
          </cell>
          <cell r="R270">
            <v>0</v>
          </cell>
          <cell r="S270">
            <v>-0.71836299999999997</v>
          </cell>
          <cell r="T270">
            <v>5.437983</v>
          </cell>
          <cell r="U270" t="str">
            <v>-</v>
          </cell>
          <cell r="V270" t="str">
            <v>-</v>
          </cell>
          <cell r="W270"/>
          <cell r="X270"/>
          <cell r="Y270"/>
          <cell r="Z270"/>
          <cell r="AA270">
            <v>859.18747199999996</v>
          </cell>
          <cell r="AB270">
            <v>0</v>
          </cell>
          <cell r="AC270">
            <v>75.576296999999997</v>
          </cell>
          <cell r="AD270">
            <v>109.54503</v>
          </cell>
          <cell r="AE270">
            <v>103.821544</v>
          </cell>
          <cell r="AF270">
            <v>0</v>
          </cell>
          <cell r="AG270">
            <v>14.168856</v>
          </cell>
          <cell r="AH270">
            <v>14.168856</v>
          </cell>
          <cell r="AI270">
            <v>20.108516000000002</v>
          </cell>
          <cell r="AJ270">
            <v>23.464631000000001</v>
          </cell>
          <cell r="AK270">
            <v>15.84441</v>
          </cell>
          <cell r="AL270">
            <v>0</v>
          </cell>
          <cell r="AM270">
            <v>0</v>
          </cell>
          <cell r="AN270">
            <v>5.3524510000000003</v>
          </cell>
          <cell r="AO270">
            <v>5.3524510000000003</v>
          </cell>
          <cell r="AP270">
            <v>10.547639</v>
          </cell>
          <cell r="AQ270">
            <v>13.839290999999999</v>
          </cell>
          <cell r="AR270">
            <v>4.3081579999999997</v>
          </cell>
          <cell r="AS270">
            <v>0</v>
          </cell>
          <cell r="AT270">
            <v>0</v>
          </cell>
          <cell r="AU270">
            <v>10.053535</v>
          </cell>
          <cell r="AV270">
            <v>10.053535</v>
          </cell>
          <cell r="AW270">
            <v>15.196979000000001</v>
          </cell>
          <cell r="AX270">
            <v>18.407105000000001</v>
          </cell>
          <cell r="AY270">
            <v>15.196979000000001</v>
          </cell>
          <cell r="AZ270">
            <v>18.407105000000001</v>
          </cell>
          <cell r="BA270">
            <v>0</v>
          </cell>
          <cell r="BB270">
            <v>5.437983</v>
          </cell>
          <cell r="BC270">
            <v>5.437983</v>
          </cell>
          <cell r="BD270">
            <v>11.210483</v>
          </cell>
          <cell r="BE270">
            <v>11.210483</v>
          </cell>
          <cell r="BF270">
            <v>11.210483</v>
          </cell>
          <cell r="BG270">
            <v>19.063607999999999</v>
          </cell>
          <cell r="BH270">
            <v>-92.398739000000006</v>
          </cell>
          <cell r="BI270">
            <v>-92.398739000000006</v>
          </cell>
          <cell r="BJ270">
            <v>-44.282701000000003</v>
          </cell>
          <cell r="BK270">
            <v>-72.836438000000001</v>
          </cell>
        </row>
        <row r="271">
          <cell r="B271" t="str">
            <v>KRSTL</v>
          </cell>
          <cell r="C271">
            <v>43595.25</v>
          </cell>
          <cell r="D271" t="str">
            <v>Sanayi</v>
          </cell>
          <cell r="E271" t="str">
            <v>-</v>
          </cell>
          <cell r="F271" t="str">
            <v>-</v>
          </cell>
          <cell r="G271">
            <v>19.594024000000001</v>
          </cell>
          <cell r="H271">
            <v>15.107125</v>
          </cell>
          <cell r="I271" t="str">
            <v>-</v>
          </cell>
          <cell r="J271" t="str">
            <v>-</v>
          </cell>
          <cell r="K271" t="str">
            <v>-</v>
          </cell>
          <cell r="L271" t="str">
            <v>-</v>
          </cell>
          <cell r="M271">
            <v>-4.818454</v>
          </cell>
          <cell r="N271">
            <v>0.54403699999999999</v>
          </cell>
          <cell r="O271" t="str">
            <v>-</v>
          </cell>
          <cell r="P271" t="str">
            <v>-</v>
          </cell>
          <cell r="Q271" t="str">
            <v>-</v>
          </cell>
          <cell r="R271">
            <v>0</v>
          </cell>
          <cell r="S271">
            <v>-5.9962200000000001</v>
          </cell>
          <cell r="T271">
            <v>0.18365500000000001</v>
          </cell>
          <cell r="U271" t="str">
            <v>-</v>
          </cell>
          <cell r="V271" t="str">
            <v>-</v>
          </cell>
          <cell r="W271"/>
          <cell r="X271"/>
          <cell r="Y271"/>
          <cell r="Z271"/>
          <cell r="AA271">
            <v>76.8</v>
          </cell>
          <cell r="AB271">
            <v>0</v>
          </cell>
          <cell r="AC271">
            <v>15.107125</v>
          </cell>
          <cell r="AD271">
            <v>27.704803999999999</v>
          </cell>
          <cell r="AE271">
            <v>29.333703</v>
          </cell>
          <cell r="AF271">
            <v>0</v>
          </cell>
          <cell r="AG271">
            <v>1.068306</v>
          </cell>
          <cell r="AH271">
            <v>1.068306</v>
          </cell>
          <cell r="AI271">
            <v>-0.68473700000000004</v>
          </cell>
          <cell r="AJ271">
            <v>-0.21085899999999999</v>
          </cell>
          <cell r="AK271">
            <v>-3.5998480000000002</v>
          </cell>
          <cell r="AL271">
            <v>0</v>
          </cell>
          <cell r="AM271">
            <v>0</v>
          </cell>
          <cell r="AN271">
            <v>-6.7107E-2</v>
          </cell>
          <cell r="AO271">
            <v>-6.7107E-2</v>
          </cell>
          <cell r="AP271">
            <v>-3.0730119999999999</v>
          </cell>
          <cell r="AQ271">
            <v>-1.9765919999999999</v>
          </cell>
          <cell r="AR271">
            <v>-5.5220469999999997</v>
          </cell>
          <cell r="AS271">
            <v>0</v>
          </cell>
          <cell r="AT271">
            <v>0</v>
          </cell>
          <cell r="AU271">
            <v>0.54403699999999999</v>
          </cell>
          <cell r="AV271">
            <v>0.54403699999999999</v>
          </cell>
          <cell r="AW271">
            <v>-2.4777360000000002</v>
          </cell>
          <cell r="AX271">
            <v>-1.4039200000000001</v>
          </cell>
          <cell r="AY271">
            <v>-2.4777360000000002</v>
          </cell>
          <cell r="AZ271">
            <v>-1.4039200000000001</v>
          </cell>
          <cell r="BA271">
            <v>0</v>
          </cell>
          <cell r="BB271">
            <v>0.18365500000000001</v>
          </cell>
          <cell r="BC271">
            <v>0.18365500000000001</v>
          </cell>
          <cell r="BD271">
            <v>-3.827696</v>
          </cell>
          <cell r="BE271">
            <v>-3.827696</v>
          </cell>
          <cell r="BF271">
            <v>-3.827696</v>
          </cell>
          <cell r="BG271">
            <v>0.32218599999999997</v>
          </cell>
          <cell r="BH271">
            <v>17.918574</v>
          </cell>
          <cell r="BI271">
            <v>17.918574</v>
          </cell>
          <cell r="BJ271">
            <v>15.82241</v>
          </cell>
          <cell r="BK271">
            <v>17.590067999999999</v>
          </cell>
        </row>
        <row r="272">
          <cell r="B272" t="str">
            <v>KUYAS</v>
          </cell>
          <cell r="C272">
            <v>43595.25</v>
          </cell>
          <cell r="D272" t="str">
            <v>Sanayi</v>
          </cell>
          <cell r="E272" t="str">
            <v>-</v>
          </cell>
          <cell r="F272" t="str">
            <v>-</v>
          </cell>
          <cell r="G272">
            <v>7.1166790000000004</v>
          </cell>
          <cell r="H272">
            <v>21.731864999999999</v>
          </cell>
          <cell r="I272" t="str">
            <v>-</v>
          </cell>
          <cell r="J272" t="str">
            <v>-</v>
          </cell>
          <cell r="K272" t="str">
            <v>-</v>
          </cell>
          <cell r="L272" t="str">
            <v>-</v>
          </cell>
          <cell r="M272">
            <v>1.8553580000000001</v>
          </cell>
          <cell r="N272">
            <v>10.733461</v>
          </cell>
          <cell r="O272" t="str">
            <v>-</v>
          </cell>
          <cell r="P272" t="str">
            <v>-</v>
          </cell>
          <cell r="Q272" t="str">
            <v>-</v>
          </cell>
          <cell r="R272">
            <v>0</v>
          </cell>
          <cell r="S272">
            <v>-4.4600710000000001</v>
          </cell>
          <cell r="T272">
            <v>5.8651489999999997</v>
          </cell>
          <cell r="U272" t="str">
            <v>-</v>
          </cell>
          <cell r="V272" t="str">
            <v>-</v>
          </cell>
          <cell r="W272"/>
          <cell r="X272"/>
          <cell r="Y272"/>
          <cell r="Z272"/>
          <cell r="AA272">
            <v>59.336979988800003</v>
          </cell>
          <cell r="AB272">
            <v>0</v>
          </cell>
          <cell r="AC272">
            <v>21.731864999999999</v>
          </cell>
          <cell r="AD272">
            <v>5.1605420000000004</v>
          </cell>
          <cell r="AE272">
            <v>2.1467559999999999</v>
          </cell>
          <cell r="AF272">
            <v>0</v>
          </cell>
          <cell r="AG272">
            <v>14.348191999999999</v>
          </cell>
          <cell r="AH272">
            <v>14.348191999999999</v>
          </cell>
          <cell r="AI272">
            <v>3.8084549999999999</v>
          </cell>
          <cell r="AJ272">
            <v>1.408228</v>
          </cell>
          <cell r="AK272">
            <v>4.4698950000000002</v>
          </cell>
          <cell r="AL272">
            <v>0</v>
          </cell>
          <cell r="AM272">
            <v>0</v>
          </cell>
          <cell r="AN272">
            <v>10.636053</v>
          </cell>
          <cell r="AO272">
            <v>10.636053</v>
          </cell>
          <cell r="AP272">
            <v>0.35533300000000001</v>
          </cell>
          <cell r="AQ272">
            <v>-0.89705699999999999</v>
          </cell>
          <cell r="AR272">
            <v>1.744175</v>
          </cell>
          <cell r="AS272">
            <v>0</v>
          </cell>
          <cell r="AT272">
            <v>0</v>
          </cell>
          <cell r="AU272">
            <v>10.733461</v>
          </cell>
          <cell r="AV272">
            <v>10.733461</v>
          </cell>
          <cell r="AW272">
            <v>0.46451700000000001</v>
          </cell>
          <cell r="AX272">
            <v>-0.78982600000000003</v>
          </cell>
          <cell r="AY272">
            <v>0.46451700000000001</v>
          </cell>
          <cell r="AZ272">
            <v>-0.78982600000000003</v>
          </cell>
          <cell r="BA272">
            <v>0</v>
          </cell>
          <cell r="BB272">
            <v>5.8651489999999997</v>
          </cell>
          <cell r="BC272">
            <v>5.8651489999999997</v>
          </cell>
          <cell r="BD272">
            <v>-6.3036209999999997</v>
          </cell>
          <cell r="BE272">
            <v>-6.3036209999999997</v>
          </cell>
          <cell r="BF272">
            <v>-6.3036209999999997</v>
          </cell>
          <cell r="BG272">
            <v>-2.5965389999999999</v>
          </cell>
          <cell r="BH272">
            <v>103.987144</v>
          </cell>
          <cell r="BI272">
            <v>103.987144</v>
          </cell>
          <cell r="BJ272">
            <v>112.05992500000001</v>
          </cell>
          <cell r="BK272">
            <v>109.377291</v>
          </cell>
        </row>
        <row r="273">
          <cell r="B273" t="str">
            <v>KUTPO</v>
          </cell>
          <cell r="C273">
            <v>43595.25</v>
          </cell>
          <cell r="D273" t="str">
            <v>Sanayi</v>
          </cell>
          <cell r="E273" t="str">
            <v>-</v>
          </cell>
          <cell r="F273" t="str">
            <v>-</v>
          </cell>
          <cell r="G273">
            <v>101.456762</v>
          </cell>
          <cell r="H273">
            <v>91.432548999999995</v>
          </cell>
          <cell r="I273" t="str">
            <v>-</v>
          </cell>
          <cell r="J273" t="str">
            <v>-</v>
          </cell>
          <cell r="K273" t="str">
            <v>-</v>
          </cell>
          <cell r="L273" t="str">
            <v>-</v>
          </cell>
          <cell r="M273">
            <v>11.414622</v>
          </cell>
          <cell r="N273">
            <v>4.3557579999999998</v>
          </cell>
          <cell r="O273" t="str">
            <v>-</v>
          </cell>
          <cell r="P273" t="str">
            <v>-</v>
          </cell>
          <cell r="Q273" t="str">
            <v>-</v>
          </cell>
          <cell r="R273">
            <v>0</v>
          </cell>
          <cell r="S273">
            <v>1.5905419999999999</v>
          </cell>
          <cell r="T273">
            <v>7.596546</v>
          </cell>
          <cell r="U273" t="str">
            <v>-</v>
          </cell>
          <cell r="V273" t="str">
            <v>-</v>
          </cell>
          <cell r="W273"/>
          <cell r="X273"/>
          <cell r="Y273"/>
          <cell r="Z273"/>
          <cell r="AA273">
            <v>166.453056</v>
          </cell>
          <cell r="AB273">
            <v>0</v>
          </cell>
          <cell r="AC273">
            <v>91.432548999999995</v>
          </cell>
          <cell r="AD273">
            <v>105.40328599999999</v>
          </cell>
          <cell r="AE273">
            <v>85.467142999999993</v>
          </cell>
          <cell r="AF273">
            <v>0</v>
          </cell>
          <cell r="AG273">
            <v>28.836891999999999</v>
          </cell>
          <cell r="AH273">
            <v>28.836891999999999</v>
          </cell>
          <cell r="AI273">
            <v>43.066256000000003</v>
          </cell>
          <cell r="AJ273">
            <v>24.690932</v>
          </cell>
          <cell r="AK273">
            <v>43.559424</v>
          </cell>
          <cell r="AL273">
            <v>0</v>
          </cell>
          <cell r="AM273">
            <v>0</v>
          </cell>
          <cell r="AN273">
            <v>1.6662619999999999</v>
          </cell>
          <cell r="AO273">
            <v>1.6662619999999999</v>
          </cell>
          <cell r="AP273">
            <v>17.260964000000001</v>
          </cell>
          <cell r="AQ273">
            <v>-6.1195529999999998</v>
          </cell>
          <cell r="AR273">
            <v>7.4347269999999996</v>
          </cell>
          <cell r="AS273">
            <v>0</v>
          </cell>
          <cell r="AT273">
            <v>0</v>
          </cell>
          <cell r="AU273">
            <v>4.3557579999999998</v>
          </cell>
          <cell r="AV273">
            <v>4.3557579999999998</v>
          </cell>
          <cell r="AW273">
            <v>20.008144999999999</v>
          </cell>
          <cell r="AX273">
            <v>-1.156631</v>
          </cell>
          <cell r="AY273">
            <v>20.008144999999999</v>
          </cell>
          <cell r="AZ273">
            <v>-1.156631</v>
          </cell>
          <cell r="BA273">
            <v>0</v>
          </cell>
          <cell r="BB273">
            <v>7.596546</v>
          </cell>
          <cell r="BC273">
            <v>7.596546</v>
          </cell>
          <cell r="BD273">
            <v>15.178962</v>
          </cell>
          <cell r="BE273">
            <v>15.178962</v>
          </cell>
          <cell r="BF273">
            <v>15.178962</v>
          </cell>
          <cell r="BG273">
            <v>10.775921</v>
          </cell>
          <cell r="BH273">
            <v>-16.147663999999999</v>
          </cell>
          <cell r="BI273">
            <v>-16.147663999999999</v>
          </cell>
          <cell r="BJ273">
            <v>-21.573181999999999</v>
          </cell>
          <cell r="BK273">
            <v>-5.2842310000000001</v>
          </cell>
        </row>
        <row r="274">
          <cell r="B274" t="str">
            <v>MAKTK</v>
          </cell>
          <cell r="C274">
            <v>43595.25</v>
          </cell>
          <cell r="D274" t="str">
            <v>Sanayi</v>
          </cell>
          <cell r="E274" t="str">
            <v>-</v>
          </cell>
          <cell r="F274" t="str">
            <v>-</v>
          </cell>
          <cell r="G274">
            <v>21.217455000000001</v>
          </cell>
          <cell r="H274">
            <v>16.598063</v>
          </cell>
          <cell r="I274" t="str">
            <v>-</v>
          </cell>
          <cell r="J274" t="str">
            <v>-</v>
          </cell>
          <cell r="K274" t="str">
            <v>-</v>
          </cell>
          <cell r="L274" t="str">
            <v>-</v>
          </cell>
          <cell r="M274">
            <v>6.077807</v>
          </cell>
          <cell r="N274">
            <v>5.4306599999999996</v>
          </cell>
          <cell r="O274" t="str">
            <v>-</v>
          </cell>
          <cell r="P274" t="str">
            <v>-</v>
          </cell>
          <cell r="Q274" t="str">
            <v>-</v>
          </cell>
          <cell r="R274">
            <v>0</v>
          </cell>
          <cell r="S274">
            <v>2.9823490000000001</v>
          </cell>
          <cell r="T274">
            <v>4.6064100000000003</v>
          </cell>
          <cell r="U274" t="str">
            <v>-</v>
          </cell>
          <cell r="V274" t="str">
            <v>-</v>
          </cell>
          <cell r="W274"/>
          <cell r="X274"/>
          <cell r="Y274"/>
          <cell r="Z274"/>
          <cell r="AA274">
            <v>252</v>
          </cell>
          <cell r="AB274">
            <v>0</v>
          </cell>
          <cell r="AC274">
            <v>16.598063</v>
          </cell>
          <cell r="AD274">
            <v>18.117588999999999</v>
          </cell>
          <cell r="AE274">
            <v>20.001847999999999</v>
          </cell>
          <cell r="AF274">
            <v>0</v>
          </cell>
          <cell r="AG274">
            <v>6.3782220000000001</v>
          </cell>
          <cell r="AH274">
            <v>6.3782220000000001</v>
          </cell>
          <cell r="AI274">
            <v>6.0520480000000001</v>
          </cell>
          <cell r="AJ274">
            <v>5.7534830000000001</v>
          </cell>
          <cell r="AK274">
            <v>6.9177679999999997</v>
          </cell>
          <cell r="AL274">
            <v>0</v>
          </cell>
          <cell r="AM274">
            <v>0</v>
          </cell>
          <cell r="AN274">
            <v>3.486723</v>
          </cell>
          <cell r="AO274">
            <v>3.486723</v>
          </cell>
          <cell r="AP274">
            <v>3.7642169999999999</v>
          </cell>
          <cell r="AQ274">
            <v>3.2596270000000001</v>
          </cell>
          <cell r="AR274">
            <v>4.1214180000000002</v>
          </cell>
          <cell r="AS274">
            <v>0</v>
          </cell>
          <cell r="AT274">
            <v>0</v>
          </cell>
          <cell r="AU274">
            <v>5.4306599999999996</v>
          </cell>
          <cell r="AV274">
            <v>5.4306599999999996</v>
          </cell>
          <cell r="AW274">
            <v>5.6161510000000003</v>
          </cell>
          <cell r="AX274">
            <v>5.0347799999999996</v>
          </cell>
          <cell r="AY274">
            <v>5.6161510000000003</v>
          </cell>
          <cell r="AZ274">
            <v>5.0347799999999996</v>
          </cell>
          <cell r="BA274">
            <v>0</v>
          </cell>
          <cell r="BB274">
            <v>4.6064100000000003</v>
          </cell>
          <cell r="BC274">
            <v>4.6064100000000003</v>
          </cell>
          <cell r="BD274">
            <v>1.2200960000000001</v>
          </cell>
          <cell r="BE274">
            <v>1.2200960000000001</v>
          </cell>
          <cell r="BF274">
            <v>1.2200960000000001</v>
          </cell>
          <cell r="BG274">
            <v>2.573788</v>
          </cell>
          <cell r="BH274">
            <v>18.801938</v>
          </cell>
          <cell r="BI274">
            <v>18.801938</v>
          </cell>
          <cell r="BJ274">
            <v>14.118338</v>
          </cell>
          <cell r="BK274">
            <v>10.791093</v>
          </cell>
        </row>
        <row r="275">
          <cell r="B275" t="str">
            <v>MARKA</v>
          </cell>
          <cell r="C275">
            <v>43595.25</v>
          </cell>
          <cell r="D275" t="str">
            <v>Sanayi</v>
          </cell>
          <cell r="E275" t="str">
            <v>-</v>
          </cell>
          <cell r="F275" t="str">
            <v>-</v>
          </cell>
          <cell r="G275">
            <v>2.499714</v>
          </cell>
          <cell r="H275">
            <v>4.2435150000000004</v>
          </cell>
          <cell r="I275" t="str">
            <v>-</v>
          </cell>
          <cell r="J275" t="str">
            <v>-</v>
          </cell>
          <cell r="K275" t="str">
            <v>-</v>
          </cell>
          <cell r="L275" t="str">
            <v>-</v>
          </cell>
          <cell r="M275">
            <v>3.1105559999999999</v>
          </cell>
          <cell r="N275">
            <v>-12.279235</v>
          </cell>
          <cell r="O275" t="str">
            <v>-</v>
          </cell>
          <cell r="P275" t="str">
            <v>-</v>
          </cell>
          <cell r="Q275" t="str">
            <v>-</v>
          </cell>
          <cell r="R275">
            <v>0</v>
          </cell>
          <cell r="S275">
            <v>-20.575521999999999</v>
          </cell>
          <cell r="T275">
            <v>11.065132</v>
          </cell>
          <cell r="U275" t="str">
            <v>-</v>
          </cell>
          <cell r="V275" t="str">
            <v>-</v>
          </cell>
          <cell r="W275"/>
          <cell r="X275"/>
          <cell r="Y275"/>
          <cell r="Z275"/>
          <cell r="AA275">
            <v>14.0633</v>
          </cell>
          <cell r="AB275">
            <v>0</v>
          </cell>
          <cell r="AC275">
            <v>4.2435150000000004</v>
          </cell>
          <cell r="AD275">
            <v>-1.4114629999999999</v>
          </cell>
          <cell r="AE275">
            <v>9.8096000000000003E-2</v>
          </cell>
          <cell r="AF275">
            <v>0</v>
          </cell>
          <cell r="AG275">
            <v>-10.2309</v>
          </cell>
          <cell r="AH275">
            <v>-10.2309</v>
          </cell>
          <cell r="AI275">
            <v>12.130815999999999</v>
          </cell>
          <cell r="AJ275">
            <v>-9.7310999999999995E-2</v>
          </cell>
          <cell r="AK275">
            <v>2.489525</v>
          </cell>
          <cell r="AL275">
            <v>0</v>
          </cell>
          <cell r="AM275">
            <v>0</v>
          </cell>
          <cell r="AN275">
            <v>-13.301266999999999</v>
          </cell>
          <cell r="AO275">
            <v>-13.301266999999999</v>
          </cell>
          <cell r="AP275">
            <v>9.7357069999999997</v>
          </cell>
          <cell r="AQ275">
            <v>-0.45504299999999998</v>
          </cell>
          <cell r="AR275">
            <v>3.4735130000000001</v>
          </cell>
          <cell r="AS275">
            <v>0</v>
          </cell>
          <cell r="AT275">
            <v>0</v>
          </cell>
          <cell r="AU275">
            <v>-12.279235</v>
          </cell>
          <cell r="AV275">
            <v>-12.279235</v>
          </cell>
          <cell r="AW275">
            <v>9.7418490000000002</v>
          </cell>
          <cell r="AX275">
            <v>-0.45504299999999998</v>
          </cell>
          <cell r="AY275">
            <v>9.7418490000000002</v>
          </cell>
          <cell r="AZ275">
            <v>-0.45504299999999998</v>
          </cell>
          <cell r="BA275">
            <v>0</v>
          </cell>
          <cell r="BB275">
            <v>11.065132</v>
          </cell>
          <cell r="BC275">
            <v>11.065132</v>
          </cell>
          <cell r="BD275">
            <v>9.2411019999999997</v>
          </cell>
          <cell r="BE275">
            <v>9.2411019999999997</v>
          </cell>
          <cell r="BF275">
            <v>9.2411019999999997</v>
          </cell>
          <cell r="BG275">
            <v>-0.363176</v>
          </cell>
          <cell r="BH275">
            <v>11.608378999999999</v>
          </cell>
          <cell r="BI275">
            <v>11.608378999999999</v>
          </cell>
          <cell r="BJ275">
            <v>1.574424</v>
          </cell>
          <cell r="BK275">
            <v>1.379394</v>
          </cell>
        </row>
        <row r="276">
          <cell r="B276" t="str">
            <v>MNDRS</v>
          </cell>
          <cell r="C276">
            <v>43595.25</v>
          </cell>
          <cell r="D276" t="str">
            <v>Sanayi</v>
          </cell>
          <cell r="E276" t="str">
            <v>-</v>
          </cell>
          <cell r="F276" t="str">
            <v>-</v>
          </cell>
          <cell r="G276">
            <v>358.36098399999997</v>
          </cell>
          <cell r="H276">
            <v>173.20514600000001</v>
          </cell>
          <cell r="I276" t="str">
            <v>-</v>
          </cell>
          <cell r="J276" t="str">
            <v>-</v>
          </cell>
          <cell r="K276" t="str">
            <v>-</v>
          </cell>
          <cell r="L276" t="str">
            <v>-</v>
          </cell>
          <cell r="M276">
            <v>40.349288999999999</v>
          </cell>
          <cell r="N276">
            <v>13.619257000000001</v>
          </cell>
          <cell r="O276" t="str">
            <v>-</v>
          </cell>
          <cell r="P276" t="str">
            <v>-</v>
          </cell>
          <cell r="Q276" t="str">
            <v>-</v>
          </cell>
          <cell r="R276">
            <v>0</v>
          </cell>
          <cell r="S276">
            <v>80.178752000000003</v>
          </cell>
          <cell r="T276">
            <v>-21.005088000000001</v>
          </cell>
          <cell r="U276" t="str">
            <v>-</v>
          </cell>
          <cell r="V276" t="str">
            <v>-</v>
          </cell>
          <cell r="W276"/>
          <cell r="X276"/>
          <cell r="Y276"/>
          <cell r="Z276"/>
          <cell r="AA276">
            <v>167.5</v>
          </cell>
          <cell r="AB276">
            <v>0</v>
          </cell>
          <cell r="AC276">
            <v>173.20514600000001</v>
          </cell>
          <cell r="AD276">
            <v>210.053787</v>
          </cell>
          <cell r="AE276">
            <v>422.02048100000002</v>
          </cell>
          <cell r="AF276">
            <v>0</v>
          </cell>
          <cell r="AG276">
            <v>18.461006000000001</v>
          </cell>
          <cell r="AH276">
            <v>18.461006000000001</v>
          </cell>
          <cell r="AI276">
            <v>33.547234000000003</v>
          </cell>
          <cell r="AJ276">
            <v>66.393552</v>
          </cell>
          <cell r="AK276">
            <v>48.008978999999997</v>
          </cell>
          <cell r="AL276">
            <v>0</v>
          </cell>
          <cell r="AM276">
            <v>0</v>
          </cell>
          <cell r="AN276">
            <v>7.1390750000000001</v>
          </cell>
          <cell r="AO276">
            <v>7.1390750000000001</v>
          </cell>
          <cell r="AP276">
            <v>17.585941999999999</v>
          </cell>
          <cell r="AQ276">
            <v>52.308326999999998</v>
          </cell>
          <cell r="AR276">
            <v>33.807980999999998</v>
          </cell>
          <cell r="AS276">
            <v>0</v>
          </cell>
          <cell r="AT276">
            <v>0</v>
          </cell>
          <cell r="AU276">
            <v>13.619256999999999</v>
          </cell>
          <cell r="AV276">
            <v>13.619256999999999</v>
          </cell>
          <cell r="AW276">
            <v>24.088225000000001</v>
          </cell>
          <cell r="AX276">
            <v>59.75121</v>
          </cell>
          <cell r="AY276">
            <v>24.088225000000001</v>
          </cell>
          <cell r="AZ276">
            <v>59.75121</v>
          </cell>
          <cell r="BA276">
            <v>0</v>
          </cell>
          <cell r="BB276">
            <v>-21.005088000000001</v>
          </cell>
          <cell r="BC276">
            <v>-21.005088000000001</v>
          </cell>
          <cell r="BD276">
            <v>-31.070437999999999</v>
          </cell>
          <cell r="BE276">
            <v>-31.070437999999999</v>
          </cell>
          <cell r="BF276">
            <v>-31.070437999999999</v>
          </cell>
          <cell r="BG276">
            <v>-101.05651899999999</v>
          </cell>
          <cell r="BH276">
            <v>691.88146700000004</v>
          </cell>
          <cell r="BI276">
            <v>691.88146700000004</v>
          </cell>
          <cell r="BJ276">
            <v>791.77145399999995</v>
          </cell>
          <cell r="BK276">
            <v>998.59504100000004</v>
          </cell>
        </row>
        <row r="277">
          <cell r="B277" t="str">
            <v>MERKO</v>
          </cell>
          <cell r="C277">
            <v>43595.25</v>
          </cell>
          <cell r="D277" t="str">
            <v>Sanayi</v>
          </cell>
          <cell r="E277" t="str">
            <v>-</v>
          </cell>
          <cell r="F277" t="str">
            <v>-</v>
          </cell>
          <cell r="G277">
            <v>15.563055</v>
          </cell>
          <cell r="H277">
            <v>22.370788000000001</v>
          </cell>
          <cell r="I277" t="str">
            <v>-</v>
          </cell>
          <cell r="J277" t="str">
            <v>-</v>
          </cell>
          <cell r="K277" t="str">
            <v>-</v>
          </cell>
          <cell r="L277" t="str">
            <v>-</v>
          </cell>
          <cell r="M277">
            <v>-1.7537160000000001</v>
          </cell>
          <cell r="N277">
            <v>1.055771</v>
          </cell>
          <cell r="O277" t="str">
            <v>-</v>
          </cell>
          <cell r="P277" t="str">
            <v>-</v>
          </cell>
          <cell r="Q277" t="str">
            <v>-</v>
          </cell>
          <cell r="R277">
            <v>0</v>
          </cell>
          <cell r="S277">
            <v>-2.752237</v>
          </cell>
          <cell r="T277">
            <v>-4.5537190000000001</v>
          </cell>
          <cell r="U277" t="str">
            <v>-</v>
          </cell>
          <cell r="V277" t="str">
            <v>-</v>
          </cell>
          <cell r="W277"/>
          <cell r="X277"/>
          <cell r="Y277"/>
          <cell r="Z277"/>
          <cell r="AA277">
            <v>35.295000000000002</v>
          </cell>
          <cell r="AB277">
            <v>0</v>
          </cell>
          <cell r="AC277">
            <v>22.370788000000001</v>
          </cell>
          <cell r="AD277">
            <v>11.700201</v>
          </cell>
          <cell r="AE277">
            <v>65.877616000000003</v>
          </cell>
          <cell r="AF277">
            <v>0</v>
          </cell>
          <cell r="AG277">
            <v>3.5299140000000002</v>
          </cell>
          <cell r="AH277">
            <v>3.5299140000000002</v>
          </cell>
          <cell r="AI277">
            <v>2.3358449999999999</v>
          </cell>
          <cell r="AJ277">
            <v>4.6978070000000001</v>
          </cell>
          <cell r="AK277">
            <v>-0.12724099999999999</v>
          </cell>
          <cell r="AL277">
            <v>0</v>
          </cell>
          <cell r="AM277">
            <v>0</v>
          </cell>
          <cell r="AN277">
            <v>0.29883500000000002</v>
          </cell>
          <cell r="AO277">
            <v>0.29883500000000002</v>
          </cell>
          <cell r="AP277">
            <v>0.252052</v>
          </cell>
          <cell r="AQ277">
            <v>2.2996210000000001</v>
          </cell>
          <cell r="AR277">
            <v>-3.0059830000000001</v>
          </cell>
          <cell r="AS277">
            <v>0</v>
          </cell>
          <cell r="AT277">
            <v>0</v>
          </cell>
          <cell r="AU277">
            <v>1.055771</v>
          </cell>
          <cell r="AV277">
            <v>1.055771</v>
          </cell>
          <cell r="AW277">
            <v>1.0073179999999999</v>
          </cell>
          <cell r="AX277">
            <v>3.0557840000000001</v>
          </cell>
          <cell r="AY277">
            <v>1.0073179999999999</v>
          </cell>
          <cell r="AZ277">
            <v>3.0557840000000001</v>
          </cell>
          <cell r="BA277">
            <v>0</v>
          </cell>
          <cell r="BB277">
            <v>-4.5537190000000001</v>
          </cell>
          <cell r="BC277">
            <v>-4.5537190000000001</v>
          </cell>
          <cell r="BD277">
            <v>-8.0400369999999999</v>
          </cell>
          <cell r="BE277">
            <v>-8.0400369999999999</v>
          </cell>
          <cell r="BF277">
            <v>-8.0400369999999999</v>
          </cell>
          <cell r="BG277">
            <v>-15.510301</v>
          </cell>
          <cell r="BH277">
            <v>8.0521750000000001</v>
          </cell>
          <cell r="BI277">
            <v>8.0521750000000001</v>
          </cell>
          <cell r="BJ277">
            <v>12.115166</v>
          </cell>
          <cell r="BK277">
            <v>11.521163</v>
          </cell>
        </row>
        <row r="278">
          <cell r="B278" t="str">
            <v>METUR</v>
          </cell>
          <cell r="C278">
            <v>43595.25</v>
          </cell>
          <cell r="D278" t="str">
            <v>Sanayi</v>
          </cell>
          <cell r="E278" t="str">
            <v>-</v>
          </cell>
          <cell r="F278" t="str">
            <v>-</v>
          </cell>
          <cell r="G278">
            <v>7.767334</v>
          </cell>
          <cell r="H278">
            <v>0.369919</v>
          </cell>
          <cell r="I278" t="str">
            <v>-</v>
          </cell>
          <cell r="J278" t="str">
            <v>-</v>
          </cell>
          <cell r="K278" t="str">
            <v>-</v>
          </cell>
          <cell r="L278" t="str">
            <v>-</v>
          </cell>
          <cell r="M278">
            <v>1.7678499999999999</v>
          </cell>
          <cell r="N278">
            <v>-0.18075299999999994</v>
          </cell>
          <cell r="O278" t="str">
            <v>-</v>
          </cell>
          <cell r="P278" t="str">
            <v>-</v>
          </cell>
          <cell r="Q278" t="str">
            <v>-</v>
          </cell>
          <cell r="R278">
            <v>0</v>
          </cell>
          <cell r="S278">
            <v>4.429691</v>
          </cell>
          <cell r="T278">
            <v>-2.1743260000000002</v>
          </cell>
          <cell r="U278" t="str">
            <v>-</v>
          </cell>
          <cell r="V278" t="str">
            <v>-</v>
          </cell>
          <cell r="W278"/>
          <cell r="X278"/>
          <cell r="Y278"/>
          <cell r="Z278"/>
          <cell r="AA278">
            <v>17.28</v>
          </cell>
          <cell r="AB278">
            <v>0</v>
          </cell>
          <cell r="AC278">
            <v>0.369919</v>
          </cell>
          <cell r="AD278">
            <v>1.3361940000000001</v>
          </cell>
          <cell r="AE278">
            <v>1.8798729999999999</v>
          </cell>
          <cell r="AF278">
            <v>0</v>
          </cell>
          <cell r="AG278">
            <v>0.369919</v>
          </cell>
          <cell r="AH278">
            <v>0.369919</v>
          </cell>
          <cell r="AI278">
            <v>0.74449299999999996</v>
          </cell>
          <cell r="AJ278">
            <v>1.29914</v>
          </cell>
          <cell r="AK278">
            <v>3.9242050000000002</v>
          </cell>
          <cell r="AL278">
            <v>0</v>
          </cell>
          <cell r="AM278">
            <v>0</v>
          </cell>
          <cell r="AN278">
            <v>-0.72239399999999998</v>
          </cell>
          <cell r="AO278">
            <v>-0.72239399999999998</v>
          </cell>
          <cell r="AP278">
            <v>0.15914600000000001</v>
          </cell>
          <cell r="AQ278">
            <v>0.47745199999999999</v>
          </cell>
          <cell r="AR278">
            <v>1.1853499999999999</v>
          </cell>
          <cell r="AS278">
            <v>0</v>
          </cell>
          <cell r="AT278">
            <v>0</v>
          </cell>
          <cell r="AU278">
            <v>-0.180753</v>
          </cell>
          <cell r="AV278">
            <v>-0.180753</v>
          </cell>
          <cell r="AW278">
            <v>0.75232900000000003</v>
          </cell>
          <cell r="AX278">
            <v>1.0600810000000001</v>
          </cell>
          <cell r="AY278">
            <v>0.75232900000000003</v>
          </cell>
          <cell r="AZ278">
            <v>1.0600810000000001</v>
          </cell>
          <cell r="BA278">
            <v>0</v>
          </cell>
          <cell r="BB278">
            <v>-2.1743260000000002</v>
          </cell>
          <cell r="BC278">
            <v>-2.1743260000000002</v>
          </cell>
          <cell r="BD278">
            <v>-3.6160570000000001</v>
          </cell>
          <cell r="BE278">
            <v>-3.6160570000000001</v>
          </cell>
          <cell r="BF278">
            <v>-3.6160570000000001</v>
          </cell>
          <cell r="BG278">
            <v>-7.6883840000000001</v>
          </cell>
          <cell r="BH278">
            <v>21.774519999999999</v>
          </cell>
          <cell r="BI278">
            <v>21.774519999999999</v>
          </cell>
          <cell r="BJ278">
            <v>24.768422999999999</v>
          </cell>
          <cell r="BK278">
            <v>31.89039</v>
          </cell>
        </row>
        <row r="279">
          <cell r="B279" t="str">
            <v>NTHOL</v>
          </cell>
          <cell r="C279">
            <v>43595.25</v>
          </cell>
          <cell r="D279" t="str">
            <v>Sanayi</v>
          </cell>
          <cell r="E279" t="str">
            <v>-</v>
          </cell>
          <cell r="F279" t="str">
            <v>-</v>
          </cell>
          <cell r="G279">
            <v>221.75690800000001</v>
          </cell>
          <cell r="H279">
            <v>109.120215</v>
          </cell>
          <cell r="I279" t="str">
            <v>-</v>
          </cell>
          <cell r="J279" t="str">
            <v>-</v>
          </cell>
          <cell r="K279" t="str">
            <v>-</v>
          </cell>
          <cell r="L279" t="str">
            <v>-</v>
          </cell>
          <cell r="M279">
            <v>52.397272999999998</v>
          </cell>
          <cell r="N279">
            <v>-2.8268379999999986</v>
          </cell>
          <cell r="O279" t="str">
            <v>-</v>
          </cell>
          <cell r="P279" t="str">
            <v>-</v>
          </cell>
          <cell r="Q279" t="str">
            <v>-</v>
          </cell>
          <cell r="R279">
            <v>0</v>
          </cell>
          <cell r="S279">
            <v>536.39989100000003</v>
          </cell>
          <cell r="T279">
            <v>-80.323391999999998</v>
          </cell>
          <cell r="U279" t="str">
            <v>-</v>
          </cell>
          <cell r="V279" t="str">
            <v>-</v>
          </cell>
          <cell r="W279"/>
          <cell r="X279"/>
          <cell r="Y279"/>
          <cell r="Z279"/>
          <cell r="AA279">
            <v>924.75653667999995</v>
          </cell>
          <cell r="AB279">
            <v>0</v>
          </cell>
          <cell r="AC279">
            <v>109.120215</v>
          </cell>
          <cell r="AD279">
            <v>202.32950600000001</v>
          </cell>
          <cell r="AE279">
            <v>233.937781</v>
          </cell>
          <cell r="AF279">
            <v>0</v>
          </cell>
          <cell r="AG279">
            <v>8.5983800000000006</v>
          </cell>
          <cell r="AH279">
            <v>8.5983800000000006</v>
          </cell>
          <cell r="AI279">
            <v>84.169894999999997</v>
          </cell>
          <cell r="AJ279">
            <v>92.851834999999994</v>
          </cell>
          <cell r="AK279">
            <v>76.298439000000002</v>
          </cell>
          <cell r="AL279">
            <v>0</v>
          </cell>
          <cell r="AM279">
            <v>0</v>
          </cell>
          <cell r="AN279">
            <v>-27.161118999999999</v>
          </cell>
          <cell r="AO279">
            <v>-27.161118999999999</v>
          </cell>
          <cell r="AP279">
            <v>46.282525999999997</v>
          </cell>
          <cell r="AQ279">
            <v>44.150398000000003</v>
          </cell>
          <cell r="AR279">
            <v>36.086967000000001</v>
          </cell>
          <cell r="AS279">
            <v>0</v>
          </cell>
          <cell r="AT279">
            <v>0</v>
          </cell>
          <cell r="AU279">
            <v>-2.826838</v>
          </cell>
          <cell r="AV279">
            <v>-2.826838</v>
          </cell>
          <cell r="AW279">
            <v>72.152764000000005</v>
          </cell>
          <cell r="AX279">
            <v>70.801247000000004</v>
          </cell>
          <cell r="AY279">
            <v>72.152764000000005</v>
          </cell>
          <cell r="AZ279">
            <v>70.801247000000004</v>
          </cell>
          <cell r="BA279">
            <v>0</v>
          </cell>
          <cell r="BB279">
            <v>-80.323391999999998</v>
          </cell>
          <cell r="BC279">
            <v>-80.323391999999998</v>
          </cell>
          <cell r="BD279">
            <v>-42.633612999999997</v>
          </cell>
          <cell r="BE279">
            <v>-42.633612999999997</v>
          </cell>
          <cell r="BF279">
            <v>-42.633612999999997</v>
          </cell>
          <cell r="BG279">
            <v>-153.58303900000001</v>
          </cell>
          <cell r="BH279">
            <v>576.84813499999996</v>
          </cell>
          <cell r="BI279">
            <v>576.84813499999996</v>
          </cell>
          <cell r="BJ279">
            <v>692.52414499999998</v>
          </cell>
          <cell r="BK279">
            <v>875.358069</v>
          </cell>
        </row>
        <row r="280">
          <cell r="B280" t="str">
            <v>NUHCM</v>
          </cell>
          <cell r="C280">
            <v>43595.25</v>
          </cell>
          <cell r="D280" t="str">
            <v>Sanayi</v>
          </cell>
          <cell r="E280" t="str">
            <v>-</v>
          </cell>
          <cell r="F280" t="str">
            <v>-</v>
          </cell>
          <cell r="G280">
            <v>266.06464099999999</v>
          </cell>
          <cell r="H280">
            <v>265.92359399999998</v>
          </cell>
          <cell r="I280" t="str">
            <v>-</v>
          </cell>
          <cell r="J280" t="str">
            <v>-</v>
          </cell>
          <cell r="K280" t="str">
            <v>-</v>
          </cell>
          <cell r="L280" t="str">
            <v>-</v>
          </cell>
          <cell r="M280">
            <v>34.427379999999999</v>
          </cell>
          <cell r="N280">
            <v>64.930479999999989</v>
          </cell>
          <cell r="O280" t="str">
            <v>-</v>
          </cell>
          <cell r="P280" t="str">
            <v>-</v>
          </cell>
          <cell r="Q280" t="str">
            <v>-</v>
          </cell>
          <cell r="R280">
            <v>0</v>
          </cell>
          <cell r="S280">
            <v>-2.1520009999999998</v>
          </cell>
          <cell r="T280">
            <v>39.403903999999997</v>
          </cell>
          <cell r="U280" t="str">
            <v>-</v>
          </cell>
          <cell r="V280" t="str">
            <v>-</v>
          </cell>
          <cell r="W280"/>
          <cell r="X280"/>
          <cell r="Y280"/>
          <cell r="Z280"/>
          <cell r="AA280">
            <v>1045.486656</v>
          </cell>
          <cell r="AB280">
            <v>0</v>
          </cell>
          <cell r="AC280">
            <v>265.92359399999998</v>
          </cell>
          <cell r="AD280">
            <v>307.17003899999997</v>
          </cell>
          <cell r="AE280">
            <v>330.30980199999999</v>
          </cell>
          <cell r="AF280">
            <v>0</v>
          </cell>
          <cell r="AG280">
            <v>75.595860000000002</v>
          </cell>
          <cell r="AH280">
            <v>75.595860000000002</v>
          </cell>
          <cell r="AI280">
            <v>101.93575800000001</v>
          </cell>
          <cell r="AJ280">
            <v>100.746217</v>
          </cell>
          <cell r="AK280">
            <v>49.460886000000002</v>
          </cell>
          <cell r="AL280">
            <v>0</v>
          </cell>
          <cell r="AM280">
            <v>0</v>
          </cell>
          <cell r="AN280">
            <v>46.062399999999997</v>
          </cell>
          <cell r="AO280">
            <v>46.062399999999997</v>
          </cell>
          <cell r="AP280">
            <v>75.407612</v>
          </cell>
          <cell r="AQ280">
            <v>66.822824999999995</v>
          </cell>
          <cell r="AR280">
            <v>14.611172</v>
          </cell>
          <cell r="AS280">
            <v>0</v>
          </cell>
          <cell r="AT280">
            <v>0</v>
          </cell>
          <cell r="AU280">
            <v>64.930480000000003</v>
          </cell>
          <cell r="AV280">
            <v>64.930480000000003</v>
          </cell>
          <cell r="AW280">
            <v>93.925960000000003</v>
          </cell>
          <cell r="AX280">
            <v>85.571095999999997</v>
          </cell>
          <cell r="AY280">
            <v>93.925960000000003</v>
          </cell>
          <cell r="AZ280">
            <v>85.571095999999997</v>
          </cell>
          <cell r="BA280">
            <v>0</v>
          </cell>
          <cell r="BB280">
            <v>39.403903999999997</v>
          </cell>
          <cell r="BC280">
            <v>39.403903999999997</v>
          </cell>
          <cell r="BD280">
            <v>62.357731000000001</v>
          </cell>
          <cell r="BE280">
            <v>62.357731000000001</v>
          </cell>
          <cell r="BF280">
            <v>62.357731000000001</v>
          </cell>
          <cell r="BG280">
            <v>50.575870000000002</v>
          </cell>
          <cell r="BH280">
            <v>256.84032400000001</v>
          </cell>
          <cell r="BI280">
            <v>256.84032400000001</v>
          </cell>
          <cell r="BJ280">
            <v>362.25623100000001</v>
          </cell>
          <cell r="BK280">
            <v>386.017269</v>
          </cell>
        </row>
        <row r="281">
          <cell r="B281" t="str">
            <v>ODAS</v>
          </cell>
          <cell r="C281">
            <v>43595.25</v>
          </cell>
          <cell r="D281" t="str">
            <v>Sanayi</v>
          </cell>
          <cell r="E281" t="str">
            <v>-</v>
          </cell>
          <cell r="F281" t="str">
            <v>-</v>
          </cell>
          <cell r="G281">
            <v>211.46486200000001</v>
          </cell>
          <cell r="H281">
            <v>194.49130299999999</v>
          </cell>
          <cell r="I281" t="str">
            <v>-</v>
          </cell>
          <cell r="J281" t="str">
            <v>-</v>
          </cell>
          <cell r="K281" t="str">
            <v>-</v>
          </cell>
          <cell r="L281" t="str">
            <v>-</v>
          </cell>
          <cell r="M281">
            <v>36.951813999999999</v>
          </cell>
          <cell r="N281">
            <v>9.1344290000000008</v>
          </cell>
          <cell r="O281" t="str">
            <v>-</v>
          </cell>
          <cell r="P281" t="str">
            <v>-</v>
          </cell>
          <cell r="Q281" t="str">
            <v>-</v>
          </cell>
          <cell r="R281">
            <v>0</v>
          </cell>
          <cell r="S281">
            <v>19.515035000000001</v>
          </cell>
          <cell r="T281">
            <v>-56.613033999999999</v>
          </cell>
          <cell r="U281" t="str">
            <v>-</v>
          </cell>
          <cell r="V281" t="str">
            <v>-</v>
          </cell>
          <cell r="W281"/>
          <cell r="X281"/>
          <cell r="Y281"/>
          <cell r="Z281"/>
          <cell r="AA281">
            <v>403.79784287000001</v>
          </cell>
          <cell r="AB281">
            <v>0</v>
          </cell>
          <cell r="AC281">
            <v>194.49130299999999</v>
          </cell>
          <cell r="AD281">
            <v>232.39678699999999</v>
          </cell>
          <cell r="AE281">
            <v>248.29174499999999</v>
          </cell>
          <cell r="AF281">
            <v>0</v>
          </cell>
          <cell r="AG281">
            <v>12.613530000000001</v>
          </cell>
          <cell r="AH281">
            <v>12.613530000000001</v>
          </cell>
          <cell r="AI281">
            <v>12.447450999999999</v>
          </cell>
          <cell r="AJ281">
            <v>5.0175700000000001</v>
          </cell>
          <cell r="AK281">
            <v>25.847041000000001</v>
          </cell>
          <cell r="AL281">
            <v>0</v>
          </cell>
          <cell r="AM281">
            <v>0</v>
          </cell>
          <cell r="AN281">
            <v>6.3333740000000001</v>
          </cell>
          <cell r="AO281">
            <v>6.3333740000000001</v>
          </cell>
          <cell r="AP281">
            <v>5.8815299999999997</v>
          </cell>
          <cell r="AQ281">
            <v>-4.8569180000000003</v>
          </cell>
          <cell r="AR281">
            <v>15.04002</v>
          </cell>
          <cell r="AS281">
            <v>0</v>
          </cell>
          <cell r="AT281">
            <v>0</v>
          </cell>
          <cell r="AU281">
            <v>9.1344290000000008</v>
          </cell>
          <cell r="AV281">
            <v>9.1344290000000008</v>
          </cell>
          <cell r="AW281">
            <v>9.2750400000000006</v>
          </cell>
          <cell r="AX281">
            <v>11.674612</v>
          </cell>
          <cell r="AY281">
            <v>9.2750400000000006</v>
          </cell>
          <cell r="AZ281">
            <v>11.674612</v>
          </cell>
          <cell r="BA281">
            <v>0</v>
          </cell>
          <cell r="BB281">
            <v>-56.613033999999999</v>
          </cell>
          <cell r="BC281">
            <v>-56.613033999999999</v>
          </cell>
          <cell r="BD281">
            <v>-83.770664999999994</v>
          </cell>
          <cell r="BE281">
            <v>-83.770664999999994</v>
          </cell>
          <cell r="BF281">
            <v>-83.770664999999994</v>
          </cell>
          <cell r="BG281">
            <v>-130.67119099999999</v>
          </cell>
          <cell r="BH281">
            <v>1082.932088</v>
          </cell>
          <cell r="BI281">
            <v>1082.932088</v>
          </cell>
          <cell r="BJ281">
            <v>1265.62283</v>
          </cell>
          <cell r="BK281">
            <v>1652.9874380000001</v>
          </cell>
        </row>
        <row r="282">
          <cell r="B282" t="str">
            <v>OZBAL</v>
          </cell>
          <cell r="C282">
            <v>43595.25</v>
          </cell>
          <cell r="D282" t="str">
            <v>Sanayi</v>
          </cell>
          <cell r="E282" t="str">
            <v>-</v>
          </cell>
          <cell r="F282" t="str">
            <v>-</v>
          </cell>
          <cell r="G282">
            <v>20.677800000000001</v>
          </cell>
          <cell r="H282">
            <v>34.431975999999999</v>
          </cell>
          <cell r="I282" t="str">
            <v>-</v>
          </cell>
          <cell r="J282" t="str">
            <v>-</v>
          </cell>
          <cell r="K282" t="str">
            <v>-</v>
          </cell>
          <cell r="L282" t="str">
            <v>-</v>
          </cell>
          <cell r="M282">
            <v>-2.8156150000000002</v>
          </cell>
          <cell r="N282">
            <v>-0.36266100000000001</v>
          </cell>
          <cell r="O282" t="str">
            <v>-</v>
          </cell>
          <cell r="P282" t="str">
            <v>-</v>
          </cell>
          <cell r="Q282" t="str">
            <v>-</v>
          </cell>
          <cell r="R282">
            <v>0</v>
          </cell>
          <cell r="S282">
            <v>-0.51122100000000004</v>
          </cell>
          <cell r="T282">
            <v>-5.0618000000000003E-2</v>
          </cell>
          <cell r="U282" t="str">
            <v>-</v>
          </cell>
          <cell r="V282" t="str">
            <v>-</v>
          </cell>
          <cell r="W282"/>
          <cell r="X282"/>
          <cell r="Y282"/>
          <cell r="Z282"/>
          <cell r="AA282">
            <v>22.183199999999999</v>
          </cell>
          <cell r="AB282">
            <v>0</v>
          </cell>
          <cell r="AC282">
            <v>34.431975999999999</v>
          </cell>
          <cell r="AD282">
            <v>26.390367999999999</v>
          </cell>
          <cell r="AE282">
            <v>42.231616000000002</v>
          </cell>
          <cell r="AF282">
            <v>0</v>
          </cell>
          <cell r="AG282">
            <v>1.9804569999999999</v>
          </cell>
          <cell r="AH282">
            <v>1.9804569999999999</v>
          </cell>
          <cell r="AI282">
            <v>5.8406120000000001</v>
          </cell>
          <cell r="AJ282">
            <v>7.8310069999999996</v>
          </cell>
          <cell r="AK282">
            <v>0.24412400000000001</v>
          </cell>
          <cell r="AL282">
            <v>0</v>
          </cell>
          <cell r="AM282">
            <v>0</v>
          </cell>
          <cell r="AN282">
            <v>-0.96065</v>
          </cell>
          <cell r="AO282">
            <v>-0.96065</v>
          </cell>
          <cell r="AP282">
            <v>1.578587</v>
          </cell>
          <cell r="AQ282">
            <v>3.1527370000000001</v>
          </cell>
          <cell r="AR282">
            <v>-3.3910680000000002</v>
          </cell>
          <cell r="AS282">
            <v>0</v>
          </cell>
          <cell r="AT282">
            <v>0</v>
          </cell>
          <cell r="AU282">
            <v>-0.36266100000000001</v>
          </cell>
          <cell r="AV282">
            <v>-0.36266100000000001</v>
          </cell>
          <cell r="AW282">
            <v>2.170941</v>
          </cell>
          <cell r="AX282">
            <v>3.7298870000000002</v>
          </cell>
          <cell r="AY282">
            <v>2.170941</v>
          </cell>
          <cell r="AZ282">
            <v>3.7298870000000002</v>
          </cell>
          <cell r="BA282">
            <v>0</v>
          </cell>
          <cell r="BB282">
            <v>-5.0618000000000003E-2</v>
          </cell>
          <cell r="BC282">
            <v>-5.0618000000000003E-2</v>
          </cell>
          <cell r="BD282">
            <v>-6.846876</v>
          </cell>
          <cell r="BE282">
            <v>-6.846876</v>
          </cell>
          <cell r="BF282">
            <v>-6.846876</v>
          </cell>
          <cell r="BG282">
            <v>-8.3648199999999999</v>
          </cell>
          <cell r="BH282">
            <v>43.183472000000002</v>
          </cell>
          <cell r="BI282">
            <v>43.183472000000002</v>
          </cell>
          <cell r="BJ282">
            <v>55.338247000000003</v>
          </cell>
          <cell r="BK282">
            <v>44.707124999999998</v>
          </cell>
        </row>
        <row r="283">
          <cell r="B283" t="str">
            <v>PARSN</v>
          </cell>
          <cell r="C283">
            <v>43595.25</v>
          </cell>
          <cell r="D283" t="str">
            <v>Sanayi</v>
          </cell>
          <cell r="E283" t="str">
            <v>-</v>
          </cell>
          <cell r="F283" t="str">
            <v>-</v>
          </cell>
          <cell r="G283">
            <v>137.44045299999999</v>
          </cell>
          <cell r="H283">
            <v>106.541639</v>
          </cell>
          <cell r="I283" t="str">
            <v>-</v>
          </cell>
          <cell r="J283" t="str">
            <v>-</v>
          </cell>
          <cell r="K283" t="str">
            <v>-</v>
          </cell>
          <cell r="L283" t="str">
            <v>-</v>
          </cell>
          <cell r="M283">
            <v>18.977043000000002</v>
          </cell>
          <cell r="N283">
            <v>25.040582999999998</v>
          </cell>
          <cell r="O283" t="str">
            <v>-</v>
          </cell>
          <cell r="P283" t="str">
            <v>-</v>
          </cell>
          <cell r="Q283" t="str">
            <v>-</v>
          </cell>
          <cell r="R283">
            <v>0</v>
          </cell>
          <cell r="S283">
            <v>115.95312</v>
          </cell>
          <cell r="T283">
            <v>-18.559055000000001</v>
          </cell>
          <cell r="U283" t="str">
            <v>-</v>
          </cell>
          <cell r="V283" t="str">
            <v>-</v>
          </cell>
          <cell r="W283"/>
          <cell r="X283"/>
          <cell r="Y283"/>
          <cell r="Z283"/>
          <cell r="AA283">
            <v>889.10136</v>
          </cell>
          <cell r="AB283">
            <v>0</v>
          </cell>
          <cell r="AC283">
            <v>106.541639</v>
          </cell>
          <cell r="AD283">
            <v>119.56644</v>
          </cell>
          <cell r="AE283">
            <v>132.10792000000001</v>
          </cell>
          <cell r="AF283">
            <v>0</v>
          </cell>
          <cell r="AG283">
            <v>30.212323999999999</v>
          </cell>
          <cell r="AH283">
            <v>30.212323999999999</v>
          </cell>
          <cell r="AI283">
            <v>39.892162999999996</v>
          </cell>
          <cell r="AJ283">
            <v>69.376997000000003</v>
          </cell>
          <cell r="AK283">
            <v>29.614633000000001</v>
          </cell>
          <cell r="AL283">
            <v>0</v>
          </cell>
          <cell r="AM283">
            <v>0</v>
          </cell>
          <cell r="AN283">
            <v>13.774989</v>
          </cell>
          <cell r="AO283">
            <v>13.774989</v>
          </cell>
          <cell r="AP283">
            <v>22.691984999999999</v>
          </cell>
          <cell r="AQ283">
            <v>43.923679999999997</v>
          </cell>
          <cell r="AR283">
            <v>5.9322929999999996</v>
          </cell>
          <cell r="AS283">
            <v>0</v>
          </cell>
          <cell r="AT283">
            <v>0</v>
          </cell>
          <cell r="AU283">
            <v>25.040583000000002</v>
          </cell>
          <cell r="AV283">
            <v>25.040583000000002</v>
          </cell>
          <cell r="AW283">
            <v>35.048898000000001</v>
          </cell>
          <cell r="AX283">
            <v>55.329560000000001</v>
          </cell>
          <cell r="AY283">
            <v>35.048898000000001</v>
          </cell>
          <cell r="AZ283">
            <v>55.329560000000001</v>
          </cell>
          <cell r="BA283">
            <v>0</v>
          </cell>
          <cell r="BB283">
            <v>-18.559055000000001</v>
          </cell>
          <cell r="BC283">
            <v>-18.559055000000001</v>
          </cell>
          <cell r="BD283">
            <v>-15.051964</v>
          </cell>
          <cell r="BE283">
            <v>-15.051964</v>
          </cell>
          <cell r="BF283">
            <v>-15.051964</v>
          </cell>
          <cell r="BG283">
            <v>-131.361816</v>
          </cell>
          <cell r="BH283">
            <v>631.64958799999999</v>
          </cell>
          <cell r="BI283">
            <v>631.64958799999999</v>
          </cell>
          <cell r="BJ283">
            <v>688.02412600000002</v>
          </cell>
          <cell r="BK283">
            <v>911.93528400000002</v>
          </cell>
        </row>
        <row r="284">
          <cell r="B284" t="str">
            <v>PGSUS</v>
          </cell>
          <cell r="C284">
            <v>43595.25</v>
          </cell>
          <cell r="D284" t="str">
            <v>Sanayi</v>
          </cell>
          <cell r="E284">
            <v>1701.5995867862432</v>
          </cell>
          <cell r="F284" t="str">
            <v>-</v>
          </cell>
          <cell r="G284">
            <v>2052.9549940000002</v>
          </cell>
          <cell r="H284">
            <v>1194.7452969999999</v>
          </cell>
          <cell r="I284" t="str">
            <v>-</v>
          </cell>
          <cell r="J284" t="str">
            <v>-</v>
          </cell>
          <cell r="K284">
            <v>-39.393664350820906</v>
          </cell>
          <cell r="L284" t="str">
            <v>-</v>
          </cell>
          <cell r="M284">
            <v>76.892682000000008</v>
          </cell>
          <cell r="N284">
            <v>-51.855873000000017</v>
          </cell>
          <cell r="O284" t="str">
            <v>-</v>
          </cell>
          <cell r="P284" t="str">
            <v>-</v>
          </cell>
          <cell r="Q284">
            <v>-188.03771061989593</v>
          </cell>
          <cell r="R284">
            <v>0</v>
          </cell>
          <cell r="S284">
            <v>-137.78923800000001</v>
          </cell>
          <cell r="T284">
            <v>-112.93694499999999</v>
          </cell>
          <cell r="U284" t="str">
            <v>-</v>
          </cell>
          <cell r="V284" t="str">
            <v>-</v>
          </cell>
          <cell r="W284"/>
          <cell r="X284"/>
          <cell r="Y284"/>
          <cell r="Z284"/>
          <cell r="AA284">
            <v>2962.5995147200001</v>
          </cell>
          <cell r="AB284">
            <v>0</v>
          </cell>
          <cell r="AC284">
            <v>1194.7452969999999</v>
          </cell>
          <cell r="AD284">
            <v>1697.6544349999999</v>
          </cell>
          <cell r="AE284">
            <v>3351.3813070000001</v>
          </cell>
          <cell r="AF284">
            <v>0</v>
          </cell>
          <cell r="AG284">
            <v>-42.261114999999997</v>
          </cell>
          <cell r="AH284">
            <v>-42.261114999999997</v>
          </cell>
          <cell r="AI284">
            <v>183.76454200000001</v>
          </cell>
          <cell r="AJ284">
            <v>1131.677467</v>
          </cell>
          <cell r="AK284">
            <v>-10.002738000000001</v>
          </cell>
          <cell r="AL284">
            <v>0</v>
          </cell>
          <cell r="AM284">
            <v>0</v>
          </cell>
          <cell r="AN284">
            <v>-147.23602500000001</v>
          </cell>
          <cell r="AO284">
            <v>-147.23602500000001</v>
          </cell>
          <cell r="AP284">
            <v>67.865431999999998</v>
          </cell>
          <cell r="AQ284">
            <v>986.42565000000002</v>
          </cell>
          <cell r="AR284">
            <v>-89.641783000000004</v>
          </cell>
          <cell r="AS284">
            <v>0</v>
          </cell>
          <cell r="AT284">
            <v>0</v>
          </cell>
          <cell r="AU284">
            <v>-51.855873000000003</v>
          </cell>
          <cell r="AV284">
            <v>-51.855873000000003</v>
          </cell>
          <cell r="AW284">
            <v>180.97877800000001</v>
          </cell>
          <cell r="AX284">
            <v>1149.526719</v>
          </cell>
          <cell r="AY284">
            <v>180.97877800000001</v>
          </cell>
          <cell r="AZ284">
            <v>1149.526719</v>
          </cell>
          <cell r="BA284">
            <v>0</v>
          </cell>
          <cell r="BB284">
            <v>-112.93694499999999</v>
          </cell>
          <cell r="BC284">
            <v>-112.93694499999999</v>
          </cell>
          <cell r="BD284">
            <v>15.699369000000001</v>
          </cell>
          <cell r="BE284">
            <v>15.699369000000001</v>
          </cell>
          <cell r="BF284">
            <v>15.699369000000001</v>
          </cell>
          <cell r="BG284">
            <v>742.405439</v>
          </cell>
          <cell r="BH284">
            <v>2156.027709</v>
          </cell>
          <cell r="BI284">
            <v>2156.027709</v>
          </cell>
          <cell r="BJ284">
            <v>3006.7418189999999</v>
          </cell>
          <cell r="BK284">
            <v>3880.1558970000001</v>
          </cell>
        </row>
        <row r="285">
          <cell r="B285" t="str">
            <v>PENGD</v>
          </cell>
          <cell r="C285">
            <v>43595.25</v>
          </cell>
          <cell r="D285" t="str">
            <v>Sanayi</v>
          </cell>
          <cell r="E285" t="str">
            <v>-</v>
          </cell>
          <cell r="F285" t="str">
            <v>-</v>
          </cell>
          <cell r="G285">
            <v>40.770685999999998</v>
          </cell>
          <cell r="H285">
            <v>36.148045000000003</v>
          </cell>
          <cell r="I285" t="str">
            <v>-</v>
          </cell>
          <cell r="J285" t="str">
            <v>-</v>
          </cell>
          <cell r="K285" t="str">
            <v>-</v>
          </cell>
          <cell r="L285" t="str">
            <v>-</v>
          </cell>
          <cell r="M285">
            <v>3.6694000000000004E-2</v>
          </cell>
          <cell r="N285">
            <v>0.16143200000000002</v>
          </cell>
          <cell r="O285" t="str">
            <v>-</v>
          </cell>
          <cell r="P285" t="str">
            <v>-</v>
          </cell>
          <cell r="Q285" t="str">
            <v>-</v>
          </cell>
          <cell r="R285">
            <v>0</v>
          </cell>
          <cell r="S285">
            <v>10.410577</v>
          </cell>
          <cell r="T285">
            <v>-4.9143249999999998</v>
          </cell>
          <cell r="U285" t="str">
            <v>-</v>
          </cell>
          <cell r="V285" t="str">
            <v>-</v>
          </cell>
          <cell r="W285"/>
          <cell r="X285"/>
          <cell r="Y285"/>
          <cell r="Z285"/>
          <cell r="AA285">
            <v>73.391999999999996</v>
          </cell>
          <cell r="AB285">
            <v>0</v>
          </cell>
          <cell r="AC285">
            <v>36.148045000000003</v>
          </cell>
          <cell r="AD285">
            <v>29.732030000000002</v>
          </cell>
          <cell r="AE285">
            <v>76.484451000000007</v>
          </cell>
          <cell r="AF285">
            <v>0</v>
          </cell>
          <cell r="AG285">
            <v>3.5064570000000002</v>
          </cell>
          <cell r="AH285">
            <v>3.5064570000000002</v>
          </cell>
          <cell r="AI285">
            <v>5.0448909999999998</v>
          </cell>
          <cell r="AJ285">
            <v>18.882626999999999</v>
          </cell>
          <cell r="AK285">
            <v>4.3248350000000002</v>
          </cell>
          <cell r="AL285">
            <v>0</v>
          </cell>
          <cell r="AM285">
            <v>0</v>
          </cell>
          <cell r="AN285">
            <v>-0.39615699999999998</v>
          </cell>
          <cell r="AO285">
            <v>-0.39615699999999998</v>
          </cell>
          <cell r="AP285">
            <v>0.213035</v>
          </cell>
          <cell r="AQ285">
            <v>14.282978</v>
          </cell>
          <cell r="AR285">
            <v>-0.539856</v>
          </cell>
          <cell r="AS285">
            <v>0</v>
          </cell>
          <cell r="AT285">
            <v>0</v>
          </cell>
          <cell r="AU285">
            <v>0.16143199999999999</v>
          </cell>
          <cell r="AV285">
            <v>0.16143199999999999</v>
          </cell>
          <cell r="AW285">
            <v>0.77692099999999997</v>
          </cell>
          <cell r="AX285">
            <v>14.858285</v>
          </cell>
          <cell r="AY285">
            <v>0.77692099999999997</v>
          </cell>
          <cell r="AZ285">
            <v>14.858285</v>
          </cell>
          <cell r="BA285">
            <v>0</v>
          </cell>
          <cell r="BB285">
            <v>-4.9143249999999998</v>
          </cell>
          <cell r="BC285">
            <v>-4.9143249999999998</v>
          </cell>
          <cell r="BD285">
            <v>-1.775895</v>
          </cell>
          <cell r="BE285">
            <v>-1.775895</v>
          </cell>
          <cell r="BF285">
            <v>-1.775895</v>
          </cell>
          <cell r="BG285">
            <v>-3.0093260000000002</v>
          </cell>
          <cell r="BH285">
            <v>86.017105999999998</v>
          </cell>
          <cell r="BI285">
            <v>86.017105999999998</v>
          </cell>
          <cell r="BJ285">
            <v>92.897245999999996</v>
          </cell>
          <cell r="BK285">
            <v>100.49056899999999</v>
          </cell>
        </row>
        <row r="286">
          <cell r="B286" t="str">
            <v>RTALB</v>
          </cell>
          <cell r="C286">
            <v>43595.25</v>
          </cell>
          <cell r="D286" t="str">
            <v>Sanayi</v>
          </cell>
          <cell r="E286" t="str">
            <v>-</v>
          </cell>
          <cell r="F286" t="str">
            <v>-</v>
          </cell>
          <cell r="G286">
            <v>6.6428180000000001</v>
          </cell>
          <cell r="H286">
            <v>5.4240250000000003</v>
          </cell>
          <cell r="I286" t="str">
            <v>-</v>
          </cell>
          <cell r="J286" t="str">
            <v>-</v>
          </cell>
          <cell r="K286" t="str">
            <v>-</v>
          </cell>
          <cell r="L286" t="str">
            <v>-</v>
          </cell>
          <cell r="M286">
            <v>-2.7642959999999999</v>
          </cell>
          <cell r="N286">
            <v>-0.99571600000000005</v>
          </cell>
          <cell r="O286" t="str">
            <v>-</v>
          </cell>
          <cell r="P286" t="str">
            <v>-</v>
          </cell>
          <cell r="Q286" t="str">
            <v>-</v>
          </cell>
          <cell r="R286">
            <v>0</v>
          </cell>
          <cell r="S286">
            <v>-4.3264999999999998E-2</v>
          </cell>
          <cell r="T286">
            <v>3.6808E-2</v>
          </cell>
          <cell r="U286" t="str">
            <v>-</v>
          </cell>
          <cell r="V286" t="str">
            <v>-</v>
          </cell>
          <cell r="W286"/>
          <cell r="X286"/>
          <cell r="Y286"/>
          <cell r="Z286"/>
          <cell r="AA286">
            <v>30.443999999999999</v>
          </cell>
          <cell r="AB286">
            <v>0</v>
          </cell>
          <cell r="AC286">
            <v>5.4240250000000003</v>
          </cell>
          <cell r="AD286">
            <v>5.0503859999999996</v>
          </cell>
          <cell r="AE286">
            <v>3.3556469999999998</v>
          </cell>
          <cell r="AF286">
            <v>0</v>
          </cell>
          <cell r="AG286">
            <v>1.4952920000000001</v>
          </cell>
          <cell r="AH286">
            <v>1.4952920000000001</v>
          </cell>
          <cell r="AI286">
            <v>0.97626299999999999</v>
          </cell>
          <cell r="AJ286">
            <v>-1.0612509999999999</v>
          </cell>
          <cell r="AK286">
            <v>1.4876720000000001</v>
          </cell>
          <cell r="AL286">
            <v>0</v>
          </cell>
          <cell r="AM286">
            <v>0</v>
          </cell>
          <cell r="AN286">
            <v>-1.3356790000000001</v>
          </cell>
          <cell r="AO286">
            <v>-1.3356790000000001</v>
          </cell>
          <cell r="AP286">
            <v>-0.31720999999999999</v>
          </cell>
          <cell r="AQ286">
            <v>-3.6151930000000001</v>
          </cell>
          <cell r="AR286">
            <v>-2.83778</v>
          </cell>
          <cell r="AS286">
            <v>0</v>
          </cell>
          <cell r="AT286">
            <v>0</v>
          </cell>
          <cell r="AU286">
            <v>-0.99571600000000005</v>
          </cell>
          <cell r="AV286">
            <v>-0.99571600000000005</v>
          </cell>
          <cell r="AW286">
            <v>0.10180500000000001</v>
          </cell>
          <cell r="AX286">
            <v>-3.2359230000000001</v>
          </cell>
          <cell r="AY286">
            <v>0.10180500000000001</v>
          </cell>
          <cell r="AZ286">
            <v>-3.2359230000000001</v>
          </cell>
          <cell r="BA286">
            <v>0</v>
          </cell>
          <cell r="BB286">
            <v>3.6808E-2</v>
          </cell>
          <cell r="BC286">
            <v>3.6808E-2</v>
          </cell>
          <cell r="BD286">
            <v>5.5259000000000003E-2</v>
          </cell>
          <cell r="BE286">
            <v>5.5259000000000003E-2</v>
          </cell>
          <cell r="BF286">
            <v>5.5259000000000003E-2</v>
          </cell>
          <cell r="BG286">
            <v>0.55240900000000004</v>
          </cell>
          <cell r="BH286">
            <v>-17.293804999999999</v>
          </cell>
          <cell r="BI286">
            <v>-17.293804999999999</v>
          </cell>
          <cell r="BJ286">
            <v>-18.691343</v>
          </cell>
          <cell r="BK286">
            <v>-20.099861000000001</v>
          </cell>
        </row>
        <row r="287">
          <cell r="B287" t="str">
            <v>SAYAS</v>
          </cell>
          <cell r="C287">
            <v>43595.25</v>
          </cell>
          <cell r="D287" t="str">
            <v>Sanayi</v>
          </cell>
          <cell r="E287" t="str">
            <v>-</v>
          </cell>
          <cell r="F287" t="str">
            <v>-</v>
          </cell>
          <cell r="G287">
            <v>10.687450999999999</v>
          </cell>
          <cell r="H287">
            <v>6.7977740000000004</v>
          </cell>
          <cell r="I287" t="str">
            <v>-</v>
          </cell>
          <cell r="J287" t="str">
            <v>-</v>
          </cell>
          <cell r="K287" t="str">
            <v>-</v>
          </cell>
          <cell r="L287" t="str">
            <v>-</v>
          </cell>
          <cell r="M287">
            <v>2.7073389999999997</v>
          </cell>
          <cell r="N287">
            <v>0.56470299999999995</v>
          </cell>
          <cell r="O287" t="str">
            <v>-</v>
          </cell>
          <cell r="P287" t="str">
            <v>-</v>
          </cell>
          <cell r="Q287" t="str">
            <v>-</v>
          </cell>
          <cell r="R287">
            <v>0</v>
          </cell>
          <cell r="S287">
            <v>-7.7994830000000004</v>
          </cell>
          <cell r="T287">
            <v>-1.0288809999999999</v>
          </cell>
          <cell r="U287" t="str">
            <v>-</v>
          </cell>
          <cell r="V287" t="str">
            <v>-</v>
          </cell>
          <cell r="W287"/>
          <cell r="X287"/>
          <cell r="Y287"/>
          <cell r="Z287"/>
          <cell r="AA287">
            <v>20.857500000000002</v>
          </cell>
          <cell r="AB287">
            <v>0</v>
          </cell>
          <cell r="AC287">
            <v>6.7977740000000004</v>
          </cell>
          <cell r="AD287">
            <v>5.9940990000000003</v>
          </cell>
          <cell r="AE287">
            <v>13.017362</v>
          </cell>
          <cell r="AF287">
            <v>0</v>
          </cell>
          <cell r="AG287">
            <v>2.5189590000000002</v>
          </cell>
          <cell r="AH287">
            <v>2.5189590000000002</v>
          </cell>
          <cell r="AI287">
            <v>0.402949</v>
          </cell>
          <cell r="AJ287">
            <v>2.8554810000000002</v>
          </cell>
          <cell r="AK287">
            <v>1.9338029999999999</v>
          </cell>
          <cell r="AL287">
            <v>0</v>
          </cell>
          <cell r="AM287">
            <v>0</v>
          </cell>
          <cell r="AN287">
            <v>-0.12199</v>
          </cell>
          <cell r="AO287">
            <v>-0.12199</v>
          </cell>
          <cell r="AP287">
            <v>-1.478915</v>
          </cell>
          <cell r="AQ287">
            <v>0.44076300000000002</v>
          </cell>
          <cell r="AR287">
            <v>2.5674299999999999</v>
          </cell>
          <cell r="AS287">
            <v>0</v>
          </cell>
          <cell r="AT287">
            <v>0</v>
          </cell>
          <cell r="AU287">
            <v>0.56470299999999995</v>
          </cell>
          <cell r="AV287">
            <v>0.56470299999999995</v>
          </cell>
          <cell r="AW287">
            <v>-0.84264799999999995</v>
          </cell>
          <cell r="AX287">
            <v>1.5609550000000001</v>
          </cell>
          <cell r="AY287">
            <v>-0.84264799999999995</v>
          </cell>
          <cell r="AZ287">
            <v>1.5609550000000001</v>
          </cell>
          <cell r="BA287">
            <v>0</v>
          </cell>
          <cell r="BB287">
            <v>-1.0288809999999999</v>
          </cell>
          <cell r="BC287">
            <v>-1.0288809999999999</v>
          </cell>
          <cell r="BD287">
            <v>-4.6978270000000002</v>
          </cell>
          <cell r="BE287">
            <v>-4.6978270000000002</v>
          </cell>
          <cell r="BF287">
            <v>-4.6978270000000002</v>
          </cell>
          <cell r="BG287">
            <v>-2.0315300000000001</v>
          </cell>
          <cell r="BH287">
            <v>39.963873</v>
          </cell>
          <cell r="BI287">
            <v>39.963873</v>
          </cell>
          <cell r="BJ287">
            <v>19.807424000000001</v>
          </cell>
          <cell r="BK287">
            <v>15.275627</v>
          </cell>
        </row>
        <row r="288">
          <cell r="B288" t="str">
            <v>SELEC</v>
          </cell>
          <cell r="C288">
            <v>43595.25</v>
          </cell>
          <cell r="D288" t="str">
            <v>Sanayi</v>
          </cell>
          <cell r="E288">
            <v>4183.7937493600002</v>
          </cell>
          <cell r="F288" t="str">
            <v>-</v>
          </cell>
          <cell r="G288">
            <v>3574.7242259999998</v>
          </cell>
          <cell r="H288">
            <v>3284.1021799999999</v>
          </cell>
          <cell r="I288" t="str">
            <v>-</v>
          </cell>
          <cell r="J288" t="str">
            <v>-</v>
          </cell>
          <cell r="K288">
            <v>228.23464131915199</v>
          </cell>
          <cell r="L288" t="str">
            <v>-</v>
          </cell>
          <cell r="M288">
            <v>101.953925</v>
          </cell>
          <cell r="N288">
            <v>169.669105</v>
          </cell>
          <cell r="O288" t="str">
            <v>-</v>
          </cell>
          <cell r="P288" t="str">
            <v>-</v>
          </cell>
          <cell r="Q288">
            <v>195.32709344452692</v>
          </cell>
          <cell r="R288">
            <v>0</v>
          </cell>
          <cell r="S288">
            <v>98.528467000000006</v>
          </cell>
          <cell r="T288">
            <v>152.04518899999999</v>
          </cell>
          <cell r="U288" t="str">
            <v>-</v>
          </cell>
          <cell r="V288" t="str">
            <v>-</v>
          </cell>
          <cell r="W288"/>
          <cell r="X288"/>
          <cell r="Y288"/>
          <cell r="Z288"/>
          <cell r="AA288">
            <v>2421.9</v>
          </cell>
          <cell r="AB288">
            <v>0</v>
          </cell>
          <cell r="AC288">
            <v>3284.1021799999999</v>
          </cell>
          <cell r="AD288">
            <v>3262.1807720000002</v>
          </cell>
          <cell r="AE288">
            <v>3346.3383480000002</v>
          </cell>
          <cell r="AF288">
            <v>0</v>
          </cell>
          <cell r="AG288">
            <v>318.09900599999997</v>
          </cell>
          <cell r="AH288">
            <v>318.09900599999997</v>
          </cell>
          <cell r="AI288">
            <v>236.866884</v>
          </cell>
          <cell r="AJ288">
            <v>221.30151699999999</v>
          </cell>
          <cell r="AK288">
            <v>262.64131200000003</v>
          </cell>
          <cell r="AL288">
            <v>0</v>
          </cell>
          <cell r="AM288">
            <v>0</v>
          </cell>
          <cell r="AN288">
            <v>160.561645</v>
          </cell>
          <cell r="AO288">
            <v>160.561645</v>
          </cell>
          <cell r="AP288">
            <v>80.122714999999999</v>
          </cell>
          <cell r="AQ288">
            <v>60.813712000000002</v>
          </cell>
          <cell r="AR288">
            <v>91.230812</v>
          </cell>
          <cell r="AS288">
            <v>0</v>
          </cell>
          <cell r="AT288">
            <v>0</v>
          </cell>
          <cell r="AU288">
            <v>169.669105</v>
          </cell>
          <cell r="AV288">
            <v>169.669105</v>
          </cell>
          <cell r="AW288">
            <v>89.888447999999997</v>
          </cell>
          <cell r="AX288">
            <v>71.091802999999999</v>
          </cell>
          <cell r="AY288">
            <v>89.888447999999997</v>
          </cell>
          <cell r="AZ288">
            <v>71.091802999999999</v>
          </cell>
          <cell r="BA288">
            <v>0</v>
          </cell>
          <cell r="BB288">
            <v>152.04518899999999</v>
          </cell>
          <cell r="BC288">
            <v>152.04518899999999</v>
          </cell>
          <cell r="BD288">
            <v>78.550073999999995</v>
          </cell>
          <cell r="BE288">
            <v>78.550073999999995</v>
          </cell>
          <cell r="BF288">
            <v>78.550073999999995</v>
          </cell>
          <cell r="BG288">
            <v>62.144027000000001</v>
          </cell>
          <cell r="BH288">
            <v>-165.524834</v>
          </cell>
          <cell r="BI288">
            <v>-165.524834</v>
          </cell>
          <cell r="BJ288">
            <v>276.47718800000001</v>
          </cell>
          <cell r="BK288">
            <v>139.13440700000001</v>
          </cell>
        </row>
        <row r="289">
          <cell r="B289" t="str">
            <v>SRVGY</v>
          </cell>
          <cell r="C289">
            <v>43595.25</v>
          </cell>
          <cell r="D289" t="str">
            <v>Sanayi</v>
          </cell>
          <cell r="E289" t="str">
            <v>-</v>
          </cell>
          <cell r="F289" t="str">
            <v>-</v>
          </cell>
          <cell r="G289">
            <v>6.9132769999999999</v>
          </cell>
          <cell r="H289">
            <v>5.95702</v>
          </cell>
          <cell r="I289" t="str">
            <v>-</v>
          </cell>
          <cell r="J289" t="str">
            <v>-</v>
          </cell>
          <cell r="K289" t="str">
            <v>-</v>
          </cell>
          <cell r="L289" t="str">
            <v>-</v>
          </cell>
          <cell r="M289">
            <v>4.1139909999999995</v>
          </cell>
          <cell r="N289">
            <v>4.4867220000000003</v>
          </cell>
          <cell r="O289" t="str">
            <v>-</v>
          </cell>
          <cell r="P289" t="str">
            <v>-</v>
          </cell>
          <cell r="Q289" t="str">
            <v>-</v>
          </cell>
          <cell r="R289">
            <v>0</v>
          </cell>
          <cell r="S289">
            <v>30.230623999999999</v>
          </cell>
          <cell r="T289">
            <v>2.3278729999999999</v>
          </cell>
          <cell r="U289" t="str">
            <v>-</v>
          </cell>
          <cell r="V289" t="str">
            <v>-</v>
          </cell>
          <cell r="W289"/>
          <cell r="X289"/>
          <cell r="Y289"/>
          <cell r="Z289"/>
          <cell r="AA289">
            <v>201.76</v>
          </cell>
          <cell r="AB289">
            <v>0</v>
          </cell>
          <cell r="AC289">
            <v>5.95702</v>
          </cell>
          <cell r="AD289">
            <v>6.2664429999999998</v>
          </cell>
          <cell r="AE289">
            <v>6.5211209999999999</v>
          </cell>
          <cell r="AF289">
            <v>0</v>
          </cell>
          <cell r="AG289">
            <v>5.5964499999999999</v>
          </cell>
          <cell r="AH289">
            <v>5.5964499999999999</v>
          </cell>
          <cell r="AI289">
            <v>5.5911379999999999</v>
          </cell>
          <cell r="AJ289">
            <v>5.7737299999999996</v>
          </cell>
          <cell r="AK289">
            <v>5.5329350000000002</v>
          </cell>
          <cell r="AL289">
            <v>0</v>
          </cell>
          <cell r="AM289">
            <v>0</v>
          </cell>
          <cell r="AN289">
            <v>4.4220810000000004</v>
          </cell>
          <cell r="AO289">
            <v>4.4220810000000004</v>
          </cell>
          <cell r="AP289">
            <v>4.3405430000000003</v>
          </cell>
          <cell r="AQ289">
            <v>4.1938829999999996</v>
          </cell>
          <cell r="AR289">
            <v>4.0367649999999999</v>
          </cell>
          <cell r="AS289">
            <v>0</v>
          </cell>
          <cell r="AT289">
            <v>0</v>
          </cell>
          <cell r="AU289">
            <v>4.4867220000000003</v>
          </cell>
          <cell r="AV289">
            <v>4.4867220000000003</v>
          </cell>
          <cell r="AW289">
            <v>4.4051840000000002</v>
          </cell>
          <cell r="AX289">
            <v>4.2693760000000003</v>
          </cell>
          <cell r="AY289">
            <v>4.4051840000000002</v>
          </cell>
          <cell r="AZ289">
            <v>4.2693760000000003</v>
          </cell>
          <cell r="BA289">
            <v>0</v>
          </cell>
          <cell r="BB289">
            <v>2.3278729999999999</v>
          </cell>
          <cell r="BC289">
            <v>2.3278729999999999</v>
          </cell>
          <cell r="BD289">
            <v>0.53888899999999995</v>
          </cell>
          <cell r="BE289">
            <v>0.53888899999999995</v>
          </cell>
          <cell r="BF289">
            <v>0.53888899999999995</v>
          </cell>
          <cell r="BG289">
            <v>-4.6949100000000001</v>
          </cell>
          <cell r="BH289">
            <v>24.985845999999999</v>
          </cell>
          <cell r="BI289">
            <v>24.985845999999999</v>
          </cell>
          <cell r="BJ289">
            <v>27.070069</v>
          </cell>
          <cell r="BK289">
            <v>36.679177000000003</v>
          </cell>
        </row>
        <row r="290">
          <cell r="B290" t="str">
            <v>SNGYO</v>
          </cell>
          <cell r="C290">
            <v>43595.25</v>
          </cell>
          <cell r="D290" t="str">
            <v>Sanayi</v>
          </cell>
          <cell r="E290" t="str">
            <v>-</v>
          </cell>
          <cell r="F290" t="str">
            <v>-</v>
          </cell>
          <cell r="G290">
            <v>185.25531599999999</v>
          </cell>
          <cell r="H290">
            <v>46.343147000000002</v>
          </cell>
          <cell r="I290" t="str">
            <v>-</v>
          </cell>
          <cell r="J290" t="str">
            <v>-</v>
          </cell>
          <cell r="K290" t="str">
            <v>-</v>
          </cell>
          <cell r="L290" t="str">
            <v>-</v>
          </cell>
          <cell r="M290">
            <v>28.607287999999997</v>
          </cell>
          <cell r="N290">
            <v>-9.7281499999999994</v>
          </cell>
          <cell r="O290" t="str">
            <v>-</v>
          </cell>
          <cell r="P290" t="str">
            <v>-</v>
          </cell>
          <cell r="Q290" t="str">
            <v>-</v>
          </cell>
          <cell r="R290">
            <v>0</v>
          </cell>
          <cell r="S290">
            <v>337.42987399999998</v>
          </cell>
          <cell r="T290">
            <v>72.473010000000002</v>
          </cell>
          <cell r="U290" t="str">
            <v>-</v>
          </cell>
          <cell r="V290" t="str">
            <v>-</v>
          </cell>
          <cell r="W290"/>
          <cell r="X290"/>
          <cell r="Y290"/>
          <cell r="Z290"/>
          <cell r="AA290">
            <v>349.27737266440005</v>
          </cell>
          <cell r="AB290">
            <v>0</v>
          </cell>
          <cell r="AC290">
            <v>46.343147000000002</v>
          </cell>
          <cell r="AD290">
            <v>26.518239000000001</v>
          </cell>
          <cell r="AE290">
            <v>140.45711800000001</v>
          </cell>
          <cell r="AF290">
            <v>0</v>
          </cell>
          <cell r="AG290">
            <v>27.471793000000002</v>
          </cell>
          <cell r="AH290">
            <v>27.471793000000002</v>
          </cell>
          <cell r="AI290">
            <v>3.9021629999999998</v>
          </cell>
          <cell r="AJ290">
            <v>-10.371027</v>
          </cell>
          <cell r="AK290">
            <v>59.588129000000002</v>
          </cell>
          <cell r="AL290">
            <v>0</v>
          </cell>
          <cell r="AM290">
            <v>0</v>
          </cell>
          <cell r="AN290">
            <v>-10.666024999999999</v>
          </cell>
          <cell r="AO290">
            <v>-10.666024999999999</v>
          </cell>
          <cell r="AP290">
            <v>-29.910336000000001</v>
          </cell>
          <cell r="AQ290">
            <v>-39.888497000000001</v>
          </cell>
          <cell r="AR290">
            <v>26.879570999999999</v>
          </cell>
          <cell r="AS290">
            <v>0</v>
          </cell>
          <cell r="AT290">
            <v>0</v>
          </cell>
          <cell r="AU290">
            <v>-9.7281499999999994</v>
          </cell>
          <cell r="AV290">
            <v>-9.7281499999999994</v>
          </cell>
          <cell r="AW290">
            <v>-21.597826000000001</v>
          </cell>
          <cell r="AX290">
            <v>-45.262165000000003</v>
          </cell>
          <cell r="AY290">
            <v>-21.597826000000001</v>
          </cell>
          <cell r="AZ290">
            <v>-45.262165000000003</v>
          </cell>
          <cell r="BA290">
            <v>0</v>
          </cell>
          <cell r="BB290">
            <v>72.473010000000002</v>
          </cell>
          <cell r="BC290">
            <v>72.473010000000002</v>
          </cell>
          <cell r="BD290">
            <v>-214.826764</v>
          </cell>
          <cell r="BE290">
            <v>-214.826764</v>
          </cell>
          <cell r="BF290">
            <v>-214.826764</v>
          </cell>
          <cell r="BG290">
            <v>-391.24386700000002</v>
          </cell>
          <cell r="BH290">
            <v>2516.984465</v>
          </cell>
          <cell r="BI290">
            <v>2516.984465</v>
          </cell>
          <cell r="BJ290">
            <v>2778.6238370000001</v>
          </cell>
          <cell r="BK290">
            <v>3651.7875509999999</v>
          </cell>
        </row>
        <row r="291">
          <cell r="B291" t="str">
            <v>SKBNK</v>
          </cell>
          <cell r="C291">
            <v>43595.25</v>
          </cell>
          <cell r="D291" t="str">
            <v>Banka</v>
          </cell>
          <cell r="E291" t="str">
            <v>-</v>
          </cell>
          <cell r="F291" t="str">
            <v>-</v>
          </cell>
          <cell r="G291" t="str">
            <v>-</v>
          </cell>
          <cell r="H291" t="str">
            <v>-</v>
          </cell>
          <cell r="I291" t="str">
            <v>-</v>
          </cell>
          <cell r="J291" t="str">
            <v>-</v>
          </cell>
          <cell r="K291" t="str">
            <v>-</v>
          </cell>
          <cell r="L291" t="str">
            <v>-</v>
          </cell>
          <cell r="M291" t="str">
            <v>-</v>
          </cell>
          <cell r="N291" t="str">
            <v>-</v>
          </cell>
          <cell r="O291" t="str">
            <v>-</v>
          </cell>
          <cell r="P291" t="str">
            <v>-</v>
          </cell>
          <cell r="Q291" t="str">
            <v>-</v>
          </cell>
          <cell r="R291">
            <v>0</v>
          </cell>
          <cell r="S291">
            <v>3.7330000000000001</v>
          </cell>
          <cell r="T291">
            <v>27.663</v>
          </cell>
          <cell r="U291" t="str">
            <v>-</v>
          </cell>
          <cell r="V291" t="str">
            <v>-</v>
          </cell>
          <cell r="W291"/>
          <cell r="X291"/>
          <cell r="Y291"/>
          <cell r="Z291"/>
          <cell r="AA291">
            <v>1076.94</v>
          </cell>
          <cell r="AB291">
            <v>0</v>
          </cell>
          <cell r="AC291">
            <v>336.66500000000002</v>
          </cell>
          <cell r="AD291">
            <v>399.63900000000001</v>
          </cell>
          <cell r="AE291">
            <v>432.72500000000002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775.66300000000001</v>
          </cell>
          <cell r="AP291">
            <v>776.00699999999995</v>
          </cell>
          <cell r="AQ291">
            <v>783.71299999999997</v>
          </cell>
          <cell r="AR291">
            <v>783.23199999999997</v>
          </cell>
          <cell r="AS291">
            <v>0</v>
          </cell>
          <cell r="AT291">
            <v>0</v>
          </cell>
          <cell r="AU291">
            <v>0</v>
          </cell>
          <cell r="AV291">
            <v>15.801</v>
          </cell>
          <cell r="AW291">
            <v>15.786</v>
          </cell>
          <cell r="AX291">
            <v>16.175000000000001</v>
          </cell>
          <cell r="AY291">
            <v>15.786</v>
          </cell>
          <cell r="AZ291">
            <v>16.175000000000001</v>
          </cell>
          <cell r="BA291">
            <v>0</v>
          </cell>
          <cell r="BB291">
            <v>27.663</v>
          </cell>
          <cell r="BC291">
            <v>147.62700000000001</v>
          </cell>
          <cell r="BD291">
            <v>153.339</v>
          </cell>
          <cell r="BE291">
            <v>153.339</v>
          </cell>
          <cell r="BF291">
            <v>153.339</v>
          </cell>
          <cell r="BG291">
            <v>147.02500000000001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</row>
        <row r="292">
          <cell r="B292" t="str">
            <v>HALKB</v>
          </cell>
          <cell r="C292">
            <v>43595.25</v>
          </cell>
          <cell r="D292" t="str">
            <v>Banka</v>
          </cell>
          <cell r="E292" t="str">
            <v>-</v>
          </cell>
          <cell r="F292" t="str">
            <v>-</v>
          </cell>
          <cell r="G292" t="str">
            <v>-</v>
          </cell>
          <cell r="H292" t="str">
            <v>-</v>
          </cell>
          <cell r="I292" t="str">
            <v>-</v>
          </cell>
          <cell r="J292" t="str">
            <v>-</v>
          </cell>
          <cell r="K292" t="str">
            <v>-</v>
          </cell>
          <cell r="L292" t="str">
            <v>-</v>
          </cell>
          <cell r="M292" t="str">
            <v>-</v>
          </cell>
          <cell r="N292" t="str">
            <v>-</v>
          </cell>
          <cell r="O292" t="str">
            <v>-</v>
          </cell>
          <cell r="P292" t="str">
            <v>-</v>
          </cell>
          <cell r="Q292">
            <v>392.88149239168212</v>
          </cell>
          <cell r="R292">
            <v>0</v>
          </cell>
          <cell r="S292">
            <v>316.54700000000003</v>
          </cell>
          <cell r="T292">
            <v>790.19200000000001</v>
          </cell>
          <cell r="U292" t="str">
            <v>-</v>
          </cell>
          <cell r="V292" t="str">
            <v>-</v>
          </cell>
          <cell r="W292"/>
          <cell r="X292"/>
          <cell r="Y292"/>
          <cell r="Z292"/>
          <cell r="AA292">
            <v>6750</v>
          </cell>
          <cell r="AB292">
            <v>0</v>
          </cell>
          <cell r="AC292">
            <v>1969.377</v>
          </cell>
          <cell r="AD292">
            <v>2155.069</v>
          </cell>
          <cell r="AE292">
            <v>2002.126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3730.4340000000002</v>
          </cell>
          <cell r="AP292">
            <v>3783.201</v>
          </cell>
          <cell r="AQ292">
            <v>4225.5240000000003</v>
          </cell>
          <cell r="AR292">
            <v>4332.4809999999998</v>
          </cell>
          <cell r="AS292">
            <v>0</v>
          </cell>
          <cell r="AT292">
            <v>0</v>
          </cell>
          <cell r="AU292">
            <v>0</v>
          </cell>
          <cell r="AV292">
            <v>44.438000000000002</v>
          </cell>
          <cell r="AW292">
            <v>45.823</v>
          </cell>
          <cell r="AX292">
            <v>48.069000000000003</v>
          </cell>
          <cell r="AY292">
            <v>45.823</v>
          </cell>
          <cell r="AZ292">
            <v>48.069000000000003</v>
          </cell>
          <cell r="BA292">
            <v>0</v>
          </cell>
          <cell r="BB292">
            <v>790.19200000000001</v>
          </cell>
          <cell r="BC292">
            <v>0</v>
          </cell>
          <cell r="BD292">
            <v>5.1680000000000001</v>
          </cell>
          <cell r="BE292">
            <v>5.1680000000000001</v>
          </cell>
          <cell r="BF292">
            <v>5.1680000000000001</v>
          </cell>
          <cell r="BG292">
            <v>9.2680000000000007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</row>
        <row r="293">
          <cell r="B293" t="str">
            <v>TBORG</v>
          </cell>
          <cell r="C293">
            <v>43595.25</v>
          </cell>
          <cell r="D293" t="str">
            <v>Sanayi</v>
          </cell>
          <cell r="E293" t="str">
            <v>-</v>
          </cell>
          <cell r="F293" t="str">
            <v>-</v>
          </cell>
          <cell r="G293">
            <v>518.11300000000006</v>
          </cell>
          <cell r="H293">
            <v>284.91199999999998</v>
          </cell>
          <cell r="I293" t="str">
            <v>-</v>
          </cell>
          <cell r="J293" t="str">
            <v>-</v>
          </cell>
          <cell r="K293" t="str">
            <v>-</v>
          </cell>
          <cell r="L293" t="str">
            <v>-</v>
          </cell>
          <cell r="M293">
            <v>168.79400000000001</v>
          </cell>
          <cell r="N293">
            <v>86.894999999999996</v>
          </cell>
          <cell r="O293" t="str">
            <v>-</v>
          </cell>
          <cell r="P293" t="str">
            <v>-</v>
          </cell>
          <cell r="Q293" t="str">
            <v>-</v>
          </cell>
          <cell r="R293">
            <v>0</v>
          </cell>
          <cell r="S293">
            <v>52.881</v>
          </cell>
          <cell r="T293">
            <v>60.610999999999997</v>
          </cell>
          <cell r="U293" t="str">
            <v>-</v>
          </cell>
          <cell r="V293" t="str">
            <v>-</v>
          </cell>
          <cell r="W293"/>
          <cell r="X293"/>
          <cell r="Y293"/>
          <cell r="Z293"/>
          <cell r="AA293">
            <v>2715.5194902599997</v>
          </cell>
          <cell r="AB293">
            <v>0</v>
          </cell>
          <cell r="AC293">
            <v>284.91199999999998</v>
          </cell>
          <cell r="AD293">
            <v>369.94799999999998</v>
          </cell>
          <cell r="AE293">
            <v>526.57000000000005</v>
          </cell>
          <cell r="AF293">
            <v>0</v>
          </cell>
          <cell r="AG293">
            <v>156.30099999999999</v>
          </cell>
          <cell r="AH293">
            <v>156.30099999999999</v>
          </cell>
          <cell r="AI293">
            <v>191.75800000000001</v>
          </cell>
          <cell r="AJ293">
            <v>284.22000000000003</v>
          </cell>
          <cell r="AK293">
            <v>273.22199999999998</v>
          </cell>
          <cell r="AL293">
            <v>0</v>
          </cell>
          <cell r="AM293">
            <v>0</v>
          </cell>
          <cell r="AN293">
            <v>59.369</v>
          </cell>
          <cell r="AO293">
            <v>59.369</v>
          </cell>
          <cell r="AP293">
            <v>72.92</v>
          </cell>
          <cell r="AQ293">
            <v>157.22800000000001</v>
          </cell>
          <cell r="AR293">
            <v>127.048</v>
          </cell>
          <cell r="AS293">
            <v>0</v>
          </cell>
          <cell r="AT293">
            <v>0</v>
          </cell>
          <cell r="AU293">
            <v>86.894999999999996</v>
          </cell>
          <cell r="AV293">
            <v>86.894999999999996</v>
          </cell>
          <cell r="AW293">
            <v>103.871</v>
          </cell>
          <cell r="AX293">
            <v>194.42400000000001</v>
          </cell>
          <cell r="AY293">
            <v>103.871</v>
          </cell>
          <cell r="AZ293">
            <v>194.42400000000001</v>
          </cell>
          <cell r="BA293">
            <v>0</v>
          </cell>
          <cell r="BB293">
            <v>60.610999999999997</v>
          </cell>
          <cell r="BC293">
            <v>60.610999999999997</v>
          </cell>
          <cell r="BD293">
            <v>97.519000000000005</v>
          </cell>
          <cell r="BE293">
            <v>97.519000000000005</v>
          </cell>
          <cell r="BF293">
            <v>97.519000000000005</v>
          </cell>
          <cell r="BG293">
            <v>216.65899999999999</v>
          </cell>
          <cell r="BH293">
            <v>-476.18400000000003</v>
          </cell>
          <cell r="BI293">
            <v>-476.18400000000003</v>
          </cell>
          <cell r="BJ293">
            <v>-401.99099999999999</v>
          </cell>
          <cell r="BK293">
            <v>-592.07600000000002</v>
          </cell>
        </row>
        <row r="294">
          <cell r="B294" t="str">
            <v>TUCLK</v>
          </cell>
          <cell r="C294">
            <v>43595.25</v>
          </cell>
          <cell r="D294" t="str">
            <v>Sanayi</v>
          </cell>
          <cell r="E294" t="str">
            <v>-</v>
          </cell>
          <cell r="F294" t="str">
            <v>-</v>
          </cell>
          <cell r="G294">
            <v>43.920146000000003</v>
          </cell>
          <cell r="H294">
            <v>32.718046999999999</v>
          </cell>
          <cell r="I294" t="str">
            <v>-</v>
          </cell>
          <cell r="J294" t="str">
            <v>-</v>
          </cell>
          <cell r="K294" t="str">
            <v>-</v>
          </cell>
          <cell r="L294" t="str">
            <v>-</v>
          </cell>
          <cell r="M294">
            <v>4.8269549999999999</v>
          </cell>
          <cell r="N294">
            <v>3.7168809999999999</v>
          </cell>
          <cell r="O294" t="str">
            <v>-</v>
          </cell>
          <cell r="P294" t="str">
            <v>-</v>
          </cell>
          <cell r="Q294" t="str">
            <v>-</v>
          </cell>
          <cell r="R294">
            <v>0</v>
          </cell>
          <cell r="S294">
            <v>0.37341200000000002</v>
          </cell>
          <cell r="T294">
            <v>1.010799</v>
          </cell>
          <cell r="U294" t="str">
            <v>-</v>
          </cell>
          <cell r="V294" t="str">
            <v>-</v>
          </cell>
          <cell r="W294"/>
          <cell r="X294"/>
          <cell r="Y294"/>
          <cell r="Z294"/>
          <cell r="AA294">
            <v>60.29999999999999</v>
          </cell>
          <cell r="AB294">
            <v>0</v>
          </cell>
          <cell r="AC294">
            <v>32.718046999999999</v>
          </cell>
          <cell r="AD294">
            <v>36.541961000000001</v>
          </cell>
          <cell r="AE294">
            <v>43.467502000000003</v>
          </cell>
          <cell r="AF294">
            <v>0</v>
          </cell>
          <cell r="AG294">
            <v>5.1798159999999998</v>
          </cell>
          <cell r="AH294">
            <v>5.1798159999999998</v>
          </cell>
          <cell r="AI294">
            <v>6.8639520000000003</v>
          </cell>
          <cell r="AJ294">
            <v>8.7025100000000002</v>
          </cell>
          <cell r="AK294">
            <v>9.2596950000000007</v>
          </cell>
          <cell r="AL294">
            <v>0</v>
          </cell>
          <cell r="AM294">
            <v>0</v>
          </cell>
          <cell r="AN294">
            <v>2.6305860000000001</v>
          </cell>
          <cell r="AO294">
            <v>2.6305860000000001</v>
          </cell>
          <cell r="AP294">
            <v>3.2626409999999999</v>
          </cell>
          <cell r="AQ294">
            <v>6.4344489999999999</v>
          </cell>
          <cell r="AR294">
            <v>3.7189540000000001</v>
          </cell>
          <cell r="AS294">
            <v>0</v>
          </cell>
          <cell r="AT294">
            <v>0</v>
          </cell>
          <cell r="AU294">
            <v>3.7168809999999999</v>
          </cell>
          <cell r="AV294">
            <v>3.7168809999999999</v>
          </cell>
          <cell r="AW294">
            <v>4.4138529999999996</v>
          </cell>
          <cell r="AX294">
            <v>7.7861789999999997</v>
          </cell>
          <cell r="AY294">
            <v>4.4138529999999996</v>
          </cell>
          <cell r="AZ294">
            <v>7.7861789999999997</v>
          </cell>
          <cell r="BA294">
            <v>0</v>
          </cell>
          <cell r="BB294">
            <v>1.010799</v>
          </cell>
          <cell r="BC294">
            <v>1.010799</v>
          </cell>
          <cell r="BD294">
            <v>-8.9495000000000005E-2</v>
          </cell>
          <cell r="BE294">
            <v>-8.9495000000000005E-2</v>
          </cell>
          <cell r="BF294">
            <v>-8.9495000000000005E-2</v>
          </cell>
          <cell r="BG294">
            <v>-7.635605</v>
          </cell>
          <cell r="BH294">
            <v>58.887475999999999</v>
          </cell>
          <cell r="BI294">
            <v>58.887475999999999</v>
          </cell>
          <cell r="BJ294">
            <v>63.689830000000001</v>
          </cell>
          <cell r="BK294">
            <v>83.605241000000007</v>
          </cell>
        </row>
        <row r="295">
          <cell r="B295" t="str">
            <v>TRCAS</v>
          </cell>
          <cell r="C295">
            <v>43595.25</v>
          </cell>
          <cell r="D295" t="str">
            <v>Sanayi</v>
          </cell>
          <cell r="E295" t="str">
            <v>-</v>
          </cell>
          <cell r="F295" t="str">
            <v>-</v>
          </cell>
          <cell r="G295">
            <v>13.461147</v>
          </cell>
          <cell r="H295">
            <v>9.1602110000000003</v>
          </cell>
          <cell r="I295" t="str">
            <v>-</v>
          </cell>
          <cell r="J295" t="str">
            <v>-</v>
          </cell>
          <cell r="K295" t="str">
            <v>-</v>
          </cell>
          <cell r="L295" t="str">
            <v>-</v>
          </cell>
          <cell r="M295">
            <v>5.3267899999999999</v>
          </cell>
          <cell r="N295">
            <v>1.0019709999999999</v>
          </cell>
          <cell r="O295" t="str">
            <v>-</v>
          </cell>
          <cell r="P295" t="str">
            <v>-</v>
          </cell>
          <cell r="Q295" t="str">
            <v>-</v>
          </cell>
          <cell r="R295">
            <v>0</v>
          </cell>
          <cell r="S295">
            <v>50.868828000000001</v>
          </cell>
          <cell r="T295">
            <v>-22.538357000000001</v>
          </cell>
          <cell r="U295" t="str">
            <v>-</v>
          </cell>
          <cell r="V295" t="str">
            <v>-</v>
          </cell>
          <cell r="W295"/>
          <cell r="X295"/>
          <cell r="Y295"/>
          <cell r="Z295"/>
          <cell r="AA295">
            <v>329.72399999999999</v>
          </cell>
          <cell r="AB295">
            <v>0</v>
          </cell>
          <cell r="AC295">
            <v>9.1602110000000003</v>
          </cell>
          <cell r="AD295">
            <v>13.823062999999999</v>
          </cell>
          <cell r="AE295">
            <v>9.9848440000000007</v>
          </cell>
          <cell r="AF295">
            <v>0</v>
          </cell>
          <cell r="AG295">
            <v>5.986631</v>
          </cell>
          <cell r="AH295">
            <v>5.986631</v>
          </cell>
          <cell r="AI295">
            <v>10.613359000000001</v>
          </cell>
          <cell r="AJ295">
            <v>6.4458500000000001</v>
          </cell>
          <cell r="AK295">
            <v>7.2408190000000001</v>
          </cell>
          <cell r="AL295">
            <v>0</v>
          </cell>
          <cell r="AM295">
            <v>0</v>
          </cell>
          <cell r="AN295">
            <v>-1.0127200000000001</v>
          </cell>
          <cell r="AO295">
            <v>-1.0127200000000001</v>
          </cell>
          <cell r="AP295">
            <v>5.1579449999999998</v>
          </cell>
          <cell r="AQ295">
            <v>1.0974839999999999</v>
          </cell>
          <cell r="AR295">
            <v>0.78072399999999997</v>
          </cell>
          <cell r="AS295">
            <v>0</v>
          </cell>
          <cell r="AT295">
            <v>0</v>
          </cell>
          <cell r="AU295">
            <v>1.0019709999999999</v>
          </cell>
          <cell r="AV295">
            <v>1.0019709999999999</v>
          </cell>
          <cell r="AW295">
            <v>7.204612</v>
          </cell>
          <cell r="AX295">
            <v>3.2458969999999998</v>
          </cell>
          <cell r="AY295">
            <v>7.204612</v>
          </cell>
          <cell r="AZ295">
            <v>3.2458969999999998</v>
          </cell>
          <cell r="BA295">
            <v>0</v>
          </cell>
          <cell r="BB295">
            <v>-22.538357000000001</v>
          </cell>
          <cell r="BC295">
            <v>-22.538357000000001</v>
          </cell>
          <cell r="BD295">
            <v>4.1571199999999999</v>
          </cell>
          <cell r="BE295">
            <v>4.1571199999999999</v>
          </cell>
          <cell r="BF295">
            <v>4.1571199999999999</v>
          </cell>
          <cell r="BG295">
            <v>-159.947632</v>
          </cell>
          <cell r="BH295">
            <v>506.28108300000002</v>
          </cell>
          <cell r="BI295">
            <v>506.28108300000002</v>
          </cell>
          <cell r="BJ295">
            <v>539.81352100000004</v>
          </cell>
          <cell r="BK295">
            <v>745.70560599999999</v>
          </cell>
        </row>
        <row r="296">
          <cell r="B296" t="str">
            <v>TMSN</v>
          </cell>
          <cell r="C296">
            <v>43595.25</v>
          </cell>
          <cell r="D296" t="str">
            <v>Sanayi</v>
          </cell>
          <cell r="E296" t="str">
            <v>-</v>
          </cell>
          <cell r="F296" t="str">
            <v>-</v>
          </cell>
          <cell r="G296">
            <v>82.550869000000006</v>
          </cell>
          <cell r="H296">
            <v>100.872848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>
            <v>-13.472228000000001</v>
          </cell>
          <cell r="N296">
            <v>4.9846219999999999</v>
          </cell>
          <cell r="O296" t="str">
            <v>-</v>
          </cell>
          <cell r="P296" t="str">
            <v>-</v>
          </cell>
          <cell r="Q296" t="str">
            <v>-</v>
          </cell>
          <cell r="R296">
            <v>0</v>
          </cell>
          <cell r="S296">
            <v>-9.3884679999999996</v>
          </cell>
          <cell r="T296">
            <v>-1.2527520000000001</v>
          </cell>
          <cell r="U296" t="str">
            <v>-</v>
          </cell>
          <cell r="V296" t="str">
            <v>-</v>
          </cell>
          <cell r="W296"/>
          <cell r="X296"/>
          <cell r="Y296"/>
          <cell r="Z296"/>
          <cell r="AA296">
            <v>485.3</v>
          </cell>
          <cell r="AB296">
            <v>0</v>
          </cell>
          <cell r="AC296">
            <v>100.872848</v>
          </cell>
          <cell r="AD296">
            <v>122.608225</v>
          </cell>
          <cell r="AE296">
            <v>109.965037</v>
          </cell>
          <cell r="AF296">
            <v>0</v>
          </cell>
          <cell r="AG296">
            <v>18.627188</v>
          </cell>
          <cell r="AH296">
            <v>18.627188</v>
          </cell>
          <cell r="AI296">
            <v>16.246252999999999</v>
          </cell>
          <cell r="AJ296">
            <v>19.996276999999999</v>
          </cell>
          <cell r="AK296">
            <v>1.433489</v>
          </cell>
          <cell r="AL296">
            <v>0</v>
          </cell>
          <cell r="AM296">
            <v>0</v>
          </cell>
          <cell r="AN296">
            <v>-0.208283</v>
          </cell>
          <cell r="AO296">
            <v>-0.208283</v>
          </cell>
          <cell r="AP296">
            <v>-4.0036740000000002</v>
          </cell>
          <cell r="AQ296">
            <v>0.28190900000000002</v>
          </cell>
          <cell r="AR296">
            <v>-18.759751000000001</v>
          </cell>
          <cell r="AS296">
            <v>0</v>
          </cell>
          <cell r="AT296">
            <v>0</v>
          </cell>
          <cell r="AU296">
            <v>4.9846219999999999</v>
          </cell>
          <cell r="AV296">
            <v>4.9846219999999999</v>
          </cell>
          <cell r="AW296">
            <v>1.157546</v>
          </cell>
          <cell r="AX296">
            <v>5.5595129999999999</v>
          </cell>
          <cell r="AY296">
            <v>1.157546</v>
          </cell>
          <cell r="AZ296">
            <v>5.5595129999999999</v>
          </cell>
          <cell r="BA296">
            <v>0</v>
          </cell>
          <cell r="BB296">
            <v>-1.2527520000000001</v>
          </cell>
          <cell r="BC296">
            <v>-1.2527520000000001</v>
          </cell>
          <cell r="BD296">
            <v>-4.9767910000000004</v>
          </cell>
          <cell r="BE296">
            <v>-4.9767910000000004</v>
          </cell>
          <cell r="BF296">
            <v>-4.9767910000000004</v>
          </cell>
          <cell r="BG296">
            <v>-6.6134829999999996</v>
          </cell>
          <cell r="BH296">
            <v>27.782603999999999</v>
          </cell>
          <cell r="BI296">
            <v>27.782603999999999</v>
          </cell>
          <cell r="BJ296">
            <v>55.662669000000001</v>
          </cell>
          <cell r="BK296">
            <v>127.874914</v>
          </cell>
        </row>
        <row r="297">
          <cell r="B297" t="str">
            <v>ULUUN</v>
          </cell>
          <cell r="C297">
            <v>43595.25</v>
          </cell>
          <cell r="D297" t="str">
            <v>Sanayi</v>
          </cell>
          <cell r="E297" t="str">
            <v>-</v>
          </cell>
          <cell r="F297" t="str">
            <v>-</v>
          </cell>
          <cell r="G297">
            <v>719.68106699999998</v>
          </cell>
          <cell r="H297">
            <v>607.25053200000002</v>
          </cell>
          <cell r="I297" t="str">
            <v>-</v>
          </cell>
          <cell r="J297" t="str">
            <v>-</v>
          </cell>
          <cell r="K297" t="str">
            <v>-</v>
          </cell>
          <cell r="L297" t="str">
            <v>-</v>
          </cell>
          <cell r="M297">
            <v>23.106293999999998</v>
          </cell>
          <cell r="N297">
            <v>6.8538319999999997</v>
          </cell>
          <cell r="O297" t="str">
            <v>-</v>
          </cell>
          <cell r="P297" t="str">
            <v>-</v>
          </cell>
          <cell r="Q297" t="str">
            <v>-</v>
          </cell>
          <cell r="R297">
            <v>0</v>
          </cell>
          <cell r="S297">
            <v>-10.317529</v>
          </cell>
          <cell r="T297">
            <v>1.648279</v>
          </cell>
          <cell r="U297" t="str">
            <v>-</v>
          </cell>
          <cell r="V297" t="str">
            <v>-</v>
          </cell>
          <cell r="W297"/>
          <cell r="X297"/>
          <cell r="Y297"/>
          <cell r="Z297"/>
          <cell r="AA297">
            <v>186.745</v>
          </cell>
          <cell r="AB297">
            <v>0</v>
          </cell>
          <cell r="AC297">
            <v>607.25053200000002</v>
          </cell>
          <cell r="AD297">
            <v>691.91260699999998</v>
          </cell>
          <cell r="AE297">
            <v>965.71151199999997</v>
          </cell>
          <cell r="AF297">
            <v>0</v>
          </cell>
          <cell r="AG297">
            <v>16.705849000000001</v>
          </cell>
          <cell r="AH297">
            <v>16.705849000000001</v>
          </cell>
          <cell r="AI297">
            <v>21.353712999999999</v>
          </cell>
          <cell r="AJ297">
            <v>36.371108</v>
          </cell>
          <cell r="AK297">
            <v>34.502332000000003</v>
          </cell>
          <cell r="AL297">
            <v>0</v>
          </cell>
          <cell r="AM297">
            <v>0</v>
          </cell>
          <cell r="AN297">
            <v>5.9982309999999996</v>
          </cell>
          <cell r="AO297">
            <v>5.9982309999999996</v>
          </cell>
          <cell r="AP297">
            <v>11.291843999999999</v>
          </cell>
          <cell r="AQ297">
            <v>24.734155999999999</v>
          </cell>
          <cell r="AR297">
            <v>22.753463</v>
          </cell>
          <cell r="AS297">
            <v>0</v>
          </cell>
          <cell r="AT297">
            <v>0</v>
          </cell>
          <cell r="AU297">
            <v>6.8538319999999997</v>
          </cell>
          <cell r="AV297">
            <v>6.8538319999999997</v>
          </cell>
          <cell r="AW297">
            <v>12.151495000000001</v>
          </cell>
          <cell r="AX297">
            <v>25.571745</v>
          </cell>
          <cell r="AY297">
            <v>12.151495000000001</v>
          </cell>
          <cell r="AZ297">
            <v>25.571745</v>
          </cell>
          <cell r="BA297">
            <v>0</v>
          </cell>
          <cell r="BB297">
            <v>1.648279</v>
          </cell>
          <cell r="BC297">
            <v>1.648279</v>
          </cell>
          <cell r="BD297">
            <v>10.778613999999999</v>
          </cell>
          <cell r="BE297">
            <v>10.778613999999999</v>
          </cell>
          <cell r="BF297">
            <v>10.778613999999999</v>
          </cell>
          <cell r="BG297">
            <v>17.796807000000001</v>
          </cell>
          <cell r="BH297">
            <v>18.585224</v>
          </cell>
          <cell r="BI297">
            <v>18.585224</v>
          </cell>
          <cell r="BJ297">
            <v>43.062483999999998</v>
          </cell>
          <cell r="BK297">
            <v>105.675388</v>
          </cell>
        </row>
        <row r="298">
          <cell r="B298" t="str">
            <v>USAK</v>
          </cell>
          <cell r="C298">
            <v>43595.25</v>
          </cell>
          <cell r="D298" t="str">
            <v>Sanayi</v>
          </cell>
          <cell r="E298" t="str">
            <v>-</v>
          </cell>
          <cell r="F298" t="str">
            <v>-</v>
          </cell>
          <cell r="G298">
            <v>70.679568000000003</v>
          </cell>
          <cell r="H298">
            <v>70.416517999999996</v>
          </cell>
          <cell r="I298" t="str">
            <v>-</v>
          </cell>
          <cell r="J298" t="str">
            <v>-</v>
          </cell>
          <cell r="K298" t="str">
            <v>-</v>
          </cell>
          <cell r="L298" t="str">
            <v>-</v>
          </cell>
          <cell r="M298">
            <v>20.212354999999999</v>
          </cell>
          <cell r="N298">
            <v>12.85619</v>
          </cell>
          <cell r="O298" t="str">
            <v>-</v>
          </cell>
          <cell r="P298" t="str">
            <v>-</v>
          </cell>
          <cell r="Q298" t="str">
            <v>-</v>
          </cell>
          <cell r="R298">
            <v>0</v>
          </cell>
          <cell r="S298">
            <v>-2.0244230000000001</v>
          </cell>
          <cell r="T298">
            <v>1.2538450000000001</v>
          </cell>
          <cell r="U298" t="str">
            <v>-</v>
          </cell>
          <cell r="V298" t="str">
            <v>-</v>
          </cell>
          <cell r="W298"/>
          <cell r="X298"/>
          <cell r="Y298"/>
          <cell r="Z298"/>
          <cell r="AA298">
            <v>99</v>
          </cell>
          <cell r="AB298">
            <v>0</v>
          </cell>
          <cell r="AC298">
            <v>70.416517999999996</v>
          </cell>
          <cell r="AD298">
            <v>85.012030999999993</v>
          </cell>
          <cell r="AE298">
            <v>89.409763999999996</v>
          </cell>
          <cell r="AF298">
            <v>0</v>
          </cell>
          <cell r="AG298">
            <v>17.737549000000001</v>
          </cell>
          <cell r="AH298">
            <v>17.737549000000001</v>
          </cell>
          <cell r="AI298">
            <v>19.175598000000001</v>
          </cell>
          <cell r="AJ298">
            <v>21.913129999999999</v>
          </cell>
          <cell r="AK298">
            <v>21.918949000000001</v>
          </cell>
          <cell r="AL298">
            <v>0</v>
          </cell>
          <cell r="AM298">
            <v>0</v>
          </cell>
          <cell r="AN298">
            <v>10.006779</v>
          </cell>
          <cell r="AO298">
            <v>10.006779</v>
          </cell>
          <cell r="AP298">
            <v>11.288584999999999</v>
          </cell>
          <cell r="AQ298">
            <v>14.555141000000001</v>
          </cell>
          <cell r="AR298">
            <v>13.782622</v>
          </cell>
          <cell r="AS298">
            <v>0</v>
          </cell>
          <cell r="AT298">
            <v>0</v>
          </cell>
          <cell r="AU298">
            <v>12.85619</v>
          </cell>
          <cell r="AV298">
            <v>12.85619</v>
          </cell>
          <cell r="AW298">
            <v>14.175235000000001</v>
          </cell>
          <cell r="AX298">
            <v>17.466563000000001</v>
          </cell>
          <cell r="AY298">
            <v>14.175235000000001</v>
          </cell>
          <cell r="AZ298">
            <v>17.466563000000001</v>
          </cell>
          <cell r="BA298">
            <v>0</v>
          </cell>
          <cell r="BB298">
            <v>1.2538450000000001</v>
          </cell>
          <cell r="BC298">
            <v>1.2538450000000001</v>
          </cell>
          <cell r="BD298">
            <v>1.6472359999999999</v>
          </cell>
          <cell r="BE298">
            <v>1.6472359999999999</v>
          </cell>
          <cell r="BF298">
            <v>1.6472359999999999</v>
          </cell>
          <cell r="BG298">
            <v>3.6255829999999998</v>
          </cell>
          <cell r="BH298">
            <v>199.73411899999999</v>
          </cell>
          <cell r="BI298">
            <v>199.73411899999999</v>
          </cell>
          <cell r="BJ298">
            <v>209.09873899999999</v>
          </cell>
          <cell r="BK298">
            <v>197.604004</v>
          </cell>
        </row>
        <row r="299">
          <cell r="B299" t="str">
            <v>UTPYA</v>
          </cell>
          <cell r="C299">
            <v>43595.25</v>
          </cell>
          <cell r="D299" t="str">
            <v>Sanayi</v>
          </cell>
          <cell r="E299" t="str">
            <v>-</v>
          </cell>
          <cell r="F299" t="str">
            <v>-</v>
          </cell>
          <cell r="G299">
            <v>9.5656099999999995</v>
          </cell>
          <cell r="H299">
            <v>2.0817969999999999</v>
          </cell>
          <cell r="I299" t="str">
            <v>-</v>
          </cell>
          <cell r="J299" t="str">
            <v>-</v>
          </cell>
          <cell r="K299" t="str">
            <v>-</v>
          </cell>
          <cell r="L299" t="str">
            <v>-</v>
          </cell>
          <cell r="M299">
            <v>-1.1361660000000002</v>
          </cell>
          <cell r="N299">
            <v>-2.9091999999999998</v>
          </cell>
          <cell r="O299" t="str">
            <v>-</v>
          </cell>
          <cell r="P299" t="str">
            <v>-</v>
          </cell>
          <cell r="Q299" t="str">
            <v>-</v>
          </cell>
          <cell r="R299">
            <v>0</v>
          </cell>
          <cell r="S299">
            <v>19.569661</v>
          </cell>
          <cell r="T299">
            <v>-16.423202</v>
          </cell>
          <cell r="U299" t="str">
            <v>-</v>
          </cell>
          <cell r="V299" t="str">
            <v>-</v>
          </cell>
          <cell r="W299"/>
          <cell r="X299"/>
          <cell r="Y299"/>
          <cell r="Z299"/>
          <cell r="AA299">
            <v>69.25</v>
          </cell>
          <cell r="AB299">
            <v>0</v>
          </cell>
          <cell r="AC299">
            <v>2.0817969999999999</v>
          </cell>
          <cell r="AD299">
            <v>21.659146</v>
          </cell>
          <cell r="AE299">
            <v>45.033597</v>
          </cell>
          <cell r="AF299">
            <v>0</v>
          </cell>
          <cell r="AG299">
            <v>-4.1480230000000002</v>
          </cell>
          <cell r="AH299">
            <v>-4.1480230000000002</v>
          </cell>
          <cell r="AI299">
            <v>4.5696159999999999</v>
          </cell>
          <cell r="AJ299">
            <v>22.875584</v>
          </cell>
          <cell r="AK299">
            <v>-1.668344</v>
          </cell>
          <cell r="AL299">
            <v>0</v>
          </cell>
          <cell r="AM299">
            <v>0</v>
          </cell>
          <cell r="AN299">
            <v>-5.2203799999999996</v>
          </cell>
          <cell r="AO299">
            <v>-5.2203799999999996</v>
          </cell>
          <cell r="AP299">
            <v>3.464604</v>
          </cell>
          <cell r="AQ299">
            <v>21.656842000000001</v>
          </cell>
          <cell r="AR299">
            <v>-3.6538170000000001</v>
          </cell>
          <cell r="AS299">
            <v>0</v>
          </cell>
          <cell r="AT299">
            <v>0</v>
          </cell>
          <cell r="AU299">
            <v>-2.9091999999999998</v>
          </cell>
          <cell r="AV299">
            <v>-2.9091999999999998</v>
          </cell>
          <cell r="AW299">
            <v>5.8994669999999996</v>
          </cell>
          <cell r="AX299">
            <v>24.150351000000001</v>
          </cell>
          <cell r="AY299">
            <v>5.8994669999999996</v>
          </cell>
          <cell r="AZ299">
            <v>24.150351000000001</v>
          </cell>
          <cell r="BA299">
            <v>0</v>
          </cell>
          <cell r="BB299">
            <v>-16.423202</v>
          </cell>
          <cell r="BC299">
            <v>-16.423202</v>
          </cell>
          <cell r="BD299">
            <v>-17.368131000000002</v>
          </cell>
          <cell r="BE299">
            <v>-17.368131000000002</v>
          </cell>
          <cell r="BF299">
            <v>-17.368131000000002</v>
          </cell>
          <cell r="BG299">
            <v>-26.306643999999999</v>
          </cell>
          <cell r="BH299">
            <v>139.768044</v>
          </cell>
          <cell r="BI299">
            <v>139.768044</v>
          </cell>
          <cell r="BJ299">
            <v>146.584191</v>
          </cell>
          <cell r="BK299">
            <v>184.35655399999999</v>
          </cell>
        </row>
        <row r="300">
          <cell r="B300" t="str">
            <v>VAKKO</v>
          </cell>
          <cell r="C300">
            <v>43595.25</v>
          </cell>
          <cell r="D300" t="str">
            <v>Sanayi</v>
          </cell>
          <cell r="E300" t="str">
            <v>-</v>
          </cell>
          <cell r="F300" t="str">
            <v>-</v>
          </cell>
          <cell r="G300">
            <v>291.789466</v>
          </cell>
          <cell r="H300">
            <v>186.09666999999999</v>
          </cell>
          <cell r="I300" t="str">
            <v>-</v>
          </cell>
          <cell r="J300" t="str">
            <v>-</v>
          </cell>
          <cell r="K300" t="str">
            <v>-</v>
          </cell>
          <cell r="L300" t="str">
            <v>-</v>
          </cell>
          <cell r="M300">
            <v>57.186116999999996</v>
          </cell>
          <cell r="N300">
            <v>9.2869580000000003</v>
          </cell>
          <cell r="O300" t="str">
            <v>-</v>
          </cell>
          <cell r="P300" t="str">
            <v>-</v>
          </cell>
          <cell r="Q300" t="str">
            <v>-</v>
          </cell>
          <cell r="R300">
            <v>0</v>
          </cell>
          <cell r="S300">
            <v>25.447637</v>
          </cell>
          <cell r="T300">
            <v>0.10642500000000001</v>
          </cell>
          <cell r="U300" t="str">
            <v>-</v>
          </cell>
          <cell r="V300" t="str">
            <v>-</v>
          </cell>
          <cell r="W300"/>
          <cell r="X300"/>
          <cell r="Y300"/>
          <cell r="Z300"/>
          <cell r="AA300">
            <v>472</v>
          </cell>
          <cell r="AB300">
            <v>0</v>
          </cell>
          <cell r="AC300">
            <v>186.09666999999999</v>
          </cell>
          <cell r="AD300">
            <v>200.57886300000001</v>
          </cell>
          <cell r="AE300">
            <v>228.62384800000001</v>
          </cell>
          <cell r="AF300">
            <v>0</v>
          </cell>
          <cell r="AG300">
            <v>92.642280999999997</v>
          </cell>
          <cell r="AH300">
            <v>92.642280999999997</v>
          </cell>
          <cell r="AI300">
            <v>111.212951</v>
          </cell>
          <cell r="AJ300">
            <v>122.180576</v>
          </cell>
          <cell r="AK300">
            <v>159.567834</v>
          </cell>
          <cell r="AL300">
            <v>0</v>
          </cell>
          <cell r="AM300">
            <v>0</v>
          </cell>
          <cell r="AN300">
            <v>2.7903989999999999</v>
          </cell>
          <cell r="AO300">
            <v>2.7903989999999999</v>
          </cell>
          <cell r="AP300">
            <v>26.053166999999998</v>
          </cell>
          <cell r="AQ300">
            <v>19.767609</v>
          </cell>
          <cell r="AR300">
            <v>49.625067999999999</v>
          </cell>
          <cell r="AS300">
            <v>0</v>
          </cell>
          <cell r="AT300">
            <v>0</v>
          </cell>
          <cell r="AU300">
            <v>9.2869580000000003</v>
          </cell>
          <cell r="AV300">
            <v>9.2869580000000003</v>
          </cell>
          <cell r="AW300">
            <v>32.856687999999998</v>
          </cell>
          <cell r="AX300">
            <v>26.867176000000001</v>
          </cell>
          <cell r="AY300">
            <v>32.856687999999998</v>
          </cell>
          <cell r="AZ300">
            <v>26.867176000000001</v>
          </cell>
          <cell r="BA300">
            <v>0</v>
          </cell>
          <cell r="BB300">
            <v>0.10642500000000001</v>
          </cell>
          <cell r="BC300">
            <v>0.10642500000000001</v>
          </cell>
          <cell r="BD300">
            <v>20.682777999999999</v>
          </cell>
          <cell r="BE300">
            <v>20.682777999999999</v>
          </cell>
          <cell r="BF300">
            <v>20.682777999999999</v>
          </cell>
          <cell r="BG300">
            <v>12.945954</v>
          </cell>
          <cell r="BH300">
            <v>107.37929</v>
          </cell>
          <cell r="BI300">
            <v>107.37929</v>
          </cell>
          <cell r="BJ300">
            <v>111.627039</v>
          </cell>
          <cell r="BK300">
            <v>116.946437</v>
          </cell>
        </row>
        <row r="301">
          <cell r="B301" t="str">
            <v>YATAS</v>
          </cell>
          <cell r="C301">
            <v>43595.25</v>
          </cell>
          <cell r="D301" t="str">
            <v>Sanayi</v>
          </cell>
          <cell r="E301" t="str">
            <v>-</v>
          </cell>
          <cell r="F301" t="str">
            <v>-</v>
          </cell>
          <cell r="G301">
            <v>271.82838700000002</v>
          </cell>
          <cell r="H301">
            <v>199.17829599999999</v>
          </cell>
          <cell r="I301" t="str">
            <v>-</v>
          </cell>
          <cell r="J301" t="str">
            <v>-</v>
          </cell>
          <cell r="K301" t="str">
            <v>-</v>
          </cell>
          <cell r="L301" t="str">
            <v>-</v>
          </cell>
          <cell r="M301">
            <v>45.524290999999998</v>
          </cell>
          <cell r="N301">
            <v>26.078388</v>
          </cell>
          <cell r="O301" t="str">
            <v>-</v>
          </cell>
          <cell r="P301" t="str">
            <v>-</v>
          </cell>
          <cell r="Q301" t="str">
            <v>-</v>
          </cell>
          <cell r="R301">
            <v>0</v>
          </cell>
          <cell r="S301">
            <v>34.662421000000002</v>
          </cell>
          <cell r="T301">
            <v>11.054527999999999</v>
          </cell>
          <cell r="U301" t="str">
            <v>-</v>
          </cell>
          <cell r="V301" t="str">
            <v>-</v>
          </cell>
          <cell r="W301"/>
          <cell r="X301"/>
          <cell r="Y301"/>
          <cell r="Z301"/>
          <cell r="AA301">
            <v>627.65752717500004</v>
          </cell>
          <cell r="AB301">
            <v>0</v>
          </cell>
          <cell r="AC301">
            <v>199.17829599999999</v>
          </cell>
          <cell r="AD301">
            <v>227.37540000000001</v>
          </cell>
          <cell r="AE301">
            <v>244.76837900000001</v>
          </cell>
          <cell r="AF301">
            <v>0</v>
          </cell>
          <cell r="AG301">
            <v>82.883722000000006</v>
          </cell>
          <cell r="AH301">
            <v>82.883722000000006</v>
          </cell>
          <cell r="AI301">
            <v>102.1888</v>
          </cell>
          <cell r="AJ301">
            <v>98.835616000000002</v>
          </cell>
          <cell r="AK301">
            <v>116.072755</v>
          </cell>
          <cell r="AL301">
            <v>0</v>
          </cell>
          <cell r="AM301">
            <v>0</v>
          </cell>
          <cell r="AN301">
            <v>20.515559</v>
          </cell>
          <cell r="AO301">
            <v>20.515559</v>
          </cell>
          <cell r="AP301">
            <v>26.732945000000001</v>
          </cell>
          <cell r="AQ301">
            <v>33.657992</v>
          </cell>
          <cell r="AR301">
            <v>38.984662999999998</v>
          </cell>
          <cell r="AS301">
            <v>0</v>
          </cell>
          <cell r="AT301">
            <v>0</v>
          </cell>
          <cell r="AU301">
            <v>26.078388</v>
          </cell>
          <cell r="AV301">
            <v>26.078388</v>
          </cell>
          <cell r="AW301">
            <v>32.996375999999998</v>
          </cell>
          <cell r="AX301">
            <v>40.094011999999999</v>
          </cell>
          <cell r="AY301">
            <v>32.996375999999998</v>
          </cell>
          <cell r="AZ301">
            <v>40.094011999999999</v>
          </cell>
          <cell r="BA301">
            <v>0</v>
          </cell>
          <cell r="BB301">
            <v>11.054527999999999</v>
          </cell>
          <cell r="BC301">
            <v>11.054527999999999</v>
          </cell>
          <cell r="BD301">
            <v>14.597543999999999</v>
          </cell>
          <cell r="BE301">
            <v>14.597543999999999</v>
          </cell>
          <cell r="BF301">
            <v>14.597543999999999</v>
          </cell>
          <cell r="BG301">
            <v>15.324688</v>
          </cell>
          <cell r="BH301">
            <v>89.534471999999994</v>
          </cell>
          <cell r="BI301">
            <v>89.534471999999994</v>
          </cell>
          <cell r="BJ301">
            <v>119.59751900000001</v>
          </cell>
          <cell r="BK301">
            <v>134.68862200000001</v>
          </cell>
        </row>
        <row r="302">
          <cell r="B302" t="str">
            <v>YAYLA</v>
          </cell>
          <cell r="C302">
            <v>43595.25</v>
          </cell>
          <cell r="D302" t="str">
            <v>Sanayi</v>
          </cell>
          <cell r="E302" t="str">
            <v>-</v>
          </cell>
          <cell r="F302" t="str">
            <v>-</v>
          </cell>
          <cell r="G302">
            <v>0.35316999999999998</v>
          </cell>
          <cell r="H302">
            <v>6.0329249999999996</v>
          </cell>
          <cell r="I302" t="str">
            <v>-</v>
          </cell>
          <cell r="J302" t="str">
            <v>-</v>
          </cell>
          <cell r="K302" t="str">
            <v>-</v>
          </cell>
          <cell r="L302" t="str">
            <v>-</v>
          </cell>
          <cell r="M302">
            <v>-5.1033220000000004</v>
          </cell>
          <cell r="N302">
            <v>1.4139900000000001</v>
          </cell>
          <cell r="O302" t="str">
            <v>-</v>
          </cell>
          <cell r="P302" t="str">
            <v>-</v>
          </cell>
          <cell r="Q302" t="str">
            <v>-</v>
          </cell>
          <cell r="R302">
            <v>0</v>
          </cell>
          <cell r="S302">
            <v>-10.992316000000001</v>
          </cell>
          <cell r="T302">
            <v>0.99670599999999998</v>
          </cell>
          <cell r="U302" t="str">
            <v>-</v>
          </cell>
          <cell r="V302" t="str">
            <v>-</v>
          </cell>
          <cell r="W302"/>
          <cell r="X302"/>
          <cell r="Y302"/>
          <cell r="Z302"/>
          <cell r="AA302">
            <v>37.905000000000001</v>
          </cell>
          <cell r="AB302">
            <v>0</v>
          </cell>
          <cell r="AC302">
            <v>6.0329249999999996</v>
          </cell>
          <cell r="AD302">
            <v>7.0897300000000003</v>
          </cell>
          <cell r="AE302">
            <v>6.5116899999999998</v>
          </cell>
          <cell r="AF302">
            <v>0</v>
          </cell>
          <cell r="AG302">
            <v>1.2073240000000001</v>
          </cell>
          <cell r="AH302">
            <v>1.2073240000000001</v>
          </cell>
          <cell r="AI302">
            <v>0.398893</v>
          </cell>
          <cell r="AJ302">
            <v>2.7349220000000001</v>
          </cell>
          <cell r="AK302">
            <v>-4.83399</v>
          </cell>
          <cell r="AL302">
            <v>0</v>
          </cell>
          <cell r="AM302">
            <v>0</v>
          </cell>
          <cell r="AN302">
            <v>0.89648399999999995</v>
          </cell>
          <cell r="AO302">
            <v>0.89648399999999995</v>
          </cell>
          <cell r="AP302">
            <v>0.277806</v>
          </cell>
          <cell r="AQ302">
            <v>2.5729660000000001</v>
          </cell>
          <cell r="AR302">
            <v>-5.1033220000000004</v>
          </cell>
          <cell r="AS302">
            <v>0</v>
          </cell>
          <cell r="AT302">
            <v>0</v>
          </cell>
          <cell r="AU302">
            <v>1.4139900000000001</v>
          </cell>
          <cell r="AV302">
            <v>1.4139900000000001</v>
          </cell>
          <cell r="AW302">
            <v>0.80060299999999995</v>
          </cell>
          <cell r="AX302">
            <v>2.5729660000000001</v>
          </cell>
          <cell r="AY302">
            <v>0.80060299999999995</v>
          </cell>
          <cell r="AZ302">
            <v>2.5729660000000001</v>
          </cell>
          <cell r="BA302">
            <v>0</v>
          </cell>
          <cell r="BB302">
            <v>0.99670599999999998</v>
          </cell>
          <cell r="BC302">
            <v>0.99670599999999998</v>
          </cell>
          <cell r="BD302">
            <v>-1.3131660000000001</v>
          </cell>
          <cell r="BE302">
            <v>-1.3131660000000001</v>
          </cell>
          <cell r="BF302">
            <v>-1.3131660000000001</v>
          </cell>
          <cell r="BG302">
            <v>-4.2709809999999999</v>
          </cell>
          <cell r="BH302">
            <v>32.921736000000003</v>
          </cell>
          <cell r="BI302">
            <v>32.921736000000003</v>
          </cell>
          <cell r="BJ302">
            <v>34.235100000000003</v>
          </cell>
          <cell r="BK302">
            <v>37.716523000000002</v>
          </cell>
        </row>
        <row r="303">
          <cell r="B303" t="str">
            <v>YGYO</v>
          </cell>
          <cell r="C303">
            <v>43595.25</v>
          </cell>
          <cell r="D303" t="str">
            <v>Sanayi</v>
          </cell>
          <cell r="E303" t="str">
            <v>-</v>
          </cell>
          <cell r="F303" t="str">
            <v>-</v>
          </cell>
          <cell r="G303">
            <v>3.005557</v>
          </cell>
          <cell r="H303">
            <v>13.201231</v>
          </cell>
          <cell r="I303" t="str">
            <v>-</v>
          </cell>
          <cell r="J303" t="str">
            <v>-</v>
          </cell>
          <cell r="K303" t="str">
            <v>-</v>
          </cell>
          <cell r="L303" t="str">
            <v>-</v>
          </cell>
          <cell r="M303">
            <v>1.0918059999999998</v>
          </cell>
          <cell r="N303">
            <v>3.1666410000000003</v>
          </cell>
          <cell r="O303" t="str">
            <v>-</v>
          </cell>
          <cell r="P303" t="str">
            <v>-</v>
          </cell>
          <cell r="Q303" t="str">
            <v>-</v>
          </cell>
          <cell r="R303">
            <v>0</v>
          </cell>
          <cell r="S303">
            <v>-16.502644</v>
          </cell>
          <cell r="T303">
            <v>-2.6077439999999998</v>
          </cell>
          <cell r="U303" t="str">
            <v>-</v>
          </cell>
          <cell r="V303" t="str">
            <v>-</v>
          </cell>
          <cell r="W303"/>
          <cell r="X303"/>
          <cell r="Y303"/>
          <cell r="Z303"/>
          <cell r="AA303">
            <v>61.130083562599999</v>
          </cell>
          <cell r="AB303">
            <v>0</v>
          </cell>
          <cell r="AC303">
            <v>13.201231</v>
          </cell>
          <cell r="AD303">
            <v>4.0655989999999997</v>
          </cell>
          <cell r="AE303">
            <v>6.7115720000000003</v>
          </cell>
          <cell r="AF303">
            <v>0</v>
          </cell>
          <cell r="AG303">
            <v>5.9764929999999996</v>
          </cell>
          <cell r="AH303">
            <v>5.9764929999999996</v>
          </cell>
          <cell r="AI303">
            <v>3.0888390000000001</v>
          </cell>
          <cell r="AJ303">
            <v>6.0414199999999996</v>
          </cell>
          <cell r="AK303">
            <v>2.7468180000000002</v>
          </cell>
          <cell r="AL303">
            <v>0</v>
          </cell>
          <cell r="AM303">
            <v>0</v>
          </cell>
          <cell r="AN303">
            <v>2.9817130000000001</v>
          </cell>
          <cell r="AO303">
            <v>2.9817130000000001</v>
          </cell>
          <cell r="AP303">
            <v>-3.7911739999999998</v>
          </cell>
          <cell r="AQ303">
            <v>2.3915570000000002</v>
          </cell>
          <cell r="AR303">
            <v>1.0772759999999999</v>
          </cell>
          <cell r="AS303">
            <v>0</v>
          </cell>
          <cell r="AT303">
            <v>0</v>
          </cell>
          <cell r="AU303">
            <v>3.1666409999999998</v>
          </cell>
          <cell r="AV303">
            <v>3.1666409999999998</v>
          </cell>
          <cell r="AW303">
            <v>-3.853348</v>
          </cell>
          <cell r="AX303">
            <v>2.450831</v>
          </cell>
          <cell r="AY303">
            <v>-3.853348</v>
          </cell>
          <cell r="AZ303">
            <v>2.450831</v>
          </cell>
          <cell r="BA303">
            <v>0</v>
          </cell>
          <cell r="BB303">
            <v>-2.6077439999999998</v>
          </cell>
          <cell r="BC303">
            <v>-2.6077439999999998</v>
          </cell>
          <cell r="BD303">
            <v>-45.394739999999999</v>
          </cell>
          <cell r="BE303">
            <v>-45.394739999999999</v>
          </cell>
          <cell r="BF303">
            <v>-45.394739999999999</v>
          </cell>
          <cell r="BG303">
            <v>-65.400486999999998</v>
          </cell>
          <cell r="BH303">
            <v>643.17843700000003</v>
          </cell>
          <cell r="BI303">
            <v>643.17843700000003</v>
          </cell>
          <cell r="BJ303">
            <v>648.72723299999996</v>
          </cell>
          <cell r="BK303">
            <v>650.94098099999997</v>
          </cell>
        </row>
        <row r="304">
          <cell r="B304" t="str">
            <v>BIMAS</v>
          </cell>
          <cell r="C304">
            <v>43595.583333333299</v>
          </cell>
          <cell r="D304" t="str">
            <v>Sanayi</v>
          </cell>
          <cell r="E304">
            <v>9052.2788629963361</v>
          </cell>
          <cell r="F304" t="str">
            <v>-</v>
          </cell>
          <cell r="G304">
            <v>9093.884</v>
          </cell>
          <cell r="H304">
            <v>6969.9359999999997</v>
          </cell>
          <cell r="I304" t="str">
            <v>-</v>
          </cell>
          <cell r="J304" t="str">
            <v>-</v>
          </cell>
          <cell r="K304">
            <v>443.79479407972747</v>
          </cell>
          <cell r="L304" t="str">
            <v>-</v>
          </cell>
          <cell r="M304">
            <v>510.61199999999997</v>
          </cell>
          <cell r="N304">
            <v>363.84300000000002</v>
          </cell>
          <cell r="O304" t="str">
            <v>-</v>
          </cell>
          <cell r="P304" t="str">
            <v>-</v>
          </cell>
          <cell r="Q304">
            <v>284.61340889113103</v>
          </cell>
          <cell r="R304">
            <v>0</v>
          </cell>
          <cell r="S304">
            <v>359.15499999999997</v>
          </cell>
          <cell r="T304">
            <v>234.27</v>
          </cell>
          <cell r="U304" t="str">
            <v>-</v>
          </cell>
          <cell r="V304" t="str">
            <v>-</v>
          </cell>
          <cell r="W304"/>
          <cell r="X304"/>
          <cell r="Y304"/>
          <cell r="Z304"/>
          <cell r="AA304">
            <v>23832.6</v>
          </cell>
          <cell r="AB304">
            <v>0</v>
          </cell>
          <cell r="AC304">
            <v>6969.9359999999997</v>
          </cell>
          <cell r="AD304">
            <v>7798.866</v>
          </cell>
          <cell r="AE304">
            <v>8460.3009999999995</v>
          </cell>
          <cell r="AF304">
            <v>0</v>
          </cell>
          <cell r="AG304">
            <v>1217.9760000000001</v>
          </cell>
          <cell r="AH304">
            <v>1217.9760000000001</v>
          </cell>
          <cell r="AI304">
            <v>1376.3119999999999</v>
          </cell>
          <cell r="AJ304">
            <v>1583.9960000000001</v>
          </cell>
          <cell r="AK304">
            <v>1531.5640000000001</v>
          </cell>
          <cell r="AL304">
            <v>0</v>
          </cell>
          <cell r="AM304">
            <v>0</v>
          </cell>
          <cell r="AN304">
            <v>286.32600000000002</v>
          </cell>
          <cell r="AO304">
            <v>286.32600000000002</v>
          </cell>
          <cell r="AP304">
            <v>358.12400000000002</v>
          </cell>
          <cell r="AQ304">
            <v>472.065</v>
          </cell>
          <cell r="AR304">
            <v>413.327</v>
          </cell>
          <cell r="AS304">
            <v>0</v>
          </cell>
          <cell r="AT304">
            <v>0</v>
          </cell>
          <cell r="AU304">
            <v>363.84300000000002</v>
          </cell>
          <cell r="AV304">
            <v>363.84300000000002</v>
          </cell>
          <cell r="AW304">
            <v>441.834</v>
          </cell>
          <cell r="AX304">
            <v>562.26099999999997</v>
          </cell>
          <cell r="AY304">
            <v>441.834</v>
          </cell>
          <cell r="AZ304">
            <v>562.26099999999997</v>
          </cell>
          <cell r="BA304">
            <v>0</v>
          </cell>
          <cell r="BB304">
            <v>234.27</v>
          </cell>
          <cell r="BC304">
            <v>234.27</v>
          </cell>
          <cell r="BD304">
            <v>293.25900000000001</v>
          </cell>
          <cell r="BE304">
            <v>293.25900000000001</v>
          </cell>
          <cell r="BF304">
            <v>293.25900000000001</v>
          </cell>
          <cell r="BG304">
            <v>363.78</v>
          </cell>
          <cell r="BH304">
            <v>-1034.4469999999999</v>
          </cell>
          <cell r="BI304">
            <v>-1034.4469999999999</v>
          </cell>
          <cell r="BJ304">
            <v>-807.89099999999996</v>
          </cell>
          <cell r="BK304">
            <v>-1123.04</v>
          </cell>
        </row>
        <row r="305">
          <cell r="B305" t="str">
            <v>IHLAS</v>
          </cell>
          <cell r="C305">
            <v>43595.583333333299</v>
          </cell>
          <cell r="D305" t="str">
            <v>Sanayi</v>
          </cell>
          <cell r="E305" t="str">
            <v>-</v>
          </cell>
          <cell r="F305" t="str">
            <v>-</v>
          </cell>
          <cell r="G305">
            <v>602.214696</v>
          </cell>
          <cell r="H305">
            <v>193.31271100000001</v>
          </cell>
          <cell r="I305" t="str">
            <v>-</v>
          </cell>
          <cell r="J305" t="str">
            <v>-</v>
          </cell>
          <cell r="K305" t="str">
            <v>-</v>
          </cell>
          <cell r="L305" t="str">
            <v>-</v>
          </cell>
          <cell r="M305">
            <v>70.764960000000002</v>
          </cell>
          <cell r="N305">
            <v>7.1781610000000002</v>
          </cell>
          <cell r="O305" t="str">
            <v>-</v>
          </cell>
          <cell r="P305" t="str">
            <v>-</v>
          </cell>
          <cell r="Q305" t="str">
            <v>-</v>
          </cell>
          <cell r="R305">
            <v>0</v>
          </cell>
          <cell r="S305">
            <v>-10.637642</v>
          </cell>
          <cell r="T305">
            <v>2.6021909999999999</v>
          </cell>
          <cell r="U305" t="str">
            <v>-</v>
          </cell>
          <cell r="V305" t="str">
            <v>-</v>
          </cell>
          <cell r="W305"/>
          <cell r="X305"/>
          <cell r="Y305"/>
          <cell r="Z305"/>
          <cell r="AA305">
            <v>331.96800000000002</v>
          </cell>
          <cell r="AB305">
            <v>0</v>
          </cell>
          <cell r="AC305">
            <v>193.31271100000001</v>
          </cell>
          <cell r="AD305">
            <v>280.27506299999999</v>
          </cell>
          <cell r="AE305">
            <v>197.80596199999999</v>
          </cell>
          <cell r="AF305">
            <v>0</v>
          </cell>
          <cell r="AG305">
            <v>42.521816999999999</v>
          </cell>
          <cell r="AH305">
            <v>42.521816999999999</v>
          </cell>
          <cell r="AI305">
            <v>60.738520000000001</v>
          </cell>
          <cell r="AJ305">
            <v>39.285792000000001</v>
          </cell>
          <cell r="AK305">
            <v>101.742532</v>
          </cell>
          <cell r="AL305">
            <v>0</v>
          </cell>
          <cell r="AM305">
            <v>0</v>
          </cell>
          <cell r="AN305">
            <v>4.0676040000000002</v>
          </cell>
          <cell r="AO305">
            <v>4.0676040000000002</v>
          </cell>
          <cell r="AP305">
            <v>19.605369</v>
          </cell>
          <cell r="AQ305">
            <v>3.2266940000000002</v>
          </cell>
          <cell r="AR305">
            <v>68.106448</v>
          </cell>
          <cell r="AS305">
            <v>0</v>
          </cell>
          <cell r="AT305">
            <v>0</v>
          </cell>
          <cell r="AU305">
            <v>7.1781610000000002</v>
          </cell>
          <cell r="AV305">
            <v>7.1781610000000002</v>
          </cell>
          <cell r="AW305">
            <v>22.619330000000001</v>
          </cell>
          <cell r="AX305">
            <v>5.854069</v>
          </cell>
          <cell r="AY305">
            <v>22.619330000000001</v>
          </cell>
          <cell r="AZ305">
            <v>5.854069</v>
          </cell>
          <cell r="BA305">
            <v>0</v>
          </cell>
          <cell r="BB305">
            <v>2.6021909999999999</v>
          </cell>
          <cell r="BC305">
            <v>2.6021909999999999</v>
          </cell>
          <cell r="BD305">
            <v>-30.487099000000001</v>
          </cell>
          <cell r="BE305">
            <v>-30.487099000000001</v>
          </cell>
          <cell r="BF305">
            <v>-30.487099000000001</v>
          </cell>
          <cell r="BG305">
            <v>-6.8589999999999998E-2</v>
          </cell>
          <cell r="BH305">
            <v>296.04232400000001</v>
          </cell>
          <cell r="BI305">
            <v>296.04232400000001</v>
          </cell>
          <cell r="BJ305">
            <v>331.13836300000003</v>
          </cell>
          <cell r="BK305">
            <v>367.18300900000003</v>
          </cell>
        </row>
        <row r="306">
          <cell r="B306" t="str">
            <v>LKMNH</v>
          </cell>
          <cell r="C306">
            <v>43599.25</v>
          </cell>
          <cell r="D306" t="str">
            <v>Sanayi</v>
          </cell>
          <cell r="E306" t="str">
            <v>-</v>
          </cell>
          <cell r="F306" t="str">
            <v>-</v>
          </cell>
          <cell r="G306">
            <v>79.188587999999996</v>
          </cell>
          <cell r="H306">
            <v>68.620767000000001</v>
          </cell>
          <cell r="I306" t="str">
            <v>-</v>
          </cell>
          <cell r="J306" t="str">
            <v>-</v>
          </cell>
          <cell r="K306" t="str">
            <v>-</v>
          </cell>
          <cell r="L306" t="str">
            <v>-</v>
          </cell>
          <cell r="M306">
            <v>11.122602000000001</v>
          </cell>
          <cell r="N306">
            <v>10.830863000000001</v>
          </cell>
          <cell r="O306" t="str">
            <v>-</v>
          </cell>
          <cell r="P306" t="str">
            <v>-</v>
          </cell>
          <cell r="Q306" t="str">
            <v>-</v>
          </cell>
          <cell r="R306">
            <v>0</v>
          </cell>
          <cell r="S306">
            <v>2.8839009999999998</v>
          </cell>
          <cell r="T306">
            <v>2.5481400000000001</v>
          </cell>
          <cell r="U306" t="str">
            <v>-</v>
          </cell>
          <cell r="V306" t="str">
            <v>-</v>
          </cell>
          <cell r="W306"/>
          <cell r="X306"/>
          <cell r="Y306"/>
          <cell r="Z306"/>
          <cell r="AA306">
            <v>97.92</v>
          </cell>
          <cell r="AB306">
            <v>0</v>
          </cell>
          <cell r="AC306">
            <v>68.620767000000001</v>
          </cell>
          <cell r="AD306">
            <v>68.292862999999997</v>
          </cell>
          <cell r="AE306">
            <v>69.714135999999996</v>
          </cell>
          <cell r="AF306">
            <v>0</v>
          </cell>
          <cell r="AG306">
            <v>11.32906</v>
          </cell>
          <cell r="AH306">
            <v>11.32906</v>
          </cell>
          <cell r="AI306">
            <v>8.1341359999999998</v>
          </cell>
          <cell r="AJ306">
            <v>7.6334419999999996</v>
          </cell>
          <cell r="AK306">
            <v>11.205260000000001</v>
          </cell>
          <cell r="AL306">
            <v>0</v>
          </cell>
          <cell r="AM306">
            <v>0</v>
          </cell>
          <cell r="AN306">
            <v>8.45444</v>
          </cell>
          <cell r="AO306">
            <v>8.45444</v>
          </cell>
          <cell r="AP306">
            <v>5.0512389999999998</v>
          </cell>
          <cell r="AQ306">
            <v>4.5800400000000003</v>
          </cell>
          <cell r="AR306">
            <v>8.7679030000000004</v>
          </cell>
          <cell r="AS306">
            <v>0</v>
          </cell>
          <cell r="AT306">
            <v>0</v>
          </cell>
          <cell r="AU306">
            <v>10.830863000000001</v>
          </cell>
          <cell r="AV306">
            <v>10.830863000000001</v>
          </cell>
          <cell r="AW306">
            <v>7.263579</v>
          </cell>
          <cell r="AX306">
            <v>6.9137529999999998</v>
          </cell>
          <cell r="AY306">
            <v>7.263579</v>
          </cell>
          <cell r="AZ306">
            <v>6.9137529999999998</v>
          </cell>
          <cell r="BA306">
            <v>0</v>
          </cell>
          <cell r="BB306">
            <v>2.5481400000000001</v>
          </cell>
          <cell r="BC306">
            <v>2.5481400000000001</v>
          </cell>
          <cell r="BD306">
            <v>1.8861330000000001</v>
          </cell>
          <cell r="BE306">
            <v>1.8861330000000001</v>
          </cell>
          <cell r="BF306">
            <v>1.8861330000000001</v>
          </cell>
          <cell r="BG306">
            <v>1.022087</v>
          </cell>
          <cell r="BH306">
            <v>75.873784000000001</v>
          </cell>
          <cell r="BI306">
            <v>75.873784000000001</v>
          </cell>
          <cell r="BJ306">
            <v>92.966005999999993</v>
          </cell>
          <cell r="BK306">
            <v>108.28797400000001</v>
          </cell>
        </row>
        <row r="307">
          <cell r="B307" t="str">
            <v>ADESE</v>
          </cell>
          <cell r="C307">
            <v>43606.25</v>
          </cell>
          <cell r="D307" t="str">
            <v>Sanayi</v>
          </cell>
          <cell r="E307" t="str">
            <v>-</v>
          </cell>
          <cell r="F307" t="str">
            <v>-</v>
          </cell>
          <cell r="G307">
            <v>75.733919</v>
          </cell>
          <cell r="H307">
            <v>152.56826799999999</v>
          </cell>
          <cell r="I307" t="str">
            <v>-</v>
          </cell>
          <cell r="J307" t="str">
            <v>-</v>
          </cell>
          <cell r="K307" t="str">
            <v>-</v>
          </cell>
          <cell r="L307" t="str">
            <v>-</v>
          </cell>
          <cell r="M307">
            <v>-29.060891000000002</v>
          </cell>
          <cell r="N307">
            <v>5.0933229999999998</v>
          </cell>
          <cell r="O307" t="str">
            <v>-</v>
          </cell>
          <cell r="P307" t="str">
            <v>-</v>
          </cell>
          <cell r="Q307" t="str">
            <v>-</v>
          </cell>
          <cell r="R307">
            <v>0</v>
          </cell>
          <cell r="S307">
            <v>17.481455</v>
          </cell>
          <cell r="T307">
            <v>-4.6390180000000001</v>
          </cell>
          <cell r="U307" t="str">
            <v>-</v>
          </cell>
          <cell r="V307" t="str">
            <v>-</v>
          </cell>
          <cell r="W307"/>
          <cell r="X307"/>
          <cell r="Y307"/>
          <cell r="Z307"/>
          <cell r="AA307">
            <v>192.78</v>
          </cell>
          <cell r="AB307">
            <v>0</v>
          </cell>
          <cell r="AC307">
            <v>152.56826799999999</v>
          </cell>
          <cell r="AD307">
            <v>183.727239</v>
          </cell>
          <cell r="AE307">
            <v>138.011752</v>
          </cell>
          <cell r="AF307">
            <v>0</v>
          </cell>
          <cell r="AG307">
            <v>38.224871</v>
          </cell>
          <cell r="AH307">
            <v>38.224871</v>
          </cell>
          <cell r="AI307">
            <v>38.294313000000002</v>
          </cell>
          <cell r="AJ307">
            <v>22.013151000000001</v>
          </cell>
          <cell r="AK307">
            <v>16.886444999999998</v>
          </cell>
          <cell r="AL307">
            <v>0</v>
          </cell>
          <cell r="AM307">
            <v>0</v>
          </cell>
          <cell r="AN307">
            <v>1.6318969999999999</v>
          </cell>
          <cell r="AO307">
            <v>1.6318969999999999</v>
          </cell>
          <cell r="AP307">
            <v>1.6266970000000001</v>
          </cell>
          <cell r="AQ307">
            <v>-12.708444</v>
          </cell>
          <cell r="AR307">
            <v>-33.797882000000001</v>
          </cell>
          <cell r="AS307">
            <v>0</v>
          </cell>
          <cell r="AT307">
            <v>0</v>
          </cell>
          <cell r="AU307">
            <v>5.0933229999999998</v>
          </cell>
          <cell r="AV307">
            <v>5.0933229999999998</v>
          </cell>
          <cell r="AW307">
            <v>5.1351110000000002</v>
          </cell>
          <cell r="AX307">
            <v>-9.1950409999999998</v>
          </cell>
          <cell r="AY307">
            <v>5.1351110000000002</v>
          </cell>
          <cell r="AZ307">
            <v>-9.1950409999999998</v>
          </cell>
          <cell r="BA307">
            <v>0</v>
          </cell>
          <cell r="BB307">
            <v>-4.6390180000000001</v>
          </cell>
          <cell r="BC307">
            <v>-4.6390180000000001</v>
          </cell>
          <cell r="BD307">
            <v>-3.489633</v>
          </cell>
          <cell r="BE307">
            <v>-3.489633</v>
          </cell>
          <cell r="BF307">
            <v>-3.489633</v>
          </cell>
          <cell r="BG307">
            <v>-25.136989</v>
          </cell>
          <cell r="BH307">
            <v>153.15195499999999</v>
          </cell>
          <cell r="BI307">
            <v>153.15195499999999</v>
          </cell>
          <cell r="BJ307">
            <v>172.38076899999999</v>
          </cell>
          <cell r="BK307">
            <v>169.35911999999999</v>
          </cell>
        </row>
        <row r="308">
          <cell r="B308" t="str">
            <v>ITTFH</v>
          </cell>
          <cell r="C308">
            <v>43606.25</v>
          </cell>
          <cell r="D308" t="str">
            <v>Sanayi</v>
          </cell>
          <cell r="E308" t="str">
            <v>-</v>
          </cell>
          <cell r="F308" t="str">
            <v>-</v>
          </cell>
          <cell r="G308">
            <v>196.41719900000001</v>
          </cell>
          <cell r="H308">
            <v>271.97265199999998</v>
          </cell>
          <cell r="I308" t="str">
            <v>-</v>
          </cell>
          <cell r="J308" t="str">
            <v>-</v>
          </cell>
          <cell r="K308" t="str">
            <v>-</v>
          </cell>
          <cell r="L308" t="str">
            <v>-</v>
          </cell>
          <cell r="M308">
            <v>4.9079549999999994</v>
          </cell>
          <cell r="N308">
            <v>18.703267</v>
          </cell>
          <cell r="O308" t="str">
            <v>-</v>
          </cell>
          <cell r="P308" t="str">
            <v>-</v>
          </cell>
          <cell r="Q308" t="str">
            <v>-</v>
          </cell>
          <cell r="R308">
            <v>0</v>
          </cell>
          <cell r="S308">
            <v>-14.524948999999999</v>
          </cell>
          <cell r="T308">
            <v>-5.9956000000000002E-2</v>
          </cell>
          <cell r="U308" t="str">
            <v>-</v>
          </cell>
          <cell r="V308" t="str">
            <v>-</v>
          </cell>
          <cell r="W308"/>
          <cell r="X308"/>
          <cell r="Y308"/>
          <cell r="Z308"/>
          <cell r="AA308">
            <v>413.4</v>
          </cell>
          <cell r="AB308">
            <v>0</v>
          </cell>
          <cell r="AC308">
            <v>271.97265199999998</v>
          </cell>
          <cell r="AD308">
            <v>310.022583</v>
          </cell>
          <cell r="AE308">
            <v>247.43088800000001</v>
          </cell>
          <cell r="AF308">
            <v>0</v>
          </cell>
          <cell r="AG308">
            <v>67.997861999999998</v>
          </cell>
          <cell r="AH308">
            <v>67.997861999999998</v>
          </cell>
          <cell r="AI308">
            <v>67.665711000000002</v>
          </cell>
          <cell r="AJ308">
            <v>48.625256999999998</v>
          </cell>
          <cell r="AK308">
            <v>49.593524000000002</v>
          </cell>
          <cell r="AL308">
            <v>0</v>
          </cell>
          <cell r="AM308">
            <v>0</v>
          </cell>
          <cell r="AN308">
            <v>11.25966</v>
          </cell>
          <cell r="AO308">
            <v>11.25966</v>
          </cell>
          <cell r="AP308">
            <v>4.1534630000000003</v>
          </cell>
          <cell r="AQ308">
            <v>-5.0004179999999998</v>
          </cell>
          <cell r="AR308">
            <v>-4.9665090000000003</v>
          </cell>
          <cell r="AS308">
            <v>0</v>
          </cell>
          <cell r="AT308">
            <v>0</v>
          </cell>
          <cell r="AU308">
            <v>18.703267</v>
          </cell>
          <cell r="AV308">
            <v>18.703267</v>
          </cell>
          <cell r="AW308">
            <v>13.001015000000001</v>
          </cell>
          <cell r="AX308">
            <v>2.6517539999999999</v>
          </cell>
          <cell r="AY308">
            <v>13.001015000000001</v>
          </cell>
          <cell r="AZ308">
            <v>2.6517539999999999</v>
          </cell>
          <cell r="BA308">
            <v>0</v>
          </cell>
          <cell r="BB308">
            <v>-5.9956000000000002E-2</v>
          </cell>
          <cell r="BC308">
            <v>-5.9956000000000002E-2</v>
          </cell>
          <cell r="BD308">
            <v>-14.665820999999999</v>
          </cell>
          <cell r="BE308">
            <v>-14.665820999999999</v>
          </cell>
          <cell r="BF308">
            <v>-14.665820999999999</v>
          </cell>
          <cell r="BG308">
            <v>-7.4067749999999997</v>
          </cell>
          <cell r="BH308">
            <v>674.32724900000005</v>
          </cell>
          <cell r="BI308">
            <v>674.32724900000005</v>
          </cell>
          <cell r="BJ308">
            <v>694.76515099999995</v>
          </cell>
          <cell r="BK308">
            <v>741.21242600000005</v>
          </cell>
        </row>
        <row r="309">
          <cell r="B309" t="str">
            <v>ALYAG</v>
          </cell>
          <cell r="C309" t="str">
            <v>-</v>
          </cell>
          <cell r="D309" t="str">
            <v>Sanayi</v>
          </cell>
          <cell r="E309" t="str">
            <v>-</v>
          </cell>
          <cell r="F309" t="str">
            <v>-</v>
          </cell>
          <cell r="G309">
            <v>66.212584000000007</v>
          </cell>
          <cell r="H309">
            <v>51.123569000000003</v>
          </cell>
          <cell r="I309" t="str">
            <v>-</v>
          </cell>
          <cell r="J309" t="str">
            <v>-</v>
          </cell>
          <cell r="K309" t="str">
            <v>-</v>
          </cell>
          <cell r="L309" t="str">
            <v>-</v>
          </cell>
          <cell r="M309">
            <v>-45.950560999999993</v>
          </cell>
          <cell r="N309">
            <v>-4.3238539999999999</v>
          </cell>
          <cell r="O309" t="str">
            <v>-</v>
          </cell>
          <cell r="P309" t="str">
            <v>-</v>
          </cell>
          <cell r="Q309" t="str">
            <v>-</v>
          </cell>
          <cell r="R309">
            <v>0</v>
          </cell>
          <cell r="S309">
            <v>-2.2263139999999999</v>
          </cell>
          <cell r="T309">
            <v>-5.994866</v>
          </cell>
          <cell r="U309" t="str">
            <v>-</v>
          </cell>
          <cell r="V309" t="str">
            <v>-</v>
          </cell>
          <cell r="W309"/>
          <cell r="X309"/>
          <cell r="Y309"/>
          <cell r="Z309"/>
          <cell r="AA309">
            <v>39.9</v>
          </cell>
          <cell r="AB309">
            <v>0</v>
          </cell>
          <cell r="AC309">
            <v>51.123569000000003</v>
          </cell>
          <cell r="AD309">
            <v>70.671999</v>
          </cell>
          <cell r="AE309">
            <v>68.158439000000001</v>
          </cell>
          <cell r="AF309">
            <v>0</v>
          </cell>
          <cell r="AG309">
            <v>-1.5705439999999999</v>
          </cell>
          <cell r="AH309">
            <v>-1.5705439999999999</v>
          </cell>
          <cell r="AI309">
            <v>0.92978899999999998</v>
          </cell>
          <cell r="AJ309">
            <v>-1.4824600000000001</v>
          </cell>
          <cell r="AK309">
            <v>-1.580074</v>
          </cell>
          <cell r="AL309">
            <v>0</v>
          </cell>
          <cell r="AM309">
            <v>0</v>
          </cell>
          <cell r="AN309">
            <v>-4.3977279999999999</v>
          </cell>
          <cell r="AO309">
            <v>-4.3977279999999999</v>
          </cell>
          <cell r="AP309">
            <v>-1.3088580000000001</v>
          </cell>
          <cell r="AQ309">
            <v>-3.9673669999999999</v>
          </cell>
          <cell r="AR309">
            <v>-46.061459999999997</v>
          </cell>
          <cell r="AS309">
            <v>0</v>
          </cell>
          <cell r="AT309">
            <v>0</v>
          </cell>
          <cell r="AU309">
            <v>-4.3238539999999999</v>
          </cell>
          <cell r="AV309">
            <v>-4.3238539999999999</v>
          </cell>
          <cell r="AW309">
            <v>-1.230132</v>
          </cell>
          <cell r="AX309">
            <v>-3.871991</v>
          </cell>
          <cell r="AY309">
            <v>-1.230132</v>
          </cell>
          <cell r="AZ309">
            <v>-3.871991</v>
          </cell>
          <cell r="BA309">
            <v>0</v>
          </cell>
          <cell r="BB309">
            <v>-5.994866</v>
          </cell>
          <cell r="BC309">
            <v>-5.994866</v>
          </cell>
          <cell r="BD309">
            <v>-5.9056430000000004</v>
          </cell>
          <cell r="BE309">
            <v>-5.9056430000000004</v>
          </cell>
          <cell r="BF309">
            <v>-5.9056430000000004</v>
          </cell>
          <cell r="BG309">
            <v>-19.601306999999998</v>
          </cell>
          <cell r="BH309">
            <v>37.544730999999999</v>
          </cell>
          <cell r="BI309">
            <v>37.544730999999999</v>
          </cell>
          <cell r="BJ309">
            <v>41.177118</v>
          </cell>
          <cell r="BK309">
            <v>48.250343000000001</v>
          </cell>
        </row>
        <row r="310">
          <cell r="B310" t="str">
            <v>BJKAS</v>
          </cell>
          <cell r="C310" t="str">
            <v>-</v>
          </cell>
          <cell r="D310" t="str">
            <v>Sanayi</v>
          </cell>
          <cell r="E310" t="str">
            <v>-</v>
          </cell>
          <cell r="F310" t="str">
            <v>-</v>
          </cell>
          <cell r="G310" t="str">
            <v>-</v>
          </cell>
          <cell r="H310">
            <v>190.723173</v>
          </cell>
          <cell r="I310" t="str">
            <v>-</v>
          </cell>
          <cell r="J310" t="str">
            <v>-</v>
          </cell>
          <cell r="K310" t="str">
            <v>-</v>
          </cell>
          <cell r="L310" t="str">
            <v>-</v>
          </cell>
          <cell r="M310">
            <v>0</v>
          </cell>
          <cell r="N310">
            <v>29.927782999999998</v>
          </cell>
          <cell r="O310" t="str">
            <v>-</v>
          </cell>
          <cell r="P310" t="str">
            <v>-</v>
          </cell>
          <cell r="Q310" t="str">
            <v>-</v>
          </cell>
          <cell r="R310">
            <v>0</v>
          </cell>
          <cell r="S310">
            <v>0</v>
          </cell>
          <cell r="T310">
            <v>-177.83744799999999</v>
          </cell>
          <cell r="U310" t="str">
            <v>-</v>
          </cell>
          <cell r="V310" t="str">
            <v>-</v>
          </cell>
          <cell r="W310"/>
          <cell r="X310"/>
          <cell r="Y310"/>
          <cell r="Z310"/>
          <cell r="AA310">
            <v>396</v>
          </cell>
          <cell r="AB310">
            <v>0</v>
          </cell>
          <cell r="AC310">
            <v>190.723173</v>
          </cell>
          <cell r="AD310">
            <v>184.45387099999999</v>
          </cell>
          <cell r="AE310">
            <v>151.34911099999999</v>
          </cell>
          <cell r="AF310">
            <v>0</v>
          </cell>
          <cell r="AG310">
            <v>31.565149999999999</v>
          </cell>
          <cell r="AH310">
            <v>31.565149999999999</v>
          </cell>
          <cell r="AI310">
            <v>-7.5520360000000002</v>
          </cell>
          <cell r="AJ310">
            <v>13.56832</v>
          </cell>
          <cell r="AK310">
            <v>0</v>
          </cell>
          <cell r="AL310">
            <v>0</v>
          </cell>
          <cell r="AM310">
            <v>0</v>
          </cell>
          <cell r="AN310">
            <v>15.679088</v>
          </cell>
          <cell r="AO310">
            <v>15.679088</v>
          </cell>
          <cell r="AP310">
            <v>-21.660242</v>
          </cell>
          <cell r="AQ310">
            <v>2.2930459999999999</v>
          </cell>
          <cell r="AR310">
            <v>0</v>
          </cell>
          <cell r="AS310">
            <v>0</v>
          </cell>
          <cell r="AT310">
            <v>0</v>
          </cell>
          <cell r="AU310">
            <v>29.927783000000002</v>
          </cell>
          <cell r="AV310">
            <v>29.927783000000002</v>
          </cell>
          <cell r="AW310">
            <v>-9.2371309999999998</v>
          </cell>
          <cell r="AX310">
            <v>15.118728000000001</v>
          </cell>
          <cell r="AY310">
            <v>-9.2371309999999998</v>
          </cell>
          <cell r="AZ310">
            <v>15.118728000000001</v>
          </cell>
          <cell r="BA310">
            <v>0</v>
          </cell>
          <cell r="BB310">
            <v>-177.83744799999999</v>
          </cell>
          <cell r="BC310">
            <v>-177.83744799999999</v>
          </cell>
          <cell r="BD310">
            <v>21.446743999999999</v>
          </cell>
          <cell r="BE310">
            <v>21.446743999999999</v>
          </cell>
          <cell r="BF310">
            <v>21.446743999999999</v>
          </cell>
          <cell r="BG310">
            <v>-49.969124999999998</v>
          </cell>
          <cell r="BH310">
            <v>1029.5269639999999</v>
          </cell>
          <cell r="BI310">
            <v>1029.5269639999999</v>
          </cell>
          <cell r="BJ310">
            <v>1050.2123779999999</v>
          </cell>
          <cell r="BK310">
            <v>1098.041806</v>
          </cell>
        </row>
        <row r="311">
          <cell r="B311" t="str">
            <v>BEYAZ</v>
          </cell>
          <cell r="C311" t="str">
            <v>-</v>
          </cell>
          <cell r="D311" t="str">
            <v>Sanayi</v>
          </cell>
          <cell r="E311" t="str">
            <v>-</v>
          </cell>
          <cell r="F311" t="str">
            <v>-</v>
          </cell>
          <cell r="G311" t="str">
            <v>-</v>
          </cell>
          <cell r="H311" t="str">
            <v>-</v>
          </cell>
          <cell r="I311" t="str">
            <v>-</v>
          </cell>
          <cell r="J311" t="str">
            <v>-</v>
          </cell>
          <cell r="K311" t="str">
            <v>-</v>
          </cell>
          <cell r="L311" t="str">
            <v>-</v>
          </cell>
          <cell r="M311">
            <v>0</v>
          </cell>
          <cell r="N311">
            <v>0</v>
          </cell>
          <cell r="O311" t="str">
            <v>-</v>
          </cell>
          <cell r="P311" t="str">
            <v>-</v>
          </cell>
          <cell r="Q311" t="str">
            <v>-</v>
          </cell>
          <cell r="R311">
            <v>0</v>
          </cell>
          <cell r="S311">
            <v>0</v>
          </cell>
          <cell r="T311">
            <v>0</v>
          </cell>
          <cell r="U311" t="str">
            <v>-</v>
          </cell>
          <cell r="V311" t="str">
            <v>-</v>
          </cell>
          <cell r="W311"/>
          <cell r="X311"/>
          <cell r="Y311"/>
          <cell r="Z311"/>
          <cell r="AA311">
            <v>309.03125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22.858173000000001</v>
          </cell>
          <cell r="BK311">
            <v>0</v>
          </cell>
        </row>
        <row r="312">
          <cell r="B312" t="str">
            <v>BRMEN</v>
          </cell>
          <cell r="C312" t="str">
            <v>-</v>
          </cell>
          <cell r="D312" t="str">
            <v>Sanayi</v>
          </cell>
          <cell r="E312" t="str">
            <v>-</v>
          </cell>
          <cell r="F312" t="str">
            <v>-</v>
          </cell>
          <cell r="G312">
            <v>0.88746999999999998</v>
          </cell>
          <cell r="H312">
            <v>1.0924750000000001</v>
          </cell>
          <cell r="I312" t="str">
            <v>-</v>
          </cell>
          <cell r="J312" t="str">
            <v>-</v>
          </cell>
          <cell r="K312" t="str">
            <v>-</v>
          </cell>
          <cell r="L312" t="str">
            <v>-</v>
          </cell>
          <cell r="M312">
            <v>-0.23556099999999999</v>
          </cell>
          <cell r="N312">
            <v>0.387185</v>
          </cell>
          <cell r="O312" t="str">
            <v>-</v>
          </cell>
          <cell r="P312" t="str">
            <v>-</v>
          </cell>
          <cell r="Q312" t="str">
            <v>-</v>
          </cell>
          <cell r="R312">
            <v>0</v>
          </cell>
          <cell r="S312">
            <v>5.3698139999999999</v>
          </cell>
          <cell r="T312">
            <v>-0.37895000000000001</v>
          </cell>
          <cell r="U312" t="str">
            <v>-</v>
          </cell>
          <cell r="V312" t="str">
            <v>-</v>
          </cell>
          <cell r="W312"/>
          <cell r="X312"/>
          <cell r="Y312"/>
          <cell r="Z312"/>
          <cell r="AA312">
            <v>11.177310960000002</v>
          </cell>
          <cell r="AB312">
            <v>0</v>
          </cell>
          <cell r="AC312">
            <v>1.0924750000000001</v>
          </cell>
          <cell r="AD312">
            <v>0.96414900000000003</v>
          </cell>
          <cell r="AE312">
            <v>0.47310400000000002</v>
          </cell>
          <cell r="AF312">
            <v>0</v>
          </cell>
          <cell r="AG312">
            <v>0.69430899999999995</v>
          </cell>
          <cell r="AH312">
            <v>0.69430899999999995</v>
          </cell>
          <cell r="AI312">
            <v>0.63652699999999995</v>
          </cell>
          <cell r="AJ312">
            <v>0.24384800000000001</v>
          </cell>
          <cell r="AK312">
            <v>0.30811300000000003</v>
          </cell>
          <cell r="AL312">
            <v>0</v>
          </cell>
          <cell r="AM312">
            <v>0</v>
          </cell>
          <cell r="AN312">
            <v>0.36448999999999998</v>
          </cell>
          <cell r="AO312">
            <v>0.36448999999999998</v>
          </cell>
          <cell r="AP312">
            <v>0.173092</v>
          </cell>
          <cell r="AQ312">
            <v>-0.36590200000000001</v>
          </cell>
          <cell r="AR312">
            <v>-0.252724</v>
          </cell>
          <cell r="AS312">
            <v>0</v>
          </cell>
          <cell r="AT312">
            <v>0</v>
          </cell>
          <cell r="AU312">
            <v>0.387185</v>
          </cell>
          <cell r="AV312">
            <v>0.387185</v>
          </cell>
          <cell r="AW312">
            <v>0.18659999999999999</v>
          </cell>
          <cell r="AX312">
            <v>-0.34778999999999999</v>
          </cell>
          <cell r="AY312">
            <v>0.18659999999999999</v>
          </cell>
          <cell r="AZ312">
            <v>-0.34778999999999999</v>
          </cell>
          <cell r="BA312">
            <v>0</v>
          </cell>
          <cell r="BB312">
            <v>-0.37895000000000001</v>
          </cell>
          <cell r="BC312">
            <v>-0.37895000000000001</v>
          </cell>
          <cell r="BD312">
            <v>-3.840042</v>
          </cell>
          <cell r="BE312">
            <v>-3.840042</v>
          </cell>
          <cell r="BF312">
            <v>-3.840042</v>
          </cell>
          <cell r="BG312">
            <v>-9.8603319999999997</v>
          </cell>
          <cell r="BH312">
            <v>34.617429999999999</v>
          </cell>
          <cell r="BI312">
            <v>34.617429999999999</v>
          </cell>
          <cell r="BJ312">
            <v>34.961029000000003</v>
          </cell>
          <cell r="BK312">
            <v>41.618163000000003</v>
          </cell>
        </row>
        <row r="313">
          <cell r="B313" t="str">
            <v>DGZTE</v>
          </cell>
          <cell r="C313" t="str">
            <v>-</v>
          </cell>
          <cell r="D313" t="str">
            <v>Sanayi</v>
          </cell>
          <cell r="E313" t="str">
            <v>-</v>
          </cell>
          <cell r="F313" t="str">
            <v>-</v>
          </cell>
          <cell r="G313" t="str">
            <v>-</v>
          </cell>
          <cell r="H313">
            <v>50.584308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>
            <v>0</v>
          </cell>
          <cell r="N313">
            <v>1.9793560000000001</v>
          </cell>
          <cell r="O313" t="str">
            <v>-</v>
          </cell>
          <cell r="P313" t="str">
            <v>-</v>
          </cell>
          <cell r="Q313" t="str">
            <v>-</v>
          </cell>
          <cell r="R313">
            <v>0</v>
          </cell>
          <cell r="S313">
            <v>0</v>
          </cell>
          <cell r="T313">
            <v>8.8327729999999995</v>
          </cell>
          <cell r="U313" t="str">
            <v>-</v>
          </cell>
          <cell r="V313" t="str">
            <v>-</v>
          </cell>
          <cell r="W313"/>
          <cell r="X313"/>
          <cell r="Y313"/>
          <cell r="Z313"/>
          <cell r="AA313">
            <v>1522.5</v>
          </cell>
          <cell r="AB313">
            <v>0</v>
          </cell>
          <cell r="AC313">
            <v>50.584308</v>
          </cell>
          <cell r="AD313">
            <v>52.021932</v>
          </cell>
          <cell r="AE313">
            <v>45.632441999999998</v>
          </cell>
          <cell r="AF313">
            <v>0</v>
          </cell>
          <cell r="AG313">
            <v>22.440570000000001</v>
          </cell>
          <cell r="AH313">
            <v>22.440570000000001</v>
          </cell>
          <cell r="AI313">
            <v>22.183409000000001</v>
          </cell>
          <cell r="AJ313">
            <v>13.952201000000001</v>
          </cell>
          <cell r="AK313">
            <v>0</v>
          </cell>
          <cell r="AL313">
            <v>0</v>
          </cell>
          <cell r="AM313">
            <v>0</v>
          </cell>
          <cell r="AN313">
            <v>1.56671</v>
          </cell>
          <cell r="AO313">
            <v>1.56671</v>
          </cell>
          <cell r="AP313">
            <v>2.7573259999999999</v>
          </cell>
          <cell r="AQ313">
            <v>-3.6164179999999999</v>
          </cell>
          <cell r="AR313">
            <v>0</v>
          </cell>
          <cell r="AS313">
            <v>0</v>
          </cell>
          <cell r="AT313">
            <v>0</v>
          </cell>
          <cell r="AU313">
            <v>1.9793559999999999</v>
          </cell>
          <cell r="AV313">
            <v>1.9793559999999999</v>
          </cell>
          <cell r="AW313">
            <v>3.2185160000000002</v>
          </cell>
          <cell r="AX313">
            <v>-3.146296</v>
          </cell>
          <cell r="AY313">
            <v>3.2185160000000002</v>
          </cell>
          <cell r="AZ313">
            <v>-3.146296</v>
          </cell>
          <cell r="BA313">
            <v>0</v>
          </cell>
          <cell r="BB313">
            <v>8.8327729999999995</v>
          </cell>
          <cell r="BC313">
            <v>8.8327729999999995</v>
          </cell>
          <cell r="BD313">
            <v>16.375761000000001</v>
          </cell>
          <cell r="BE313">
            <v>16.375761000000001</v>
          </cell>
          <cell r="BF313">
            <v>16.375761000000001</v>
          </cell>
          <cell r="BG313">
            <v>32.249657999999997</v>
          </cell>
          <cell r="BH313">
            <v>-122.944756</v>
          </cell>
          <cell r="BI313">
            <v>-122.944756</v>
          </cell>
          <cell r="BJ313">
            <v>-141.90189799999999</v>
          </cell>
          <cell r="BK313">
            <v>-178.065562</v>
          </cell>
        </row>
        <row r="314">
          <cell r="B314" t="str">
            <v>DENGE</v>
          </cell>
          <cell r="C314" t="str">
            <v>-</v>
          </cell>
          <cell r="D314" t="str">
            <v>Sanayi</v>
          </cell>
          <cell r="E314" t="str">
            <v>-</v>
          </cell>
          <cell r="F314" t="str">
            <v>-</v>
          </cell>
          <cell r="G314" t="str">
            <v>-</v>
          </cell>
          <cell r="H314" t="str">
            <v>-</v>
          </cell>
          <cell r="I314" t="str">
            <v>-</v>
          </cell>
          <cell r="J314" t="str">
            <v>-</v>
          </cell>
          <cell r="K314" t="str">
            <v>-</v>
          </cell>
          <cell r="L314" t="str">
            <v>-</v>
          </cell>
          <cell r="M314">
            <v>0</v>
          </cell>
          <cell r="N314">
            <v>0</v>
          </cell>
          <cell r="O314" t="str">
            <v>-</v>
          </cell>
          <cell r="P314" t="str">
            <v>-</v>
          </cell>
          <cell r="Q314" t="str">
            <v>-</v>
          </cell>
          <cell r="R314">
            <v>0</v>
          </cell>
          <cell r="S314">
            <v>0</v>
          </cell>
          <cell r="T314">
            <v>0</v>
          </cell>
          <cell r="U314" t="str">
            <v>-</v>
          </cell>
          <cell r="V314" t="str">
            <v>-</v>
          </cell>
          <cell r="W314"/>
          <cell r="X314"/>
          <cell r="Y314"/>
          <cell r="Z314"/>
          <cell r="AA314">
            <v>71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-4.3524940000000001</v>
          </cell>
          <cell r="BK314">
            <v>0</v>
          </cell>
        </row>
        <row r="315">
          <cell r="B315" t="str">
            <v>DOCO</v>
          </cell>
          <cell r="C315" t="str">
            <v>-</v>
          </cell>
          <cell r="D315" t="str">
            <v>Sanayi</v>
          </cell>
          <cell r="E315" t="str">
            <v>-</v>
          </cell>
          <cell r="F315" t="str">
            <v>-</v>
          </cell>
          <cell r="G315" t="str">
            <v>-</v>
          </cell>
          <cell r="H315">
            <v>1142.8800000000001</v>
          </cell>
          <cell r="I315" t="str">
            <v>-</v>
          </cell>
          <cell r="J315" t="str">
            <v>-</v>
          </cell>
          <cell r="K315" t="str">
            <v>-</v>
          </cell>
          <cell r="L315" t="str">
            <v>-</v>
          </cell>
          <cell r="M315">
            <v>0</v>
          </cell>
          <cell r="N315">
            <v>305.12</v>
          </cell>
          <cell r="O315" t="str">
            <v>-</v>
          </cell>
          <cell r="P315" t="str">
            <v>-</v>
          </cell>
          <cell r="Q315" t="str">
            <v>-</v>
          </cell>
          <cell r="R315">
            <v>0</v>
          </cell>
          <cell r="S315">
            <v>0</v>
          </cell>
          <cell r="T315">
            <v>28.81</v>
          </cell>
          <cell r="U315" t="str">
            <v>-</v>
          </cell>
          <cell r="V315" t="str">
            <v>-</v>
          </cell>
          <cell r="W315"/>
          <cell r="X315"/>
          <cell r="Y315"/>
          <cell r="Z315"/>
          <cell r="AA315">
            <v>4793.0735999999997</v>
          </cell>
          <cell r="AB315">
            <v>0</v>
          </cell>
          <cell r="AC315">
            <v>1142.8800000000001</v>
          </cell>
          <cell r="AD315">
            <v>1879.33</v>
          </cell>
          <cell r="AE315">
            <v>923.85</v>
          </cell>
          <cell r="AF315">
            <v>0</v>
          </cell>
          <cell r="AG315">
            <v>658.09</v>
          </cell>
          <cell r="AH315">
            <v>658.09</v>
          </cell>
          <cell r="AI315">
            <v>859.86</v>
          </cell>
          <cell r="AJ315">
            <v>745.85</v>
          </cell>
          <cell r="AK315">
            <v>0</v>
          </cell>
          <cell r="AL315">
            <v>0</v>
          </cell>
          <cell r="AM315">
            <v>0</v>
          </cell>
          <cell r="AN315">
            <v>264.72000000000003</v>
          </cell>
          <cell r="AO315">
            <v>264.72000000000003</v>
          </cell>
          <cell r="AP315">
            <v>391.14</v>
          </cell>
          <cell r="AQ315">
            <v>316.14</v>
          </cell>
          <cell r="AR315">
            <v>0</v>
          </cell>
          <cell r="AS315">
            <v>0</v>
          </cell>
          <cell r="AT315">
            <v>0</v>
          </cell>
          <cell r="AU315">
            <v>305.12</v>
          </cell>
          <cell r="AV315">
            <v>305.12</v>
          </cell>
          <cell r="AW315">
            <v>525.84</v>
          </cell>
          <cell r="AX315">
            <v>248.8</v>
          </cell>
          <cell r="AY315">
            <v>525.84</v>
          </cell>
          <cell r="AZ315">
            <v>248.8</v>
          </cell>
          <cell r="BA315">
            <v>0</v>
          </cell>
          <cell r="BB315">
            <v>28.81</v>
          </cell>
          <cell r="BC315">
            <v>28.81</v>
          </cell>
          <cell r="BD315">
            <v>73.52</v>
          </cell>
          <cell r="BE315">
            <v>73.52</v>
          </cell>
          <cell r="BF315">
            <v>73.52</v>
          </cell>
          <cell r="BG315">
            <v>36.590000000000003</v>
          </cell>
          <cell r="BH315">
            <v>406.6</v>
          </cell>
          <cell r="BI315">
            <v>406.6</v>
          </cell>
          <cell r="BJ315">
            <v>541.54999999999995</v>
          </cell>
          <cell r="BK315">
            <v>584.16999999999996</v>
          </cell>
        </row>
        <row r="316">
          <cell r="B316" t="str">
            <v>FENER</v>
          </cell>
          <cell r="C316" t="str">
            <v>-</v>
          </cell>
          <cell r="D316" t="str">
            <v>Sanayi</v>
          </cell>
          <cell r="E316" t="str">
            <v>-</v>
          </cell>
          <cell r="F316" t="str">
            <v>-</v>
          </cell>
          <cell r="G316" t="str">
            <v>-</v>
          </cell>
          <cell r="H316">
            <v>328.56918899999999</v>
          </cell>
          <cell r="I316" t="str">
            <v>-</v>
          </cell>
          <cell r="J316" t="str">
            <v>-</v>
          </cell>
          <cell r="K316" t="str">
            <v>-</v>
          </cell>
          <cell r="L316" t="str">
            <v>-</v>
          </cell>
          <cell r="M316">
            <v>0</v>
          </cell>
          <cell r="N316">
            <v>143.703058</v>
          </cell>
          <cell r="O316" t="str">
            <v>-</v>
          </cell>
          <cell r="P316" t="str">
            <v>-</v>
          </cell>
          <cell r="Q316" t="str">
            <v>-</v>
          </cell>
          <cell r="R316">
            <v>0</v>
          </cell>
          <cell r="S316">
            <v>0</v>
          </cell>
          <cell r="T316">
            <v>-344.53887300000002</v>
          </cell>
          <cell r="U316" t="str">
            <v>-</v>
          </cell>
          <cell r="V316" t="str">
            <v>-</v>
          </cell>
          <cell r="W316"/>
          <cell r="X316"/>
          <cell r="Y316"/>
          <cell r="Z316"/>
          <cell r="AA316">
            <v>847.26880000000006</v>
          </cell>
          <cell r="AB316">
            <v>0</v>
          </cell>
          <cell r="AC316">
            <v>328.56918899999999</v>
          </cell>
          <cell r="AD316">
            <v>175.45462699999999</v>
          </cell>
          <cell r="AE316">
            <v>180.45920799999999</v>
          </cell>
          <cell r="AF316">
            <v>0</v>
          </cell>
          <cell r="AG316">
            <v>178.650803</v>
          </cell>
          <cell r="AH316">
            <v>178.650803</v>
          </cell>
          <cell r="AI316">
            <v>-55.038424999999997</v>
          </cell>
          <cell r="AJ316">
            <v>-14.76366</v>
          </cell>
          <cell r="AK316">
            <v>0</v>
          </cell>
          <cell r="AL316">
            <v>0</v>
          </cell>
          <cell r="AM316">
            <v>0</v>
          </cell>
          <cell r="AN316">
            <v>138.0752</v>
          </cell>
          <cell r="AO316">
            <v>138.0752</v>
          </cell>
          <cell r="AP316">
            <v>-71.791319000000001</v>
          </cell>
          <cell r="AQ316">
            <v>-33.944842000000001</v>
          </cell>
          <cell r="AR316">
            <v>0</v>
          </cell>
          <cell r="AS316">
            <v>0</v>
          </cell>
          <cell r="AT316">
            <v>0</v>
          </cell>
          <cell r="AU316">
            <v>143.703058</v>
          </cell>
          <cell r="AV316">
            <v>143.703058</v>
          </cell>
          <cell r="AW316">
            <v>-57.488492999999998</v>
          </cell>
          <cell r="AX316">
            <v>-17.290512</v>
          </cell>
          <cell r="AY316">
            <v>-57.488492999999998</v>
          </cell>
          <cell r="AZ316">
            <v>-17.290512</v>
          </cell>
          <cell r="BA316">
            <v>0</v>
          </cell>
          <cell r="BB316">
            <v>-344.53887300000002</v>
          </cell>
          <cell r="BC316">
            <v>-344.53887300000002</v>
          </cell>
          <cell r="BD316">
            <v>287.59130699999997</v>
          </cell>
          <cell r="BE316">
            <v>287.59130699999997</v>
          </cell>
          <cell r="BF316">
            <v>287.59130699999997</v>
          </cell>
          <cell r="BG316">
            <v>-47.196522999999999</v>
          </cell>
          <cell r="BH316">
            <v>1994.072909</v>
          </cell>
          <cell r="BI316">
            <v>1994.072909</v>
          </cell>
          <cell r="BJ316">
            <v>1557.8884760000001</v>
          </cell>
          <cell r="BK316">
            <v>1692.1963519999999</v>
          </cell>
        </row>
        <row r="317">
          <cell r="B317" t="str">
            <v>GSRAY</v>
          </cell>
          <cell r="C317" t="str">
            <v>-</v>
          </cell>
          <cell r="D317" t="str">
            <v>Sanayi</v>
          </cell>
          <cell r="E317" t="str">
            <v>-</v>
          </cell>
          <cell r="F317" t="str">
            <v>-</v>
          </cell>
          <cell r="G317" t="str">
            <v>-</v>
          </cell>
          <cell r="H317">
            <v>260.540369</v>
          </cell>
          <cell r="I317" t="str">
            <v>-</v>
          </cell>
          <cell r="J317" t="str">
            <v>-</v>
          </cell>
          <cell r="K317" t="str">
            <v>-</v>
          </cell>
          <cell r="L317" t="str">
            <v>-</v>
          </cell>
          <cell r="M317">
            <v>0</v>
          </cell>
          <cell r="N317">
            <v>119.03493900000001</v>
          </cell>
          <cell r="O317" t="str">
            <v>-</v>
          </cell>
          <cell r="P317" t="str">
            <v>-</v>
          </cell>
          <cell r="Q317" t="str">
            <v>-</v>
          </cell>
          <cell r="R317">
            <v>0</v>
          </cell>
          <cell r="S317">
            <v>0</v>
          </cell>
          <cell r="T317">
            <v>-117.913203</v>
          </cell>
          <cell r="U317" t="str">
            <v>-</v>
          </cell>
          <cell r="V317" t="str">
            <v>-</v>
          </cell>
          <cell r="W317"/>
          <cell r="X317"/>
          <cell r="Y317"/>
          <cell r="Z317"/>
          <cell r="AA317">
            <v>1096.2</v>
          </cell>
          <cell r="AB317">
            <v>0</v>
          </cell>
          <cell r="AC317">
            <v>260.540369</v>
          </cell>
          <cell r="AD317">
            <v>235.13206400000001</v>
          </cell>
          <cell r="AE317">
            <v>315.19678499999998</v>
          </cell>
          <cell r="AF317">
            <v>0</v>
          </cell>
          <cell r="AG317">
            <v>111.83373</v>
          </cell>
          <cell r="AH317">
            <v>111.83373</v>
          </cell>
          <cell r="AI317">
            <v>45.866790000000002</v>
          </cell>
          <cell r="AJ317">
            <v>112.26636000000001</v>
          </cell>
          <cell r="AK317">
            <v>0</v>
          </cell>
          <cell r="AL317">
            <v>0</v>
          </cell>
          <cell r="AM317">
            <v>0</v>
          </cell>
          <cell r="AN317">
            <v>100.337107</v>
          </cell>
          <cell r="AO317">
            <v>100.337107</v>
          </cell>
          <cell r="AP317">
            <v>32.861702000000001</v>
          </cell>
          <cell r="AQ317">
            <v>99.420480999999995</v>
          </cell>
          <cell r="AR317">
            <v>0</v>
          </cell>
          <cell r="AS317">
            <v>0</v>
          </cell>
          <cell r="AT317">
            <v>0</v>
          </cell>
          <cell r="AU317">
            <v>119.03493899999999</v>
          </cell>
          <cell r="AV317">
            <v>119.03493899999999</v>
          </cell>
          <cell r="AW317">
            <v>52.146495000000002</v>
          </cell>
          <cell r="AX317">
            <v>119.510504</v>
          </cell>
          <cell r="AY317">
            <v>52.146495000000002</v>
          </cell>
          <cell r="AZ317">
            <v>119.510504</v>
          </cell>
          <cell r="BA317">
            <v>0</v>
          </cell>
          <cell r="BB317">
            <v>-117.913203</v>
          </cell>
          <cell r="BC317">
            <v>-117.913203</v>
          </cell>
          <cell r="BD317">
            <v>120.82769</v>
          </cell>
          <cell r="BE317">
            <v>120.82769</v>
          </cell>
          <cell r="BF317">
            <v>120.82769</v>
          </cell>
          <cell r="BG317">
            <v>78.088925000000003</v>
          </cell>
          <cell r="BH317">
            <v>731.38713700000005</v>
          </cell>
          <cell r="BI317">
            <v>731.38713700000005</v>
          </cell>
          <cell r="BJ317">
            <v>593.28375400000004</v>
          </cell>
          <cell r="BK317">
            <v>759.22684300000003</v>
          </cell>
        </row>
        <row r="318">
          <cell r="B318" t="str">
            <v>IZFAS</v>
          </cell>
          <cell r="C318" t="str">
            <v>-</v>
          </cell>
          <cell r="D318" t="str">
            <v>Sanayi</v>
          </cell>
          <cell r="E318" t="str">
            <v>-</v>
          </cell>
          <cell r="F318" t="str">
            <v>-</v>
          </cell>
          <cell r="G318" t="str">
            <v>-</v>
          </cell>
          <cell r="H318" t="str">
            <v>-</v>
          </cell>
          <cell r="I318" t="str">
            <v>-</v>
          </cell>
          <cell r="J318" t="str">
            <v>-</v>
          </cell>
          <cell r="K318" t="str">
            <v>-</v>
          </cell>
          <cell r="L318" t="str">
            <v>-</v>
          </cell>
          <cell r="M318">
            <v>0</v>
          </cell>
          <cell r="N318">
            <v>0</v>
          </cell>
          <cell r="O318" t="str">
            <v>-</v>
          </cell>
          <cell r="P318" t="str">
            <v>-</v>
          </cell>
          <cell r="Q318" t="str">
            <v>-</v>
          </cell>
          <cell r="R318">
            <v>0</v>
          </cell>
          <cell r="S318">
            <v>0</v>
          </cell>
          <cell r="T318">
            <v>0</v>
          </cell>
          <cell r="U318" t="str">
            <v>-</v>
          </cell>
          <cell r="V318" t="str">
            <v>-</v>
          </cell>
          <cell r="W318"/>
          <cell r="X318"/>
          <cell r="Y318"/>
          <cell r="Z318"/>
          <cell r="AA318">
            <v>27.675000000000001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17.86617</v>
          </cell>
          <cell r="BK318">
            <v>0</v>
          </cell>
        </row>
        <row r="319">
          <cell r="B319" t="str">
            <v>LIDFA</v>
          </cell>
          <cell r="C319" t="str">
            <v>-</v>
          </cell>
          <cell r="D319" t="str">
            <v>Sanayi</v>
          </cell>
          <cell r="E319" t="str">
            <v>-</v>
          </cell>
          <cell r="F319" t="str">
            <v>-</v>
          </cell>
          <cell r="G319">
            <v>78.584000000000003</v>
          </cell>
          <cell r="H319">
            <v>62.198</v>
          </cell>
          <cell r="I319" t="str">
            <v>-</v>
          </cell>
          <cell r="J319" t="str">
            <v>-</v>
          </cell>
          <cell r="K319" t="str">
            <v>-</v>
          </cell>
          <cell r="L319" t="str">
            <v>-</v>
          </cell>
          <cell r="M319">
            <v>64.703999999999994</v>
          </cell>
          <cell r="N319">
            <v>49.520999999999994</v>
          </cell>
          <cell r="O319" t="str">
            <v>-</v>
          </cell>
          <cell r="P319" t="str">
            <v>-</v>
          </cell>
          <cell r="Q319" t="str">
            <v>-</v>
          </cell>
          <cell r="R319">
            <v>0</v>
          </cell>
          <cell r="S319">
            <v>0.79900000000000004</v>
          </cell>
          <cell r="T319">
            <v>8.8680000000000003</v>
          </cell>
          <cell r="U319" t="str">
            <v>-</v>
          </cell>
          <cell r="V319" t="str">
            <v>-</v>
          </cell>
          <cell r="W319"/>
          <cell r="X319"/>
          <cell r="Y319"/>
          <cell r="Z319"/>
          <cell r="AA319">
            <v>93.6</v>
          </cell>
          <cell r="AB319">
            <v>0</v>
          </cell>
          <cell r="AC319">
            <v>62.198</v>
          </cell>
          <cell r="AD319">
            <v>73.953000000000003</v>
          </cell>
          <cell r="AE319">
            <v>83.947000000000003</v>
          </cell>
          <cell r="AF319">
            <v>0</v>
          </cell>
          <cell r="AG319">
            <v>62.198</v>
          </cell>
          <cell r="AH319">
            <v>62.198</v>
          </cell>
          <cell r="AI319">
            <v>73.953000000000003</v>
          </cell>
          <cell r="AJ319">
            <v>83.947000000000003</v>
          </cell>
          <cell r="AK319">
            <v>78.584000000000003</v>
          </cell>
          <cell r="AL319">
            <v>0</v>
          </cell>
          <cell r="AM319">
            <v>0</v>
          </cell>
          <cell r="AN319">
            <v>49.41</v>
          </cell>
          <cell r="AO319">
            <v>49.41</v>
          </cell>
          <cell r="AP319">
            <v>60.625999999999998</v>
          </cell>
          <cell r="AQ319">
            <v>69.888000000000005</v>
          </cell>
          <cell r="AR319">
            <v>64.703999999999994</v>
          </cell>
          <cell r="AS319">
            <v>0</v>
          </cell>
          <cell r="AT319">
            <v>0</v>
          </cell>
          <cell r="AU319">
            <v>49.521000000000001</v>
          </cell>
          <cell r="AV319">
            <v>49.521000000000001</v>
          </cell>
          <cell r="AW319">
            <v>60.642000000000003</v>
          </cell>
          <cell r="AX319">
            <v>70.281999999999996</v>
          </cell>
          <cell r="AY319">
            <v>60.642000000000003</v>
          </cell>
          <cell r="AZ319">
            <v>70.281999999999996</v>
          </cell>
          <cell r="BA319">
            <v>0</v>
          </cell>
          <cell r="BB319">
            <v>8.8680000000000003</v>
          </cell>
          <cell r="BC319">
            <v>8.8680000000000003</v>
          </cell>
          <cell r="BD319">
            <v>8.8940000000000001</v>
          </cell>
          <cell r="BE319">
            <v>8.8940000000000001</v>
          </cell>
          <cell r="BF319">
            <v>8.8940000000000001</v>
          </cell>
          <cell r="BG319">
            <v>1.331</v>
          </cell>
          <cell r="BH319">
            <v>391.10300000000001</v>
          </cell>
          <cell r="BI319">
            <v>391.10300000000001</v>
          </cell>
          <cell r="BJ319">
            <v>409.113</v>
          </cell>
          <cell r="BK319">
            <v>233.387</v>
          </cell>
        </row>
        <row r="320">
          <cell r="B320" t="str">
            <v>MRGYO</v>
          </cell>
          <cell r="C320" t="str">
            <v>-</v>
          </cell>
          <cell r="D320" t="str">
            <v>Sanayi</v>
          </cell>
          <cell r="E320" t="str">
            <v>-</v>
          </cell>
          <cell r="F320" t="str">
            <v>-</v>
          </cell>
          <cell r="G320" t="str">
            <v>-</v>
          </cell>
          <cell r="H320">
            <v>3.6855220000000002</v>
          </cell>
          <cell r="I320" t="str">
            <v>-</v>
          </cell>
          <cell r="J320" t="str">
            <v>-</v>
          </cell>
          <cell r="K320" t="str">
            <v>-</v>
          </cell>
          <cell r="L320" t="str">
            <v>-</v>
          </cell>
          <cell r="M320">
            <v>0</v>
          </cell>
          <cell r="N320">
            <v>1.6105379999999998</v>
          </cell>
          <cell r="O320" t="str">
            <v>-</v>
          </cell>
          <cell r="P320" t="str">
            <v>-</v>
          </cell>
          <cell r="Q320" t="str">
            <v>-</v>
          </cell>
          <cell r="R320">
            <v>0</v>
          </cell>
          <cell r="S320">
            <v>0</v>
          </cell>
          <cell r="T320">
            <v>-11.803868</v>
          </cell>
          <cell r="U320" t="str">
            <v>-</v>
          </cell>
          <cell r="V320" t="str">
            <v>-</v>
          </cell>
          <cell r="W320"/>
          <cell r="X320"/>
          <cell r="Y320"/>
          <cell r="Z320"/>
          <cell r="AA320">
            <v>69.3</v>
          </cell>
          <cell r="AB320">
            <v>0</v>
          </cell>
          <cell r="AC320">
            <v>3.6855220000000002</v>
          </cell>
          <cell r="AD320">
            <v>11.075424</v>
          </cell>
          <cell r="AE320">
            <v>1.8667320000000001</v>
          </cell>
          <cell r="AF320">
            <v>0</v>
          </cell>
          <cell r="AG320">
            <v>2.8167819999999999</v>
          </cell>
          <cell r="AH320">
            <v>2.8167819999999999</v>
          </cell>
          <cell r="AI320">
            <v>10.791062</v>
          </cell>
          <cell r="AJ320">
            <v>1.483139</v>
          </cell>
          <cell r="AK320">
            <v>0</v>
          </cell>
          <cell r="AL320">
            <v>0</v>
          </cell>
          <cell r="AM320">
            <v>0</v>
          </cell>
          <cell r="AN320">
            <v>1.5967769999999999</v>
          </cell>
          <cell r="AO320">
            <v>1.5967769999999999</v>
          </cell>
          <cell r="AP320">
            <v>9.5706640000000007</v>
          </cell>
          <cell r="AQ320">
            <v>0.26968700000000001</v>
          </cell>
          <cell r="AR320">
            <v>0</v>
          </cell>
          <cell r="AS320">
            <v>0</v>
          </cell>
          <cell r="AT320">
            <v>0</v>
          </cell>
          <cell r="AU320">
            <v>1.610538</v>
          </cell>
          <cell r="AV320">
            <v>1.610538</v>
          </cell>
          <cell r="AW320">
            <v>9.5868339999999996</v>
          </cell>
          <cell r="AX320">
            <v>0.28569899999999998</v>
          </cell>
          <cell r="AY320">
            <v>9.5868339999999996</v>
          </cell>
          <cell r="AZ320">
            <v>0.28569899999999998</v>
          </cell>
          <cell r="BA320">
            <v>0</v>
          </cell>
          <cell r="BB320">
            <v>-11.803868</v>
          </cell>
          <cell r="BC320">
            <v>-11.803868</v>
          </cell>
          <cell r="BD320">
            <v>-15.156361</v>
          </cell>
          <cell r="BE320">
            <v>-15.156361</v>
          </cell>
          <cell r="BF320">
            <v>-15.156361</v>
          </cell>
          <cell r="BG320">
            <v>1.011935</v>
          </cell>
          <cell r="BH320">
            <v>233.45795799999999</v>
          </cell>
          <cell r="BI320">
            <v>233.45795799999999</v>
          </cell>
          <cell r="BJ320">
            <v>299.54767900000002</v>
          </cell>
          <cell r="BK320">
            <v>262.84371299999998</v>
          </cell>
        </row>
        <row r="321">
          <cell r="B321" t="str">
            <v>MARTI</v>
          </cell>
          <cell r="C321" t="str">
            <v>-</v>
          </cell>
          <cell r="D321" t="str">
            <v>Sanayi</v>
          </cell>
          <cell r="E321" t="str">
            <v>-</v>
          </cell>
          <cell r="F321" t="str">
            <v>-</v>
          </cell>
          <cell r="G321" t="str">
            <v>-</v>
          </cell>
          <cell r="H321">
            <v>26.697917</v>
          </cell>
          <cell r="I321" t="str">
            <v>-</v>
          </cell>
          <cell r="J321" t="str">
            <v>-</v>
          </cell>
          <cell r="K321" t="str">
            <v>-</v>
          </cell>
          <cell r="L321" t="str">
            <v>-</v>
          </cell>
          <cell r="M321">
            <v>0</v>
          </cell>
          <cell r="N321">
            <v>0.98856799999999945</v>
          </cell>
          <cell r="O321" t="str">
            <v>-</v>
          </cell>
          <cell r="P321" t="str">
            <v>-</v>
          </cell>
          <cell r="Q321" t="str">
            <v>-</v>
          </cell>
          <cell r="R321">
            <v>0</v>
          </cell>
          <cell r="S321">
            <v>0</v>
          </cell>
          <cell r="T321">
            <v>-27.918087</v>
          </cell>
          <cell r="U321" t="str">
            <v>-</v>
          </cell>
          <cell r="V321" t="str">
            <v>-</v>
          </cell>
          <cell r="W321"/>
          <cell r="X321"/>
          <cell r="Y321"/>
          <cell r="Z321"/>
          <cell r="AA321">
            <v>79.2</v>
          </cell>
          <cell r="AB321">
            <v>0</v>
          </cell>
          <cell r="AC321">
            <v>26.697917</v>
          </cell>
          <cell r="AD321">
            <v>76.988821999999999</v>
          </cell>
          <cell r="AE321">
            <v>13.274031000000001</v>
          </cell>
          <cell r="AF321">
            <v>0</v>
          </cell>
          <cell r="AG321">
            <v>4.5130800000000004</v>
          </cell>
          <cell r="AH321">
            <v>4.5130800000000004</v>
          </cell>
          <cell r="AI321">
            <v>49.661704</v>
          </cell>
          <cell r="AJ321">
            <v>0.72054499999999999</v>
          </cell>
          <cell r="AK321">
            <v>0</v>
          </cell>
          <cell r="AL321">
            <v>0</v>
          </cell>
          <cell r="AM321">
            <v>0</v>
          </cell>
          <cell r="AN321">
            <v>-3.6213440000000001</v>
          </cell>
          <cell r="AO321">
            <v>-3.6213440000000001</v>
          </cell>
          <cell r="AP321">
            <v>32.403184000000003</v>
          </cell>
          <cell r="AQ321">
            <v>-8.9291269999999994</v>
          </cell>
          <cell r="AR321">
            <v>0</v>
          </cell>
          <cell r="AS321">
            <v>0</v>
          </cell>
          <cell r="AT321">
            <v>0</v>
          </cell>
          <cell r="AU321">
            <v>0.988568</v>
          </cell>
          <cell r="AV321">
            <v>0.988568</v>
          </cell>
          <cell r="AW321">
            <v>38.220376000000002</v>
          </cell>
          <cell r="AX321">
            <v>-3.1477499999999998</v>
          </cell>
          <cell r="AY321">
            <v>38.220376000000002</v>
          </cell>
          <cell r="AZ321">
            <v>-3.1477499999999998</v>
          </cell>
          <cell r="BA321">
            <v>0</v>
          </cell>
          <cell r="BB321">
            <v>-27.918087</v>
          </cell>
          <cell r="BC321">
            <v>-27.918087</v>
          </cell>
          <cell r="BD321">
            <v>-12.382841000000001</v>
          </cell>
          <cell r="BE321">
            <v>-12.382841000000001</v>
          </cell>
          <cell r="BF321">
            <v>-12.382841000000001</v>
          </cell>
          <cell r="BG321">
            <v>-27.382638</v>
          </cell>
          <cell r="BH321">
            <v>639.68517299999996</v>
          </cell>
          <cell r="BI321">
            <v>639.68517299999996</v>
          </cell>
          <cell r="BJ321">
            <v>835.44918700000005</v>
          </cell>
          <cell r="BK321">
            <v>743.60889199999997</v>
          </cell>
        </row>
        <row r="322">
          <cell r="B322" t="str">
            <v>OSTIM</v>
          </cell>
          <cell r="C322" t="str">
            <v>-</v>
          </cell>
          <cell r="D322" t="str">
            <v>Sanayi</v>
          </cell>
          <cell r="E322" t="str">
            <v>-</v>
          </cell>
          <cell r="F322" t="str">
            <v>-</v>
          </cell>
          <cell r="G322">
            <v>20.220106000000001</v>
          </cell>
          <cell r="H322">
            <v>42.116087</v>
          </cell>
          <cell r="I322" t="str">
            <v>-</v>
          </cell>
          <cell r="J322" t="str">
            <v>-</v>
          </cell>
          <cell r="K322" t="str">
            <v>-</v>
          </cell>
          <cell r="L322" t="str">
            <v>-</v>
          </cell>
          <cell r="M322">
            <v>-2.1218110000000001</v>
          </cell>
          <cell r="N322">
            <v>10.834192999999999</v>
          </cell>
          <cell r="O322" t="str">
            <v>-</v>
          </cell>
          <cell r="P322" t="str">
            <v>-</v>
          </cell>
          <cell r="Q322" t="str">
            <v>-</v>
          </cell>
          <cell r="R322">
            <v>0</v>
          </cell>
          <cell r="S322">
            <v>-8.4494389999999999</v>
          </cell>
          <cell r="T322">
            <v>9.1490069999999992</v>
          </cell>
          <cell r="U322" t="str">
            <v>-</v>
          </cell>
          <cell r="V322" t="str">
            <v>-</v>
          </cell>
          <cell r="W322"/>
          <cell r="X322"/>
          <cell r="Y322"/>
          <cell r="Z322"/>
          <cell r="AA322">
            <v>72.419449999999998</v>
          </cell>
          <cell r="AB322">
            <v>0</v>
          </cell>
          <cell r="AC322">
            <v>42.116087</v>
          </cell>
          <cell r="AD322">
            <v>42.183442999999997</v>
          </cell>
          <cell r="AE322">
            <v>10.601000000000001</v>
          </cell>
          <cell r="AF322">
            <v>0</v>
          </cell>
          <cell r="AG322">
            <v>11.849441000000001</v>
          </cell>
          <cell r="AH322">
            <v>11.849441000000001</v>
          </cell>
          <cell r="AI322">
            <v>11.018276</v>
          </cell>
          <cell r="AJ322">
            <v>1.877054</v>
          </cell>
          <cell r="AK322">
            <v>-1.1800170000000001</v>
          </cell>
          <cell r="AL322">
            <v>0</v>
          </cell>
          <cell r="AM322">
            <v>0</v>
          </cell>
          <cell r="AN322">
            <v>10.668778</v>
          </cell>
          <cell r="AO322">
            <v>10.668778</v>
          </cell>
          <cell r="AP322">
            <v>9.4752930000000006</v>
          </cell>
          <cell r="AQ322">
            <v>0.774343</v>
          </cell>
          <cell r="AR322">
            <v>-2.4365160000000001</v>
          </cell>
          <cell r="AS322">
            <v>0</v>
          </cell>
          <cell r="AT322">
            <v>0</v>
          </cell>
          <cell r="AU322">
            <v>10.834193000000001</v>
          </cell>
          <cell r="AV322">
            <v>10.834193000000001</v>
          </cell>
          <cell r="AW322">
            <v>9.6342929999999996</v>
          </cell>
          <cell r="AX322">
            <v>0.59244699999999995</v>
          </cell>
          <cell r="AY322">
            <v>9.6342929999999996</v>
          </cell>
          <cell r="AZ322">
            <v>0.59244699999999995</v>
          </cell>
          <cell r="BA322">
            <v>0</v>
          </cell>
          <cell r="BB322">
            <v>9.1490069999999992</v>
          </cell>
          <cell r="BC322">
            <v>9.1490069999999992</v>
          </cell>
          <cell r="BD322">
            <v>15.390034999999999</v>
          </cell>
          <cell r="BE322">
            <v>15.390034999999999</v>
          </cell>
          <cell r="BF322">
            <v>15.390034999999999</v>
          </cell>
          <cell r="BG322">
            <v>-12.559017000000001</v>
          </cell>
          <cell r="BH322">
            <v>101.930097</v>
          </cell>
          <cell r="BI322">
            <v>101.930097</v>
          </cell>
          <cell r="BJ322">
            <v>108.984459</v>
          </cell>
          <cell r="BK322">
            <v>119.157792</v>
          </cell>
        </row>
        <row r="323">
          <cell r="B323" t="str">
            <v>POLTK</v>
          </cell>
          <cell r="C323" t="str">
            <v>-</v>
          </cell>
          <cell r="D323" t="str">
            <v>Sanayi</v>
          </cell>
          <cell r="E323" t="str">
            <v>-</v>
          </cell>
          <cell r="F323" t="str">
            <v>-</v>
          </cell>
          <cell r="G323" t="str">
            <v>-</v>
          </cell>
          <cell r="H323" t="str">
            <v>-</v>
          </cell>
          <cell r="I323" t="str">
            <v>-</v>
          </cell>
          <cell r="J323" t="str">
            <v>-</v>
          </cell>
          <cell r="K323" t="str">
            <v>-</v>
          </cell>
          <cell r="L323" t="str">
            <v>-</v>
          </cell>
          <cell r="M323">
            <v>0</v>
          </cell>
          <cell r="N323">
            <v>0</v>
          </cell>
          <cell r="O323" t="str">
            <v>-</v>
          </cell>
          <cell r="P323" t="str">
            <v>-</v>
          </cell>
          <cell r="Q323" t="str">
            <v>-</v>
          </cell>
          <cell r="R323">
            <v>0</v>
          </cell>
          <cell r="S323">
            <v>0</v>
          </cell>
          <cell r="T323">
            <v>0</v>
          </cell>
          <cell r="U323" t="str">
            <v>-</v>
          </cell>
          <cell r="V323" t="str">
            <v>-</v>
          </cell>
          <cell r="W323"/>
          <cell r="X323"/>
          <cell r="Y323"/>
          <cell r="Z323"/>
          <cell r="AA323">
            <v>164.55</v>
          </cell>
          <cell r="AB323">
            <v>0</v>
          </cell>
          <cell r="AC323">
            <v>0</v>
          </cell>
          <cell r="AD323">
            <v>0</v>
          </cell>
          <cell r="AE323">
            <v>15.780619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6.1945629999999996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3.1833849999999999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3.5535999999999999</v>
          </cell>
          <cell r="AY323">
            <v>0</v>
          </cell>
          <cell r="AZ323">
            <v>3.5535999999999999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2.855286</v>
          </cell>
          <cell r="BH323">
            <v>0</v>
          </cell>
          <cell r="BI323">
            <v>0</v>
          </cell>
          <cell r="BJ323">
            <v>-3.6464460000000001</v>
          </cell>
          <cell r="BK323">
            <v>-4.8474550000000001</v>
          </cell>
        </row>
        <row r="324">
          <cell r="B324" t="str">
            <v>SAFKR</v>
          </cell>
          <cell r="C324" t="str">
            <v>-</v>
          </cell>
          <cell r="D324" t="str">
            <v>Sanayi</v>
          </cell>
          <cell r="E324" t="str">
            <v>-</v>
          </cell>
          <cell r="F324" t="str">
            <v>-</v>
          </cell>
          <cell r="G324" t="str">
            <v>-</v>
          </cell>
          <cell r="H324" t="str">
            <v>-</v>
          </cell>
          <cell r="I324" t="str">
            <v>-</v>
          </cell>
          <cell r="J324" t="str">
            <v>-</v>
          </cell>
          <cell r="K324" t="str">
            <v>-</v>
          </cell>
          <cell r="L324" t="str">
            <v>-</v>
          </cell>
          <cell r="M324">
            <v>0</v>
          </cell>
          <cell r="N324">
            <v>0</v>
          </cell>
          <cell r="O324" t="str">
            <v>-</v>
          </cell>
          <cell r="P324" t="str">
            <v>-</v>
          </cell>
          <cell r="Q324" t="str">
            <v>-</v>
          </cell>
          <cell r="R324">
            <v>0</v>
          </cell>
          <cell r="S324">
            <v>0</v>
          </cell>
          <cell r="T324">
            <v>0</v>
          </cell>
          <cell r="U324" t="str">
            <v>-</v>
          </cell>
          <cell r="V324" t="str">
            <v>-</v>
          </cell>
          <cell r="W324"/>
          <cell r="X324"/>
          <cell r="Y324"/>
          <cell r="Z324"/>
          <cell r="AA324">
            <v>55.342500000000001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-6.1628160000000003</v>
          </cell>
          <cell r="BK324">
            <v>0</v>
          </cell>
        </row>
        <row r="325">
          <cell r="B325" t="str">
            <v>SEYKM</v>
          </cell>
          <cell r="C325" t="str">
            <v>-</v>
          </cell>
          <cell r="D325" t="str">
            <v>Sanayi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  <cell r="M325">
            <v>0</v>
          </cell>
          <cell r="N325">
            <v>0</v>
          </cell>
          <cell r="O325" t="str">
            <v>-</v>
          </cell>
          <cell r="P325" t="str">
            <v>-</v>
          </cell>
          <cell r="Q325" t="str">
            <v>-</v>
          </cell>
          <cell r="R325">
            <v>0</v>
          </cell>
          <cell r="S325">
            <v>0</v>
          </cell>
          <cell r="T325">
            <v>0</v>
          </cell>
          <cell r="U325" t="str">
            <v>-</v>
          </cell>
          <cell r="V325" t="str">
            <v>-</v>
          </cell>
          <cell r="W325"/>
          <cell r="X325"/>
          <cell r="Y325"/>
          <cell r="Z325"/>
          <cell r="AA325">
            <v>57.92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-3.870485</v>
          </cell>
          <cell r="BK325">
            <v>0</v>
          </cell>
        </row>
        <row r="326">
          <cell r="B326" t="str">
            <v>TSPOR</v>
          </cell>
          <cell r="C326" t="str">
            <v>-</v>
          </cell>
          <cell r="D326" t="str">
            <v>Sanayi</v>
          </cell>
          <cell r="E326" t="str">
            <v>-</v>
          </cell>
          <cell r="F326" t="str">
            <v>-</v>
          </cell>
          <cell r="G326" t="str">
            <v>-</v>
          </cell>
          <cell r="H326">
            <v>100.265777</v>
          </cell>
          <cell r="I326" t="str">
            <v>-</v>
          </cell>
          <cell r="J326" t="str">
            <v>-</v>
          </cell>
          <cell r="K326" t="str">
            <v>-</v>
          </cell>
          <cell r="L326" t="str">
            <v>-</v>
          </cell>
          <cell r="M326">
            <v>0</v>
          </cell>
          <cell r="N326">
            <v>34.810851</v>
          </cell>
          <cell r="O326" t="str">
            <v>-</v>
          </cell>
          <cell r="P326" t="str">
            <v>-</v>
          </cell>
          <cell r="Q326" t="str">
            <v>-</v>
          </cell>
          <cell r="R326">
            <v>0</v>
          </cell>
          <cell r="S326">
            <v>0</v>
          </cell>
          <cell r="T326">
            <v>-191.891201</v>
          </cell>
          <cell r="U326" t="str">
            <v>-</v>
          </cell>
          <cell r="V326" t="str">
            <v>-</v>
          </cell>
          <cell r="W326"/>
          <cell r="X326"/>
          <cell r="Y326"/>
          <cell r="Z326"/>
          <cell r="AA326">
            <v>231.66281838</v>
          </cell>
          <cell r="AB326">
            <v>0</v>
          </cell>
          <cell r="AC326">
            <v>100.265777</v>
          </cell>
          <cell r="AD326">
            <v>86.816412</v>
          </cell>
          <cell r="AE326">
            <v>66.927255000000002</v>
          </cell>
          <cell r="AF326">
            <v>0</v>
          </cell>
          <cell r="AG326">
            <v>26.016846999999999</v>
          </cell>
          <cell r="AH326">
            <v>26.016846999999999</v>
          </cell>
          <cell r="AI326">
            <v>20.842607999999998</v>
          </cell>
          <cell r="AJ326">
            <v>-2.238578</v>
          </cell>
          <cell r="AK326">
            <v>0</v>
          </cell>
          <cell r="AL326">
            <v>0</v>
          </cell>
          <cell r="AM326">
            <v>0</v>
          </cell>
          <cell r="AN326">
            <v>22.339767999999999</v>
          </cell>
          <cell r="AO326">
            <v>22.339767999999999</v>
          </cell>
          <cell r="AP326">
            <v>13.138824</v>
          </cell>
          <cell r="AQ326">
            <v>-6.5135019999999999</v>
          </cell>
          <cell r="AR326">
            <v>0</v>
          </cell>
          <cell r="AS326">
            <v>0</v>
          </cell>
          <cell r="AT326">
            <v>0</v>
          </cell>
          <cell r="AU326">
            <v>34.810851</v>
          </cell>
          <cell r="AV326">
            <v>34.810851</v>
          </cell>
          <cell r="AW326">
            <v>26.16122</v>
          </cell>
          <cell r="AX326">
            <v>-5.5001800000000003</v>
          </cell>
          <cell r="AY326">
            <v>26.16122</v>
          </cell>
          <cell r="AZ326">
            <v>-5.5001800000000003</v>
          </cell>
          <cell r="BA326">
            <v>0</v>
          </cell>
          <cell r="BB326">
            <v>-191.891201</v>
          </cell>
          <cell r="BC326">
            <v>-191.891201</v>
          </cell>
          <cell r="BD326">
            <v>159.81457800000001</v>
          </cell>
          <cell r="BE326">
            <v>159.81457800000001</v>
          </cell>
          <cell r="BF326">
            <v>159.81457800000001</v>
          </cell>
          <cell r="BG326">
            <v>-31.135725000000001</v>
          </cell>
          <cell r="BH326">
            <v>733.92598399999997</v>
          </cell>
          <cell r="BI326">
            <v>733.92598399999997</v>
          </cell>
          <cell r="BJ326">
            <v>649.70717000000002</v>
          </cell>
          <cell r="BK326">
            <v>668.90810499999998</v>
          </cell>
        </row>
        <row r="327">
          <cell r="B327" t="str">
            <v>VANGD</v>
          </cell>
          <cell r="C327" t="str">
            <v>-</v>
          </cell>
          <cell r="D327" t="str">
            <v>Sanayi</v>
          </cell>
          <cell r="E327" t="str">
            <v>-</v>
          </cell>
          <cell r="F327" t="str">
            <v>-</v>
          </cell>
          <cell r="G327" t="str">
            <v>-</v>
          </cell>
          <cell r="H327" t="str">
            <v>-</v>
          </cell>
          <cell r="I327" t="str">
            <v>-</v>
          </cell>
          <cell r="J327" t="str">
            <v>-</v>
          </cell>
          <cell r="K327" t="str">
            <v>-</v>
          </cell>
          <cell r="L327" t="str">
            <v>-</v>
          </cell>
          <cell r="M327">
            <v>0</v>
          </cell>
          <cell r="N327">
            <v>0</v>
          </cell>
          <cell r="O327" t="str">
            <v>-</v>
          </cell>
          <cell r="P327" t="str">
            <v>-</v>
          </cell>
          <cell r="Q327" t="str">
            <v>-</v>
          </cell>
          <cell r="R327">
            <v>0</v>
          </cell>
          <cell r="S327">
            <v>0</v>
          </cell>
          <cell r="T327">
            <v>0</v>
          </cell>
          <cell r="U327" t="str">
            <v>-</v>
          </cell>
          <cell r="V327" t="str">
            <v>-</v>
          </cell>
          <cell r="W327"/>
          <cell r="X327"/>
          <cell r="Y327"/>
          <cell r="Z327"/>
          <cell r="AA327">
            <v>41.25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-28.410488999999998</v>
          </cell>
          <cell r="BK327">
            <v>0</v>
          </cell>
        </row>
        <row r="328">
          <cell r="B328"/>
          <cell r="C328"/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</row>
        <row r="329">
          <cell r="B329"/>
          <cell r="C329"/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</row>
        <row r="330">
          <cell r="B330"/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A9:BS338"/>
  <sheetViews>
    <sheetView showGridLines="0" tabSelected="1" zoomScale="70" zoomScaleNormal="70" workbookViewId="0">
      <selection activeCell="J8" sqref="J8"/>
    </sheetView>
  </sheetViews>
  <sheetFormatPr defaultRowHeight="14.25" x14ac:dyDescent="0.2"/>
  <cols>
    <col min="3" max="3" width="10.875" bestFit="1" customWidth="1"/>
    <col min="5" max="5" width="11" bestFit="1" customWidth="1"/>
    <col min="10" max="10" width="10" bestFit="1" customWidth="1"/>
    <col min="16" max="16" width="10" bestFit="1" customWidth="1"/>
    <col min="17" max="17" width="11" bestFit="1" customWidth="1"/>
    <col min="20" max="21" width="9" style="1"/>
    <col min="22" max="22" width="10" style="1" bestFit="1" customWidth="1"/>
    <col min="23" max="25" width="9" style="1"/>
    <col min="26" max="26" width="9" style="1" customWidth="1"/>
    <col min="27" max="27" width="10.875" style="1" hidden="1" customWidth="1"/>
    <col min="28" max="28" width="9.25" style="1" hidden="1" customWidth="1"/>
    <col min="29" max="29" width="9.75" style="1" hidden="1" customWidth="1"/>
    <col min="30" max="31" width="8.75" style="1" hidden="1" customWidth="1"/>
    <col min="32" max="32" width="10.625" style="1" hidden="1" customWidth="1"/>
    <col min="33" max="33" width="8.75" style="1" hidden="1" customWidth="1"/>
    <col min="34" max="38" width="8.125" style="1" hidden="1" customWidth="1"/>
    <col min="39" max="39" width="14.75" style="1" hidden="1" customWidth="1"/>
    <col min="40" max="40" width="8.125" style="1" hidden="1" customWidth="1"/>
    <col min="41" max="44" width="8.75" style="1" hidden="1" customWidth="1"/>
    <col min="45" max="46" width="8.125" style="1" hidden="1" customWidth="1"/>
    <col min="47" max="47" width="8.75" style="1" hidden="1" customWidth="1"/>
    <col min="48" max="52" width="8.125" style="1" hidden="1" customWidth="1"/>
    <col min="53" max="53" width="10.875" style="1" hidden="1" customWidth="1"/>
    <col min="54" max="54" width="8.125" style="1" hidden="1" customWidth="1"/>
    <col min="55" max="64" width="8.75" style="1" hidden="1" customWidth="1"/>
    <col min="65" max="65" width="8.125" style="1" hidden="1" customWidth="1"/>
    <col min="66" max="71" width="8.75" hidden="1" customWidth="1"/>
    <col min="72" max="72" width="9" customWidth="1"/>
  </cols>
  <sheetData>
    <row r="9" spans="2:71" x14ac:dyDescent="0.2">
      <c r="B9" s="3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BN9" s="1"/>
      <c r="BO9" s="1"/>
      <c r="BP9" s="1"/>
      <c r="BQ9" s="1"/>
      <c r="BR9" s="1"/>
      <c r="BS9" s="1"/>
    </row>
    <row r="10" spans="2:71" x14ac:dyDescent="0.2">
      <c r="B10" s="3" t="s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BN10" s="1"/>
      <c r="BO10" s="1"/>
      <c r="BP10" s="1"/>
      <c r="BQ10" s="1"/>
      <c r="BR10" s="1"/>
      <c r="BS10" s="1"/>
    </row>
    <row r="11" spans="2:7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0"/>
      <c r="O11" s="1"/>
      <c r="P11" s="1"/>
      <c r="Q11" s="1"/>
      <c r="R11" s="1"/>
      <c r="S11" s="1"/>
      <c r="AA11" s="4">
        <v>43763</v>
      </c>
      <c r="BN11" s="1"/>
      <c r="BO11" s="1"/>
      <c r="BP11" s="1"/>
      <c r="BQ11" s="1"/>
      <c r="BR11" s="1"/>
      <c r="BS11" s="1"/>
    </row>
    <row r="12" spans="2:71" ht="15" x14ac:dyDescent="0.2">
      <c r="B12" s="18"/>
      <c r="C12" s="67"/>
      <c r="D12" s="67"/>
      <c r="E12" s="88" t="s">
        <v>5</v>
      </c>
      <c r="F12" s="88"/>
      <c r="G12" s="88"/>
      <c r="H12" s="88"/>
      <c r="I12" s="88"/>
      <c r="J12" s="88"/>
      <c r="K12" s="88" t="s">
        <v>6</v>
      </c>
      <c r="L12" s="88"/>
      <c r="M12" s="88"/>
      <c r="N12" s="88"/>
      <c r="O12" s="88"/>
      <c r="P12" s="88"/>
      <c r="Q12" s="88" t="s">
        <v>7</v>
      </c>
      <c r="R12" s="88"/>
      <c r="S12" s="88"/>
      <c r="T12" s="88"/>
      <c r="U12" s="88"/>
      <c r="V12" s="89"/>
      <c r="AA12" s="1" t="s">
        <v>8</v>
      </c>
      <c r="AB12" s="1" t="s">
        <v>9</v>
      </c>
      <c r="AF12" s="1" t="s">
        <v>10</v>
      </c>
      <c r="AM12" s="1" t="s">
        <v>11</v>
      </c>
      <c r="AT12" s="1" t="s">
        <v>12</v>
      </c>
      <c r="BA12" s="1" t="s">
        <v>13</v>
      </c>
      <c r="BH12" s="1" t="s">
        <v>14</v>
      </c>
      <c r="BN12" s="1" t="s">
        <v>15</v>
      </c>
      <c r="BO12" s="1"/>
      <c r="BP12" s="1"/>
      <c r="BQ12" s="1"/>
      <c r="BR12" s="1"/>
      <c r="BS12" s="1"/>
    </row>
    <row r="13" spans="2:71" ht="30" x14ac:dyDescent="0.2">
      <c r="B13" s="58" t="s">
        <v>16</v>
      </c>
      <c r="C13" s="59" t="s">
        <v>345</v>
      </c>
      <c r="D13" s="64" t="s">
        <v>17</v>
      </c>
      <c r="E13" s="64" t="s">
        <v>350</v>
      </c>
      <c r="F13" s="65" t="s">
        <v>377</v>
      </c>
      <c r="G13" s="65" t="s">
        <v>346</v>
      </c>
      <c r="H13" s="65" t="s">
        <v>357</v>
      </c>
      <c r="I13" s="66" t="s">
        <v>18</v>
      </c>
      <c r="J13" s="66" t="s">
        <v>19</v>
      </c>
      <c r="K13" s="64" t="s">
        <v>350</v>
      </c>
      <c r="L13" s="65" t="s">
        <v>377</v>
      </c>
      <c r="M13" s="65" t="s">
        <v>346</v>
      </c>
      <c r="N13" s="65" t="s">
        <v>357</v>
      </c>
      <c r="O13" s="66" t="s">
        <v>18</v>
      </c>
      <c r="P13" s="66" t="s">
        <v>19</v>
      </c>
      <c r="Q13" s="64" t="s">
        <v>350</v>
      </c>
      <c r="R13" s="65" t="s">
        <v>377</v>
      </c>
      <c r="S13" s="65" t="s">
        <v>346</v>
      </c>
      <c r="T13" s="65" t="s">
        <v>357</v>
      </c>
      <c r="U13" s="66" t="s">
        <v>18</v>
      </c>
      <c r="V13" s="59" t="s">
        <v>19</v>
      </c>
      <c r="AB13" s="8" t="s">
        <v>378</v>
      </c>
      <c r="AC13" s="8" t="s">
        <v>341</v>
      </c>
      <c r="AD13" s="8" t="s">
        <v>337</v>
      </c>
      <c r="AE13" s="8" t="s">
        <v>343</v>
      </c>
      <c r="AF13" s="9" t="s">
        <v>378</v>
      </c>
      <c r="AG13" s="9" t="s">
        <v>341</v>
      </c>
      <c r="AH13" s="8" t="s">
        <v>341</v>
      </c>
      <c r="AI13" s="8" t="s">
        <v>337</v>
      </c>
      <c r="AJ13" s="8" t="s">
        <v>343</v>
      </c>
      <c r="AK13" s="8" t="s">
        <v>347</v>
      </c>
      <c r="AL13" s="8" t="s">
        <v>378</v>
      </c>
      <c r="AM13" s="9" t="s">
        <v>378</v>
      </c>
      <c r="AN13" s="9" t="s">
        <v>341</v>
      </c>
      <c r="AO13" s="8" t="s">
        <v>341</v>
      </c>
      <c r="AP13" s="8" t="s">
        <v>337</v>
      </c>
      <c r="AQ13" s="8" t="s">
        <v>343</v>
      </c>
      <c r="AR13" s="8" t="s">
        <v>347</v>
      </c>
      <c r="AS13" s="8" t="s">
        <v>378</v>
      </c>
      <c r="AT13" s="9" t="s">
        <v>378</v>
      </c>
      <c r="AU13" s="9" t="s">
        <v>341</v>
      </c>
      <c r="AV13" s="8" t="s">
        <v>341</v>
      </c>
      <c r="AW13" s="8" t="s">
        <v>337</v>
      </c>
      <c r="AX13" s="8" t="s">
        <v>343</v>
      </c>
      <c r="AY13" s="8" t="s">
        <v>337</v>
      </c>
      <c r="AZ13" s="8" t="s">
        <v>343</v>
      </c>
      <c r="BA13" s="9" t="s">
        <v>378</v>
      </c>
      <c r="BB13" s="9" t="s">
        <v>341</v>
      </c>
      <c r="BC13" s="8" t="s">
        <v>341</v>
      </c>
      <c r="BD13" s="8" t="s">
        <v>337</v>
      </c>
      <c r="BE13" s="8" t="s">
        <v>337</v>
      </c>
      <c r="BF13" s="8" t="s">
        <v>337</v>
      </c>
      <c r="BG13" s="8" t="s">
        <v>343</v>
      </c>
      <c r="BH13" s="8" t="s">
        <v>341</v>
      </c>
      <c r="BI13" s="8" t="s">
        <v>341</v>
      </c>
      <c r="BJ13" s="8" t="s">
        <v>337</v>
      </c>
      <c r="BK13" s="8" t="s">
        <v>343</v>
      </c>
      <c r="BL13" s="8" t="s">
        <v>347</v>
      </c>
      <c r="BM13" s="8" t="s">
        <v>378</v>
      </c>
      <c r="BN13" s="8" t="s">
        <v>341</v>
      </c>
      <c r="BO13" s="8" t="s">
        <v>341</v>
      </c>
      <c r="BP13" s="8" t="s">
        <v>337</v>
      </c>
      <c r="BQ13" s="8" t="s">
        <v>343</v>
      </c>
      <c r="BR13" s="8" t="s">
        <v>347</v>
      </c>
      <c r="BS13" s="8" t="s">
        <v>378</v>
      </c>
    </row>
    <row r="14" spans="2:71" x14ac:dyDescent="0.2">
      <c r="B14" s="73" t="s">
        <v>216</v>
      </c>
      <c r="C14" s="74">
        <v>43754.758842592593</v>
      </c>
      <c r="D14" s="76" t="s">
        <v>0</v>
      </c>
      <c r="E14" s="53" t="s">
        <v>21</v>
      </c>
      <c r="F14" s="53" t="s">
        <v>21</v>
      </c>
      <c r="G14" s="53" t="s">
        <v>21</v>
      </c>
      <c r="H14" s="53" t="s">
        <v>21</v>
      </c>
      <c r="I14" s="54" t="s">
        <v>21</v>
      </c>
      <c r="J14" s="54" t="s">
        <v>21</v>
      </c>
      <c r="K14" s="53" t="s">
        <v>21</v>
      </c>
      <c r="L14" s="53">
        <v>-0.88753400000000005</v>
      </c>
      <c r="M14" s="53">
        <v>-0.93458600000000003</v>
      </c>
      <c r="N14" s="53">
        <v>-1.050484</v>
      </c>
      <c r="O14" s="54" t="s">
        <v>342</v>
      </c>
      <c r="P14" s="54" t="s">
        <v>342</v>
      </c>
      <c r="Q14" s="53" t="s">
        <v>21</v>
      </c>
      <c r="R14" s="55">
        <v>6.6836359999999999</v>
      </c>
      <c r="S14" s="53">
        <v>27.326616000000001</v>
      </c>
      <c r="T14" s="53">
        <v>-61.431922999999998</v>
      </c>
      <c r="U14" s="54" t="s">
        <v>342</v>
      </c>
      <c r="V14" s="56">
        <v>-0.75541662385126651</v>
      </c>
      <c r="AA14" s="12">
        <v>855</v>
      </c>
      <c r="AB14" s="12">
        <v>0</v>
      </c>
      <c r="AC14" s="12">
        <v>0</v>
      </c>
      <c r="AD14" s="12">
        <v>0</v>
      </c>
      <c r="AE14" s="12">
        <v>0</v>
      </c>
      <c r="AF14" s="13">
        <v>0</v>
      </c>
      <c r="AG14" s="13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3">
        <v>-3.1737860000000002</v>
      </c>
      <c r="AN14" s="13">
        <v>-3.0480740000000002</v>
      </c>
      <c r="AO14" s="12">
        <v>-1.101316</v>
      </c>
      <c r="AP14" s="12">
        <v>-1.4349019999999999</v>
      </c>
      <c r="AQ14" s="12">
        <v>-1.062225</v>
      </c>
      <c r="AR14" s="12">
        <v>-1.122233</v>
      </c>
      <c r="AS14" s="12">
        <v>-0.98932799999999999</v>
      </c>
      <c r="AT14" s="13">
        <v>-2.8419970000000001</v>
      </c>
      <c r="AU14" s="13">
        <v>-2.8961730000000001</v>
      </c>
      <c r="AV14" s="12">
        <v>-1.050484</v>
      </c>
      <c r="AW14" s="12">
        <v>-1.4161950000000001</v>
      </c>
      <c r="AX14" s="12">
        <v>-1.0198769999999999</v>
      </c>
      <c r="AY14" s="12">
        <v>-1.4161950000000001</v>
      </c>
      <c r="AZ14" s="12">
        <v>-1.0198769999999999</v>
      </c>
      <c r="BA14" s="13">
        <v>28.900611000000001</v>
      </c>
      <c r="BB14" s="13">
        <v>-83.003242999999998</v>
      </c>
      <c r="BC14" s="12">
        <v>-61.431922999999998</v>
      </c>
      <c r="BD14" s="12">
        <v>-355.77687100000003</v>
      </c>
      <c r="BE14" s="12">
        <v>-355.77687100000003</v>
      </c>
      <c r="BF14" s="12">
        <v>-355.77687100000003</v>
      </c>
      <c r="BG14" s="12">
        <v>-5.1096409999999999</v>
      </c>
      <c r="BH14" s="12">
        <v>-320.32780600000001</v>
      </c>
      <c r="BI14" s="12">
        <v>-320.32780600000001</v>
      </c>
      <c r="BJ14" s="12">
        <v>-7.0935680000000003</v>
      </c>
      <c r="BK14" s="12">
        <v>-10.324267000000001</v>
      </c>
      <c r="BL14" s="12">
        <v>-2.6575470000000001</v>
      </c>
      <c r="BM14" s="12">
        <v>0.385685</v>
      </c>
      <c r="BN14" s="12">
        <v>974.199253</v>
      </c>
      <c r="BO14" s="12">
        <v>974.199253</v>
      </c>
      <c r="BP14" s="12">
        <v>618.41745500000002</v>
      </c>
      <c r="BQ14" s="12">
        <v>613.31373799999994</v>
      </c>
      <c r="BR14" s="12">
        <v>636.78563899999995</v>
      </c>
      <c r="BS14" s="12">
        <v>643.50355200000001</v>
      </c>
    </row>
    <row r="15" spans="2:71" x14ac:dyDescent="0.2">
      <c r="B15" s="11" t="s">
        <v>231</v>
      </c>
      <c r="C15" s="61">
        <v>43759.761643518519</v>
      </c>
      <c r="D15" s="68" t="s">
        <v>0</v>
      </c>
      <c r="E15" s="5" t="s">
        <v>21</v>
      </c>
      <c r="F15" s="5">
        <v>190.27776700000001</v>
      </c>
      <c r="G15" s="5">
        <v>150.17547400000001</v>
      </c>
      <c r="H15" s="5">
        <v>172.880979</v>
      </c>
      <c r="I15" s="6">
        <v>0.10062869900800364</v>
      </c>
      <c r="J15" s="6">
        <v>0.26703623389262621</v>
      </c>
      <c r="K15" s="5" t="s">
        <v>21</v>
      </c>
      <c r="L15" s="5">
        <v>2.9060499999999996</v>
      </c>
      <c r="M15" s="5">
        <v>-0.21254499999999998</v>
      </c>
      <c r="N15" s="5">
        <v>2.1192380000000002</v>
      </c>
      <c r="O15" s="6">
        <v>0.37127118332155207</v>
      </c>
      <c r="P15" s="6" t="s">
        <v>342</v>
      </c>
      <c r="Q15" s="5" t="s">
        <v>21</v>
      </c>
      <c r="R15" s="7">
        <v>4.2818930000000002</v>
      </c>
      <c r="S15" s="5">
        <v>0.89849500000000004</v>
      </c>
      <c r="T15" s="5">
        <v>-1.3886099999999999</v>
      </c>
      <c r="U15" s="6" t="s">
        <v>342</v>
      </c>
      <c r="V15" s="51">
        <v>3.7656280780638731</v>
      </c>
      <c r="AA15" s="12">
        <v>35.676916200000001</v>
      </c>
      <c r="AB15" s="12">
        <v>586.10508700000003</v>
      </c>
      <c r="AC15" s="12">
        <v>513.64722800000004</v>
      </c>
      <c r="AD15" s="12">
        <v>160.898233</v>
      </c>
      <c r="AE15" s="12">
        <v>245.65184600000001</v>
      </c>
      <c r="AF15" s="13">
        <v>27.669636000000001</v>
      </c>
      <c r="AG15" s="13">
        <v>22.711272000000001</v>
      </c>
      <c r="AH15" s="12">
        <v>9.0963259999999995</v>
      </c>
      <c r="AI15" s="12">
        <v>13.495953999999999</v>
      </c>
      <c r="AJ15" s="12">
        <v>7.2510000000000003</v>
      </c>
      <c r="AK15" s="12">
        <v>7.9333850000000004</v>
      </c>
      <c r="AL15" s="12">
        <v>12.485250000000001</v>
      </c>
      <c r="AM15" s="13">
        <v>1.134763</v>
      </c>
      <c r="AN15" s="13">
        <v>0.41389799999999999</v>
      </c>
      <c r="AO15" s="12">
        <v>1.6933940000000001</v>
      </c>
      <c r="AP15" s="12">
        <v>5.8979460000000001</v>
      </c>
      <c r="AQ15" s="12">
        <v>-1.0491159999999999</v>
      </c>
      <c r="AR15" s="12">
        <v>-0.77890700000000002</v>
      </c>
      <c r="AS15" s="12">
        <v>2.9627849999999998</v>
      </c>
      <c r="AT15" s="13">
        <v>1.7104870000000001</v>
      </c>
      <c r="AU15" s="13">
        <v>0.98024599999999995</v>
      </c>
      <c r="AV15" s="12">
        <v>2.1192380000000002</v>
      </c>
      <c r="AW15" s="12">
        <v>6.0916670000000002</v>
      </c>
      <c r="AX15" s="12">
        <v>-0.98301899999999998</v>
      </c>
      <c r="AY15" s="12">
        <v>6.0916670000000002</v>
      </c>
      <c r="AZ15" s="12">
        <v>-0.98301899999999998</v>
      </c>
      <c r="BA15" s="13">
        <v>6.184755</v>
      </c>
      <c r="BB15" s="13">
        <v>-0.10173599999999999</v>
      </c>
      <c r="BC15" s="12">
        <v>-1.3886099999999999</v>
      </c>
      <c r="BD15" s="12">
        <v>0.25905699999999998</v>
      </c>
      <c r="BE15" s="12">
        <v>0.25905699999999998</v>
      </c>
      <c r="BF15" s="12">
        <v>0.25905699999999998</v>
      </c>
      <c r="BG15" s="12">
        <v>1.0043660000000001</v>
      </c>
      <c r="BH15" s="12">
        <v>-37.054853000000001</v>
      </c>
      <c r="BI15" s="12">
        <v>-37.054853000000001</v>
      </c>
      <c r="BJ15" s="12">
        <v>-47.653103999999999</v>
      </c>
      <c r="BK15" s="12">
        <v>-50.973933000000002</v>
      </c>
      <c r="BL15" s="12">
        <v>-85.572857999999997</v>
      </c>
      <c r="BM15" s="12">
        <v>-61.069083999999997</v>
      </c>
      <c r="BN15" s="12">
        <v>34.427222999999998</v>
      </c>
      <c r="BO15" s="12">
        <v>34.427222999999998</v>
      </c>
      <c r="BP15" s="12">
        <v>33.834201999999998</v>
      </c>
      <c r="BQ15" s="12">
        <v>34.746941</v>
      </c>
      <c r="BR15" s="12">
        <v>35.401077000000001</v>
      </c>
      <c r="BS15" s="12">
        <v>39.429971999999999</v>
      </c>
    </row>
    <row r="16" spans="2:71" x14ac:dyDescent="0.2">
      <c r="B16" s="11" t="s">
        <v>79</v>
      </c>
      <c r="C16" s="61">
        <v>43760</v>
      </c>
      <c r="D16" s="68" t="s">
        <v>0</v>
      </c>
      <c r="E16" s="5">
        <v>1196.2222222222222</v>
      </c>
      <c r="F16" s="5">
        <v>1215.9355860000001</v>
      </c>
      <c r="G16" s="5">
        <v>1124.6388240000001</v>
      </c>
      <c r="H16" s="5">
        <v>1005.338914</v>
      </c>
      <c r="I16" s="6">
        <v>0.20947828544911973</v>
      </c>
      <c r="J16" s="6">
        <v>8.1178739388779952E-2</v>
      </c>
      <c r="K16" s="5">
        <v>67.875</v>
      </c>
      <c r="L16" s="5">
        <v>69.425176999999991</v>
      </c>
      <c r="M16" s="5">
        <v>69.811878000000007</v>
      </c>
      <c r="N16" s="5">
        <v>43.103267000000002</v>
      </c>
      <c r="O16" s="6">
        <v>0.61067088023745364</v>
      </c>
      <c r="P16" s="6">
        <v>-5.5391863258572593E-3</v>
      </c>
      <c r="Q16" s="5">
        <v>9.3333333333333339</v>
      </c>
      <c r="R16" s="7">
        <v>11.262598000000001</v>
      </c>
      <c r="S16" s="5">
        <v>6.7334019999999999</v>
      </c>
      <c r="T16" s="5">
        <v>8.9904399999999995</v>
      </c>
      <c r="U16" s="6">
        <v>0.25273045590649645</v>
      </c>
      <c r="V16" s="51">
        <v>0.67264601162978255</v>
      </c>
      <c r="AA16" s="12">
        <v>537.6</v>
      </c>
      <c r="AB16" s="12">
        <v>3364.2191130000001</v>
      </c>
      <c r="AC16" s="12">
        <v>2729.2577339999998</v>
      </c>
      <c r="AD16" s="12">
        <v>996.08584199999996</v>
      </c>
      <c r="AE16" s="12">
        <v>1023.6447020000001</v>
      </c>
      <c r="AF16" s="13">
        <v>388.10285199999998</v>
      </c>
      <c r="AG16" s="13">
        <v>288.25664399999999</v>
      </c>
      <c r="AH16" s="12">
        <v>113.104338</v>
      </c>
      <c r="AI16" s="12">
        <v>121.130422</v>
      </c>
      <c r="AJ16" s="12">
        <v>118.08644200000001</v>
      </c>
      <c r="AK16" s="12">
        <v>134.203799</v>
      </c>
      <c r="AL16" s="12">
        <v>135.81261000000001</v>
      </c>
      <c r="AM16" s="13">
        <v>147.83644799999999</v>
      </c>
      <c r="AN16" s="13">
        <v>79.115320999999994</v>
      </c>
      <c r="AO16" s="12">
        <v>36.387326999999999</v>
      </c>
      <c r="AP16" s="12">
        <v>42.403658999999998</v>
      </c>
      <c r="AQ16" s="12">
        <v>42.560656999999999</v>
      </c>
      <c r="AR16" s="12">
        <v>53.600909000000001</v>
      </c>
      <c r="AS16" s="12">
        <v>51.674880999999999</v>
      </c>
      <c r="AT16" s="13">
        <v>197.51922400000001</v>
      </c>
      <c r="AU16" s="13">
        <v>98.917083000000005</v>
      </c>
      <c r="AV16" s="12">
        <v>43.103267000000002</v>
      </c>
      <c r="AW16" s="12">
        <v>49.218530999999999</v>
      </c>
      <c r="AX16" s="12">
        <v>58.282167999999999</v>
      </c>
      <c r="AY16" s="12">
        <v>49.218530999999999</v>
      </c>
      <c r="AZ16" s="12">
        <v>58.282167999999999</v>
      </c>
      <c r="BA16" s="13">
        <v>21.813207999999999</v>
      </c>
      <c r="BB16" s="13">
        <v>14.739519</v>
      </c>
      <c r="BC16" s="12">
        <v>8.9904399999999995</v>
      </c>
      <c r="BD16" s="12">
        <v>6.897977</v>
      </c>
      <c r="BE16" s="12">
        <v>6.897977</v>
      </c>
      <c r="BF16" s="12">
        <v>6.897977</v>
      </c>
      <c r="BG16" s="12">
        <v>3.8172069999999998</v>
      </c>
      <c r="BH16" s="12">
        <v>-161.90508</v>
      </c>
      <c r="BI16" s="12">
        <v>-161.90508</v>
      </c>
      <c r="BJ16" s="12">
        <v>-261.88640800000002</v>
      </c>
      <c r="BK16" s="12">
        <v>10.894672999999999</v>
      </c>
      <c r="BL16" s="12">
        <v>-229.957303</v>
      </c>
      <c r="BM16" s="12">
        <v>-284.81555900000001</v>
      </c>
      <c r="BN16" s="12">
        <v>117.266593</v>
      </c>
      <c r="BO16" s="12">
        <v>117.266593</v>
      </c>
      <c r="BP16" s="12">
        <v>123.85000100000001</v>
      </c>
      <c r="BQ16" s="12">
        <v>115.56420300000001</v>
      </c>
      <c r="BR16" s="12">
        <v>121.802515</v>
      </c>
      <c r="BS16" s="12">
        <v>131.72289699999999</v>
      </c>
    </row>
    <row r="17" spans="2:71" x14ac:dyDescent="0.2">
      <c r="B17" s="11" t="s">
        <v>256</v>
      </c>
      <c r="C17" s="61">
        <v>43760.760914351849</v>
      </c>
      <c r="D17" s="68" t="s">
        <v>0</v>
      </c>
      <c r="E17" s="5" t="s">
        <v>21</v>
      </c>
      <c r="F17" s="5">
        <v>55.697363000000003</v>
      </c>
      <c r="G17" s="5">
        <v>56.287170000000003</v>
      </c>
      <c r="H17" s="5">
        <v>48.645704000000002</v>
      </c>
      <c r="I17" s="6">
        <v>0.14495954257337917</v>
      </c>
      <c r="J17" s="6">
        <v>-1.0478533562799486E-2</v>
      </c>
      <c r="K17" s="5" t="s">
        <v>21</v>
      </c>
      <c r="L17" s="5">
        <v>55.127718000000002</v>
      </c>
      <c r="M17" s="5">
        <v>49.792653000000001</v>
      </c>
      <c r="N17" s="5">
        <v>44.580049000000002</v>
      </c>
      <c r="O17" s="6">
        <v>0.23660065963588317</v>
      </c>
      <c r="P17" s="6">
        <v>0.10714562648429271</v>
      </c>
      <c r="Q17" s="5" t="s">
        <v>21</v>
      </c>
      <c r="R17" s="7">
        <v>45.538882999999998</v>
      </c>
      <c r="S17" s="5">
        <v>4.9121860000000002</v>
      </c>
      <c r="T17" s="5">
        <v>-144.917428</v>
      </c>
      <c r="U17" s="6" t="s">
        <v>342</v>
      </c>
      <c r="V17" s="51">
        <v>8.270594191669451</v>
      </c>
      <c r="AA17" s="12">
        <v>383.76000155999998</v>
      </c>
      <c r="AB17" s="12">
        <v>163.70087000000001</v>
      </c>
      <c r="AC17" s="12">
        <v>118.477846</v>
      </c>
      <c r="AD17" s="12">
        <v>44.153120000000001</v>
      </c>
      <c r="AE17" s="12">
        <v>51.716337000000003</v>
      </c>
      <c r="AF17" s="13">
        <v>143.70856699999999</v>
      </c>
      <c r="AG17" s="13">
        <v>106.249923</v>
      </c>
      <c r="AH17" s="12">
        <v>44.092592000000003</v>
      </c>
      <c r="AI17" s="12">
        <v>34.238013000000002</v>
      </c>
      <c r="AJ17" s="12">
        <v>40.086939999999998</v>
      </c>
      <c r="AK17" s="12">
        <v>49.209254000000001</v>
      </c>
      <c r="AL17" s="12">
        <v>54.412373000000002</v>
      </c>
      <c r="AM17" s="13">
        <v>142.35562300000001</v>
      </c>
      <c r="AN17" s="13">
        <v>104.501667</v>
      </c>
      <c r="AO17" s="12">
        <v>43.571857000000001</v>
      </c>
      <c r="AP17" s="12">
        <v>33.411509000000002</v>
      </c>
      <c r="AQ17" s="12">
        <v>39.632260000000002</v>
      </c>
      <c r="AR17" s="12">
        <v>48.731932</v>
      </c>
      <c r="AS17" s="12">
        <v>53.991430999999999</v>
      </c>
      <c r="AT17" s="13">
        <v>145.59754000000001</v>
      </c>
      <c r="AU17" s="13">
        <v>107.09806399999999</v>
      </c>
      <c r="AV17" s="12">
        <v>44.580049000000002</v>
      </c>
      <c r="AW17" s="12">
        <v>34.238152999999997</v>
      </c>
      <c r="AX17" s="12">
        <v>40.677168999999999</v>
      </c>
      <c r="AY17" s="12">
        <v>34.238152999999997</v>
      </c>
      <c r="AZ17" s="12">
        <v>40.677168999999999</v>
      </c>
      <c r="BA17" s="13">
        <v>26.972794</v>
      </c>
      <c r="BB17" s="13">
        <v>-193.42381700000001</v>
      </c>
      <c r="BC17" s="12">
        <v>-144.917428</v>
      </c>
      <c r="BD17" s="12">
        <v>405.53249799999998</v>
      </c>
      <c r="BE17" s="12">
        <v>405.53249799999998</v>
      </c>
      <c r="BF17" s="12">
        <v>405.53249799999998</v>
      </c>
      <c r="BG17" s="12">
        <v>-23.478275</v>
      </c>
      <c r="BH17" s="12">
        <v>1071.1361609999999</v>
      </c>
      <c r="BI17" s="12">
        <v>1071.1361609999999</v>
      </c>
      <c r="BJ17" s="12">
        <v>993.41842699999995</v>
      </c>
      <c r="BK17" s="12">
        <v>1030.2155049999999</v>
      </c>
      <c r="BL17" s="12">
        <v>996.27564800000005</v>
      </c>
      <c r="BM17" s="12">
        <v>925.04082700000004</v>
      </c>
      <c r="BN17" s="12">
        <v>744.32311100000004</v>
      </c>
      <c r="BO17" s="12">
        <v>744.32311100000004</v>
      </c>
      <c r="BP17" s="12">
        <v>1149.8576169999999</v>
      </c>
      <c r="BQ17" s="12">
        <v>1126.3436810000001</v>
      </c>
      <c r="BR17" s="12">
        <v>1131.256022</v>
      </c>
      <c r="BS17" s="12">
        <v>1176.8108500000001</v>
      </c>
    </row>
    <row r="18" spans="2:71" x14ac:dyDescent="0.2">
      <c r="B18" s="14" t="s">
        <v>151</v>
      </c>
      <c r="C18" s="62">
        <v>43760.816527777781</v>
      </c>
      <c r="D18" s="68" t="s">
        <v>0</v>
      </c>
      <c r="E18" s="5" t="s">
        <v>21</v>
      </c>
      <c r="F18" s="5">
        <v>23.930437000000001</v>
      </c>
      <c r="G18" s="5">
        <v>1.6242099999999999</v>
      </c>
      <c r="H18" s="5">
        <v>1.871149</v>
      </c>
      <c r="I18" s="6">
        <v>11.789166977081997</v>
      </c>
      <c r="J18" s="6">
        <v>13.733585558517682</v>
      </c>
      <c r="K18" s="5" t="s">
        <v>21</v>
      </c>
      <c r="L18" s="5">
        <v>15.751992</v>
      </c>
      <c r="M18" s="5">
        <v>-5.920318</v>
      </c>
      <c r="N18" s="5">
        <v>-5.2189290000000002</v>
      </c>
      <c r="O18" s="6" t="s">
        <v>342</v>
      </c>
      <c r="P18" s="6" t="s">
        <v>342</v>
      </c>
      <c r="Q18" s="5" t="s">
        <v>21</v>
      </c>
      <c r="R18" s="7">
        <v>161.517719</v>
      </c>
      <c r="S18" s="5">
        <v>-23.592541000000001</v>
      </c>
      <c r="T18" s="5">
        <v>-129.07379599999999</v>
      </c>
      <c r="U18" s="6" t="s">
        <v>342</v>
      </c>
      <c r="V18" s="51" t="s">
        <v>342</v>
      </c>
      <c r="AA18" s="12">
        <v>1374.45</v>
      </c>
      <c r="AB18" s="12">
        <v>26.203514999999999</v>
      </c>
      <c r="AC18" s="12">
        <v>10.130324</v>
      </c>
      <c r="AD18" s="12">
        <v>10.003947</v>
      </c>
      <c r="AE18" s="12">
        <v>0.648868</v>
      </c>
      <c r="AF18" s="13">
        <v>22.876071</v>
      </c>
      <c r="AG18" s="13">
        <v>2.644155</v>
      </c>
      <c r="AH18" s="12">
        <v>0.38569399999999998</v>
      </c>
      <c r="AI18" s="12">
        <v>5.5342779999999996</v>
      </c>
      <c r="AJ18" s="12">
        <v>0.14018600000000001</v>
      </c>
      <c r="AK18" s="12">
        <v>0.66984299999999997</v>
      </c>
      <c r="AL18" s="12">
        <v>22.066041999999999</v>
      </c>
      <c r="AM18" s="13">
        <v>2.7878379999999998</v>
      </c>
      <c r="AN18" s="13">
        <v>-22.642453</v>
      </c>
      <c r="AO18" s="12">
        <v>-5.2207730000000003</v>
      </c>
      <c r="AP18" s="12">
        <v>-3.6568160000000001</v>
      </c>
      <c r="AQ18" s="12">
        <v>-7.0405139999999999</v>
      </c>
      <c r="AR18" s="12">
        <v>-5.9218270000000004</v>
      </c>
      <c r="AS18" s="12">
        <v>15.750178999999999</v>
      </c>
      <c r="AT18" s="13">
        <v>2.7926690000000001</v>
      </c>
      <c r="AU18" s="13">
        <v>-22.636527999999998</v>
      </c>
      <c r="AV18" s="12">
        <v>-5.2189290000000002</v>
      </c>
      <c r="AW18" s="12">
        <v>-3.6549689999999999</v>
      </c>
      <c r="AX18" s="12">
        <v>-7.0390050000000004</v>
      </c>
      <c r="AY18" s="12">
        <v>-3.6549689999999999</v>
      </c>
      <c r="AZ18" s="12">
        <v>-7.0390050000000004</v>
      </c>
      <c r="BA18" s="13">
        <v>-202.299161</v>
      </c>
      <c r="BB18" s="13">
        <v>-1538.546914</v>
      </c>
      <c r="BC18" s="12">
        <v>-129.07379599999999</v>
      </c>
      <c r="BD18" s="12">
        <v>855.63537599999995</v>
      </c>
      <c r="BE18" s="12">
        <v>855.63537599999995</v>
      </c>
      <c r="BF18" s="12">
        <v>855.63537599999995</v>
      </c>
      <c r="BG18" s="12">
        <v>-340.22433899999999</v>
      </c>
      <c r="BH18" s="12">
        <v>435.26923900000003</v>
      </c>
      <c r="BI18" s="12">
        <v>435.26923900000003</v>
      </c>
      <c r="BJ18" s="12">
        <v>416.46573799999999</v>
      </c>
      <c r="BK18" s="12">
        <v>250.93003200000001</v>
      </c>
      <c r="BL18" s="12">
        <v>137.83283700000001</v>
      </c>
      <c r="BM18" s="12">
        <v>124.655524</v>
      </c>
      <c r="BN18" s="12">
        <v>1402.7775220000001</v>
      </c>
      <c r="BO18" s="12">
        <v>1402.7775220000001</v>
      </c>
      <c r="BP18" s="12">
        <v>2258.412898</v>
      </c>
      <c r="BQ18" s="12">
        <v>1918.1885589999999</v>
      </c>
      <c r="BR18" s="12">
        <v>1894.596018</v>
      </c>
      <c r="BS18" s="12">
        <v>2056.1137370000001</v>
      </c>
    </row>
    <row r="19" spans="2:71" x14ac:dyDescent="0.2">
      <c r="B19" s="11" t="s">
        <v>104</v>
      </c>
      <c r="C19" s="62">
        <v>43761.757210648146</v>
      </c>
      <c r="D19" s="68" t="s">
        <v>0</v>
      </c>
      <c r="E19" s="5" t="s">
        <v>21</v>
      </c>
      <c r="F19" s="5">
        <v>3.7556690000000001</v>
      </c>
      <c r="G19" s="5">
        <v>3.7179980000000001</v>
      </c>
      <c r="H19" s="5">
        <v>3.6520549999999998</v>
      </c>
      <c r="I19" s="6">
        <v>2.8371423760047421E-2</v>
      </c>
      <c r="J19" s="6">
        <v>1.0132065697722181E-2</v>
      </c>
      <c r="K19" s="5" t="s">
        <v>21</v>
      </c>
      <c r="L19" s="5">
        <v>0.88039500000000004</v>
      </c>
      <c r="M19" s="5">
        <v>0.80912099999999998</v>
      </c>
      <c r="N19" s="5">
        <v>0.81816999999999995</v>
      </c>
      <c r="O19" s="6">
        <v>7.6053876333769477E-2</v>
      </c>
      <c r="P19" s="6">
        <v>8.8088184585494611E-2</v>
      </c>
      <c r="Q19" s="5" t="s">
        <v>21</v>
      </c>
      <c r="R19" s="7">
        <v>-1.260551</v>
      </c>
      <c r="S19" s="5">
        <v>-0.22858200000000001</v>
      </c>
      <c r="T19" s="5">
        <v>4.6637219999999999</v>
      </c>
      <c r="U19" s="6" t="s">
        <v>342</v>
      </c>
      <c r="V19" s="51" t="s">
        <v>342</v>
      </c>
      <c r="AA19" s="12">
        <v>170.5</v>
      </c>
      <c r="AB19" s="12">
        <v>11.175743000000001</v>
      </c>
      <c r="AC19" s="12">
        <v>10.679468999999999</v>
      </c>
      <c r="AD19" s="12">
        <v>3.7213020000000001</v>
      </c>
      <c r="AE19" s="12">
        <v>3.7020770000000001</v>
      </c>
      <c r="AF19" s="13">
        <v>7.8286509999999998</v>
      </c>
      <c r="AG19" s="13">
        <v>7.5885280000000002</v>
      </c>
      <c r="AH19" s="12">
        <v>2.6334050000000002</v>
      </c>
      <c r="AI19" s="12">
        <v>2.8546589999999998</v>
      </c>
      <c r="AJ19" s="12">
        <v>2.8515090000000001</v>
      </c>
      <c r="AK19" s="12">
        <v>2.5446200000000001</v>
      </c>
      <c r="AL19" s="12">
        <v>2.4185300000000001</v>
      </c>
      <c r="AM19" s="13">
        <v>2.2565050000000002</v>
      </c>
      <c r="AN19" s="13">
        <v>2.7772869999999998</v>
      </c>
      <c r="AO19" s="12">
        <v>0.81441699999999995</v>
      </c>
      <c r="AP19" s="12">
        <v>0.93007600000000001</v>
      </c>
      <c r="AQ19" s="12">
        <v>0.83580900000000002</v>
      </c>
      <c r="AR19" s="12">
        <v>0.68879199999999996</v>
      </c>
      <c r="AS19" s="12">
        <v>0.73191499999999998</v>
      </c>
      <c r="AT19" s="13">
        <v>2.677629</v>
      </c>
      <c r="AU19" s="13">
        <v>2.7989380000000001</v>
      </c>
      <c r="AV19" s="12">
        <v>0.81816999999999995</v>
      </c>
      <c r="AW19" s="12">
        <v>0.94648299999999996</v>
      </c>
      <c r="AX19" s="12">
        <v>0.988124</v>
      </c>
      <c r="AY19" s="12">
        <v>0.94648299999999996</v>
      </c>
      <c r="AZ19" s="12">
        <v>0.988124</v>
      </c>
      <c r="BA19" s="13">
        <v>0.43061199999999999</v>
      </c>
      <c r="BB19" s="13">
        <v>12.176600000000001</v>
      </c>
      <c r="BC19" s="12">
        <v>4.6637219999999999</v>
      </c>
      <c r="BD19" s="12">
        <v>26.067018000000001</v>
      </c>
      <c r="BE19" s="12">
        <v>26.067018000000001</v>
      </c>
      <c r="BF19" s="12">
        <v>26.067018000000001</v>
      </c>
      <c r="BG19" s="12">
        <v>1.9197580000000001</v>
      </c>
      <c r="BH19" s="12">
        <v>34.948951999999998</v>
      </c>
      <c r="BI19" s="12">
        <v>34.948951999999998</v>
      </c>
      <c r="BJ19" s="12">
        <v>74.838684999999998</v>
      </c>
      <c r="BK19" s="12">
        <v>143.43511000000001</v>
      </c>
      <c r="BL19" s="12">
        <v>203.92560900000001</v>
      </c>
      <c r="BM19" s="12">
        <v>237.958462</v>
      </c>
      <c r="BN19" s="12">
        <v>222.64478600000001</v>
      </c>
      <c r="BO19" s="12">
        <v>222.64478600000001</v>
      </c>
      <c r="BP19" s="12">
        <v>248.67425499999999</v>
      </c>
      <c r="BQ19" s="12">
        <v>250.69554600000001</v>
      </c>
      <c r="BR19" s="12">
        <v>250.88544300000001</v>
      </c>
      <c r="BS19" s="12">
        <v>249.630325</v>
      </c>
    </row>
    <row r="20" spans="2:71" x14ac:dyDescent="0.2">
      <c r="B20" s="11" t="s">
        <v>159</v>
      </c>
      <c r="C20" s="61">
        <v>43761.759571759256</v>
      </c>
      <c r="D20" s="68" t="s">
        <v>0</v>
      </c>
      <c r="E20" s="5" t="s">
        <v>21</v>
      </c>
      <c r="F20" s="5">
        <v>-0.53458499999999998</v>
      </c>
      <c r="G20" s="5">
        <v>-16.563739000000002</v>
      </c>
      <c r="H20" s="5">
        <v>1.346589</v>
      </c>
      <c r="I20" s="6" t="s">
        <v>342</v>
      </c>
      <c r="J20" s="6" t="s">
        <v>342</v>
      </c>
      <c r="K20" s="5" t="s">
        <v>21</v>
      </c>
      <c r="L20" s="5">
        <v>-1.381141</v>
      </c>
      <c r="M20" s="5">
        <v>-17.353373999999999</v>
      </c>
      <c r="N20" s="5">
        <v>-7.8993520000000004</v>
      </c>
      <c r="O20" s="6" t="s">
        <v>342</v>
      </c>
      <c r="P20" s="6" t="s">
        <v>342</v>
      </c>
      <c r="Q20" s="5" t="s">
        <v>21</v>
      </c>
      <c r="R20" s="7">
        <v>2.9529E-2</v>
      </c>
      <c r="S20" s="5">
        <v>-18.981002</v>
      </c>
      <c r="T20" s="5">
        <v>-7.8074539999999999</v>
      </c>
      <c r="U20" s="6" t="s">
        <v>342</v>
      </c>
      <c r="V20" s="51" t="s">
        <v>342</v>
      </c>
      <c r="AA20" s="12">
        <v>109.44</v>
      </c>
      <c r="AB20" s="12">
        <v>9.1780480000000004</v>
      </c>
      <c r="AC20" s="12">
        <v>45.229393999999999</v>
      </c>
      <c r="AD20" s="12">
        <v>-20.165861</v>
      </c>
      <c r="AE20" s="12">
        <v>26.276371999999999</v>
      </c>
      <c r="AF20" s="13">
        <v>9.1780480000000004</v>
      </c>
      <c r="AG20" s="13">
        <v>28.829499999999999</v>
      </c>
      <c r="AH20" s="12">
        <v>-7.3929489999999998</v>
      </c>
      <c r="AI20" s="12">
        <v>-26.124752999999998</v>
      </c>
      <c r="AJ20" s="12">
        <v>26.276371999999999</v>
      </c>
      <c r="AK20" s="12">
        <v>-16.563739000000002</v>
      </c>
      <c r="AL20" s="12">
        <v>-0.53458499999999998</v>
      </c>
      <c r="AM20" s="13">
        <v>6.6018239999999997</v>
      </c>
      <c r="AN20" s="13">
        <v>27.280339000000001</v>
      </c>
      <c r="AO20" s="12">
        <v>-7.9304300000000003</v>
      </c>
      <c r="AP20" s="12">
        <v>-26.932988999999999</v>
      </c>
      <c r="AQ20" s="12">
        <v>25.404426999999998</v>
      </c>
      <c r="AR20" s="12">
        <v>-17.37311</v>
      </c>
      <c r="AS20" s="12">
        <v>-1.4294929999999999</v>
      </c>
      <c r="AT20" s="13">
        <v>6.6928169999999998</v>
      </c>
      <c r="AU20" s="13">
        <v>27.372039999999998</v>
      </c>
      <c r="AV20" s="12">
        <v>-7.8993520000000004</v>
      </c>
      <c r="AW20" s="12">
        <v>-26.900545999999999</v>
      </c>
      <c r="AX20" s="12">
        <v>25.427332</v>
      </c>
      <c r="AY20" s="12">
        <v>-26.900545999999999</v>
      </c>
      <c r="AZ20" s="12">
        <v>25.427332</v>
      </c>
      <c r="BA20" s="13">
        <v>10.279388000000001</v>
      </c>
      <c r="BB20" s="13">
        <v>27.641227000000001</v>
      </c>
      <c r="BC20" s="12">
        <v>-7.8074539999999999</v>
      </c>
      <c r="BD20" s="12">
        <v>-25.945332000000001</v>
      </c>
      <c r="BE20" s="12">
        <v>-25.945332000000001</v>
      </c>
      <c r="BF20" s="12">
        <v>-25.945332000000001</v>
      </c>
      <c r="BG20" s="12">
        <v>29.230861000000001</v>
      </c>
      <c r="BH20" s="12">
        <v>-10.057418</v>
      </c>
      <c r="BI20" s="12">
        <v>-10.057418</v>
      </c>
      <c r="BJ20" s="12">
        <v>-31.544091000000002</v>
      </c>
      <c r="BK20" s="12">
        <v>-34.669576999999997</v>
      </c>
      <c r="BL20" s="12">
        <v>-32.324334999999998</v>
      </c>
      <c r="BM20" s="12">
        <v>-37.027186999999998</v>
      </c>
      <c r="BN20" s="12">
        <v>97.457654000000005</v>
      </c>
      <c r="BO20" s="12">
        <v>97.457654000000005</v>
      </c>
      <c r="BP20" s="12">
        <v>103.522981</v>
      </c>
      <c r="BQ20" s="12">
        <v>132.75384199999999</v>
      </c>
      <c r="BR20" s="12">
        <v>113.77284</v>
      </c>
      <c r="BS20" s="12">
        <v>113.802369</v>
      </c>
    </row>
    <row r="21" spans="2:71" x14ac:dyDescent="0.2">
      <c r="B21" s="11" t="s">
        <v>287</v>
      </c>
      <c r="C21" s="61">
        <v>43762</v>
      </c>
      <c r="D21" s="68" t="s">
        <v>0</v>
      </c>
      <c r="E21" s="5">
        <v>1489.16</v>
      </c>
      <c r="F21" s="5">
        <v>1540.423</v>
      </c>
      <c r="G21" s="5">
        <v>1234.76</v>
      </c>
      <c r="H21" s="5">
        <v>1392.8610000000001</v>
      </c>
      <c r="I21" s="6">
        <v>0.10594165534105682</v>
      </c>
      <c r="J21" s="6">
        <v>0.24754851145161805</v>
      </c>
      <c r="K21" s="5">
        <v>932.54666666666674</v>
      </c>
      <c r="L21" s="5">
        <v>737.66100000000006</v>
      </c>
      <c r="M21" s="5">
        <v>818.80200000000002</v>
      </c>
      <c r="N21" s="5">
        <v>740.01299999999992</v>
      </c>
      <c r="O21" s="6">
        <v>-3.1783225429821149E-3</v>
      </c>
      <c r="P21" s="6">
        <v>-9.9097217642360347E-2</v>
      </c>
      <c r="Q21" s="5">
        <v>490.74666666666673</v>
      </c>
      <c r="R21" s="7">
        <v>561.11599999999999</v>
      </c>
      <c r="S21" s="5">
        <v>243.13399999999999</v>
      </c>
      <c r="T21" s="5">
        <v>671.35299999999995</v>
      </c>
      <c r="U21" s="6">
        <v>-0.16420124733188046</v>
      </c>
      <c r="V21" s="51">
        <v>1.3078467018187503</v>
      </c>
      <c r="AA21" s="12">
        <v>8842.265625</v>
      </c>
      <c r="AB21" s="12">
        <v>3694.7660000000001</v>
      </c>
      <c r="AC21" s="12">
        <v>2938.0940000000001</v>
      </c>
      <c r="AD21" s="12">
        <v>3724.9070000000002</v>
      </c>
      <c r="AE21" s="12">
        <v>1619.761</v>
      </c>
      <c r="AF21" s="13">
        <v>1825.9829999999999</v>
      </c>
      <c r="AG21" s="13">
        <v>1492.213</v>
      </c>
      <c r="AH21" s="12">
        <v>784.50400000000002</v>
      </c>
      <c r="AI21" s="12">
        <v>1930.4970000000001</v>
      </c>
      <c r="AJ21" s="12">
        <v>780.154</v>
      </c>
      <c r="AK21" s="12">
        <v>586.05499999999995</v>
      </c>
      <c r="AL21" s="12">
        <v>848.34100000000001</v>
      </c>
      <c r="AM21" s="13">
        <v>1010.446</v>
      </c>
      <c r="AN21" s="13">
        <v>848.90700000000004</v>
      </c>
      <c r="AO21" s="12">
        <v>524.91099999999994</v>
      </c>
      <c r="AP21" s="12">
        <v>1467.105</v>
      </c>
      <c r="AQ21" s="12">
        <v>477.14</v>
      </c>
      <c r="AR21" s="12">
        <v>337.745</v>
      </c>
      <c r="AS21" s="12">
        <v>554.81600000000003</v>
      </c>
      <c r="AT21" s="13">
        <v>1837.566</v>
      </c>
      <c r="AU21" s="13">
        <v>1333.0640000000001</v>
      </c>
      <c r="AV21" s="12">
        <v>740.01300000000003</v>
      </c>
      <c r="AW21" s="12">
        <v>1596.38</v>
      </c>
      <c r="AX21" s="12">
        <v>640.35799999999995</v>
      </c>
      <c r="AY21" s="12">
        <v>1596.38</v>
      </c>
      <c r="AZ21" s="12">
        <v>640.35799999999995</v>
      </c>
      <c r="BA21" s="13">
        <v>949.89400000000001</v>
      </c>
      <c r="BB21" s="13">
        <v>1131.3340000000001</v>
      </c>
      <c r="BC21" s="12">
        <v>671.35299999999995</v>
      </c>
      <c r="BD21" s="12">
        <v>323.41300000000001</v>
      </c>
      <c r="BE21" s="12">
        <v>323.41300000000001</v>
      </c>
      <c r="BF21" s="12">
        <v>323.41300000000001</v>
      </c>
      <c r="BG21" s="12">
        <v>145.64400000000001</v>
      </c>
      <c r="BH21" s="12">
        <v>4307.5879999999997</v>
      </c>
      <c r="BI21" s="12">
        <v>4307.5879999999997</v>
      </c>
      <c r="BJ21" s="12">
        <v>3031.7829999999999</v>
      </c>
      <c r="BK21" s="12">
        <v>3397.8870000000002</v>
      </c>
      <c r="BL21" s="12">
        <v>4250.098</v>
      </c>
      <c r="BM21" s="12">
        <v>3131.87</v>
      </c>
      <c r="BN21" s="12">
        <v>7004.1750000000002</v>
      </c>
      <c r="BO21" s="12">
        <v>7004.1750000000002</v>
      </c>
      <c r="BP21" s="12">
        <v>6256.4160000000002</v>
      </c>
      <c r="BQ21" s="12">
        <v>5933.692</v>
      </c>
      <c r="BR21" s="12">
        <v>6209.5829999999996</v>
      </c>
      <c r="BS21" s="12">
        <v>6635.2380000000003</v>
      </c>
    </row>
    <row r="22" spans="2:71" x14ac:dyDescent="0.2">
      <c r="B22" s="11" t="s">
        <v>289</v>
      </c>
      <c r="C22" s="61">
        <v>43762</v>
      </c>
      <c r="D22" s="68" t="s">
        <v>0</v>
      </c>
      <c r="E22" s="5">
        <v>3134.3333333333335</v>
      </c>
      <c r="F22" s="5">
        <v>2990.9319999999998</v>
      </c>
      <c r="G22" s="5">
        <v>3718.4050000000002</v>
      </c>
      <c r="H22" s="5">
        <v>3255.9630000000002</v>
      </c>
      <c r="I22" s="6">
        <v>-8.1398652257412163E-2</v>
      </c>
      <c r="J22" s="6">
        <v>-0.19564114183366266</v>
      </c>
      <c r="K22" s="5">
        <v>381.25</v>
      </c>
      <c r="L22" s="5">
        <v>400.95100000000002</v>
      </c>
      <c r="M22" s="5">
        <v>451.17400000000004</v>
      </c>
      <c r="N22" s="5">
        <v>388.67699999999996</v>
      </c>
      <c r="O22" s="6">
        <v>3.1578920285995959E-2</v>
      </c>
      <c r="P22" s="6">
        <v>-0.11131625492603747</v>
      </c>
      <c r="Q22" s="5">
        <v>266.33333333333331</v>
      </c>
      <c r="R22" s="7">
        <v>258.40199999999999</v>
      </c>
      <c r="S22" s="5">
        <v>399.61900000000003</v>
      </c>
      <c r="T22" s="5">
        <v>447.363</v>
      </c>
      <c r="U22" s="6">
        <v>-0.42238853011983557</v>
      </c>
      <c r="V22" s="51">
        <v>-0.35337909358664132</v>
      </c>
      <c r="AA22" s="12">
        <v>6748.7999999999993</v>
      </c>
      <c r="AB22" s="12">
        <v>11296.815000000001</v>
      </c>
      <c r="AC22" s="12">
        <v>8358.4709999999995</v>
      </c>
      <c r="AD22" s="12">
        <v>3788.7</v>
      </c>
      <c r="AE22" s="12">
        <v>4587.4780000000001</v>
      </c>
      <c r="AF22" s="13">
        <v>2147.5610000000001</v>
      </c>
      <c r="AG22" s="13">
        <v>1215.039</v>
      </c>
      <c r="AH22" s="12">
        <v>482.70499999999998</v>
      </c>
      <c r="AI22" s="12">
        <v>588.303</v>
      </c>
      <c r="AJ22" s="12">
        <v>1063.692</v>
      </c>
      <c r="AK22" s="12">
        <v>569.30499999999995</v>
      </c>
      <c r="AL22" s="12">
        <v>514.56399999999996</v>
      </c>
      <c r="AM22" s="13">
        <v>1578.508</v>
      </c>
      <c r="AN22" s="13">
        <v>824.39599999999996</v>
      </c>
      <c r="AO22" s="12">
        <v>336.53899999999999</v>
      </c>
      <c r="AP22" s="12">
        <v>455.21100000000001</v>
      </c>
      <c r="AQ22" s="12">
        <v>874.49199999999996</v>
      </c>
      <c r="AR22" s="12">
        <v>372.07600000000002</v>
      </c>
      <c r="AS22" s="12">
        <v>331.94</v>
      </c>
      <c r="AT22" s="13">
        <v>1791.0550000000001</v>
      </c>
      <c r="AU22" s="13">
        <v>960.00900000000001</v>
      </c>
      <c r="AV22" s="12">
        <v>387.26400000000001</v>
      </c>
      <c r="AW22" s="12">
        <v>509.50400000000002</v>
      </c>
      <c r="AX22" s="12">
        <v>938.93</v>
      </c>
      <c r="AY22" s="12">
        <v>509.50400000000002</v>
      </c>
      <c r="AZ22" s="12">
        <v>938.93</v>
      </c>
      <c r="BA22" s="13">
        <v>1440.288</v>
      </c>
      <c r="BB22" s="13">
        <v>981.92499999999995</v>
      </c>
      <c r="BC22" s="12">
        <v>447.363</v>
      </c>
      <c r="BD22" s="12">
        <v>421.13600000000002</v>
      </c>
      <c r="BE22" s="12">
        <v>421.13600000000002</v>
      </c>
      <c r="BF22" s="12">
        <v>421.13600000000002</v>
      </c>
      <c r="BG22" s="12">
        <v>782.26700000000005</v>
      </c>
      <c r="BH22" s="12">
        <v>-3426.2040000000002</v>
      </c>
      <c r="BI22" s="12">
        <v>-3426.2040000000002</v>
      </c>
      <c r="BJ22" s="12">
        <v>-3595.52</v>
      </c>
      <c r="BK22" s="12">
        <v>-4154.9949999999999</v>
      </c>
      <c r="BL22" s="12">
        <v>-3533.172</v>
      </c>
      <c r="BM22" s="12">
        <v>-3436.02</v>
      </c>
      <c r="BN22" s="12">
        <v>4165.07</v>
      </c>
      <c r="BO22" s="12">
        <v>4165.07</v>
      </c>
      <c r="BP22" s="12">
        <v>4367.5870000000004</v>
      </c>
      <c r="BQ22" s="12">
        <v>4815.8990000000003</v>
      </c>
      <c r="BR22" s="12">
        <v>5125.3130000000001</v>
      </c>
      <c r="BS22" s="12">
        <v>5345.7089999999998</v>
      </c>
    </row>
    <row r="23" spans="2:71" x14ac:dyDescent="0.2">
      <c r="B23" s="11" t="s">
        <v>132</v>
      </c>
      <c r="C23" s="63">
        <v>43762</v>
      </c>
      <c r="D23" s="68" t="s">
        <v>0</v>
      </c>
      <c r="E23" s="5">
        <v>6666.6</v>
      </c>
      <c r="F23" s="5">
        <v>6416.4449999999997</v>
      </c>
      <c r="G23" s="5">
        <v>7450.6769999999997</v>
      </c>
      <c r="H23" s="5">
        <v>7792.2889999999998</v>
      </c>
      <c r="I23" s="6">
        <v>-0.1765648065671076</v>
      </c>
      <c r="J23" s="6">
        <v>-0.13881047319592565</v>
      </c>
      <c r="K23" s="5">
        <v>1226.3333333333333</v>
      </c>
      <c r="L23" s="5">
        <v>1278.8440000000001</v>
      </c>
      <c r="M23" s="5">
        <v>1739.0459999999998</v>
      </c>
      <c r="N23" s="5">
        <v>2567.4679999999998</v>
      </c>
      <c r="O23" s="6">
        <v>-0.50190460017417937</v>
      </c>
      <c r="P23" s="6">
        <v>-0.2646289977378401</v>
      </c>
      <c r="Q23" s="5">
        <v>737.71787549784381</v>
      </c>
      <c r="R23" s="7">
        <v>784.399</v>
      </c>
      <c r="S23" s="5">
        <v>1307.972</v>
      </c>
      <c r="T23" s="5">
        <v>1337.885</v>
      </c>
      <c r="U23" s="6">
        <v>-0.41370222403270829</v>
      </c>
      <c r="V23" s="51">
        <v>-0.40029373717480188</v>
      </c>
      <c r="AA23" s="12">
        <v>23030</v>
      </c>
      <c r="AB23" s="12">
        <v>21011.260999999999</v>
      </c>
      <c r="AC23" s="12">
        <v>19421.650000000001</v>
      </c>
      <c r="AD23" s="12">
        <v>7593.6040000000003</v>
      </c>
      <c r="AE23" s="12">
        <v>7144.1390000000001</v>
      </c>
      <c r="AF23" s="13">
        <v>4424.3459999999995</v>
      </c>
      <c r="AG23" s="13">
        <v>6239.3620000000001</v>
      </c>
      <c r="AH23" s="12">
        <v>2467.4450000000002</v>
      </c>
      <c r="AI23" s="12">
        <v>2143.9380000000001</v>
      </c>
      <c r="AJ23" s="12">
        <v>1631.566</v>
      </c>
      <c r="AK23" s="12">
        <v>1616.414</v>
      </c>
      <c r="AL23" s="12">
        <v>1176.366</v>
      </c>
      <c r="AM23" s="13">
        <v>3908.9450000000002</v>
      </c>
      <c r="AN23" s="13">
        <v>5770.5360000000001</v>
      </c>
      <c r="AO23" s="12">
        <v>2305.6790000000001</v>
      </c>
      <c r="AP23" s="12">
        <v>1950.8489999999999</v>
      </c>
      <c r="AQ23" s="12">
        <v>1467.6869999999999</v>
      </c>
      <c r="AR23" s="12">
        <v>1438.6189999999999</v>
      </c>
      <c r="AS23" s="12">
        <v>1002.639</v>
      </c>
      <c r="AT23" s="13">
        <v>4757.6260000000002</v>
      </c>
      <c r="AU23" s="13">
        <v>6414.1080000000002</v>
      </c>
      <c r="AV23" s="12">
        <v>2567.4679999999998</v>
      </c>
      <c r="AW23" s="12">
        <v>2215.6219999999998</v>
      </c>
      <c r="AX23" s="12">
        <v>1739.7360000000001</v>
      </c>
      <c r="AY23" s="12">
        <v>2215.6219999999998</v>
      </c>
      <c r="AZ23" s="12">
        <v>1739.7360000000001</v>
      </c>
      <c r="BA23" s="13">
        <v>3089.0210000000002</v>
      </c>
      <c r="BB23" s="13">
        <v>3914.3879999999999</v>
      </c>
      <c r="BC23" s="12">
        <v>1337.885</v>
      </c>
      <c r="BD23" s="12">
        <v>1683.6020000000001</v>
      </c>
      <c r="BE23" s="12">
        <v>1683.6020000000001</v>
      </c>
      <c r="BF23" s="12">
        <v>1683.6020000000001</v>
      </c>
      <c r="BG23" s="12">
        <v>996.65</v>
      </c>
      <c r="BH23" s="12">
        <v>-2563.4560000000001</v>
      </c>
      <c r="BI23" s="12">
        <v>-2563.4560000000001</v>
      </c>
      <c r="BJ23" s="12">
        <v>-2599.3760000000002</v>
      </c>
      <c r="BK23" s="12">
        <v>-4721.4030000000002</v>
      </c>
      <c r="BL23" s="12">
        <v>-1042.4780000000001</v>
      </c>
      <c r="BM23" s="12">
        <v>-1751.8409999999999</v>
      </c>
      <c r="BN23" s="12">
        <v>30314.526000000002</v>
      </c>
      <c r="BO23" s="12">
        <v>30314.526000000002</v>
      </c>
      <c r="BP23" s="12">
        <v>28366.760999999999</v>
      </c>
      <c r="BQ23" s="12">
        <v>26552.628000000001</v>
      </c>
      <c r="BR23" s="12">
        <v>28401.295999999998</v>
      </c>
      <c r="BS23" s="12">
        <v>28734.057000000001</v>
      </c>
    </row>
    <row r="24" spans="2:71" x14ac:dyDescent="0.2">
      <c r="B24" s="11" t="s">
        <v>47</v>
      </c>
      <c r="C24" s="61">
        <v>43762</v>
      </c>
      <c r="D24" s="68" t="s">
        <v>0</v>
      </c>
      <c r="E24" s="5">
        <v>1196.5688292</v>
      </c>
      <c r="F24" s="5">
        <v>1258.6569999999999</v>
      </c>
      <c r="G24" s="5">
        <v>1111.8710000000001</v>
      </c>
      <c r="H24" s="5">
        <v>912.54200000000003</v>
      </c>
      <c r="I24" s="6">
        <v>0.37928665201163336</v>
      </c>
      <c r="J24" s="6">
        <v>0.13201711349607992</v>
      </c>
      <c r="K24" s="5">
        <v>286.4064566664</v>
      </c>
      <c r="L24" s="5">
        <v>319.91200000000003</v>
      </c>
      <c r="M24" s="5">
        <v>265.10400000000004</v>
      </c>
      <c r="N24" s="5">
        <v>230.45499999999998</v>
      </c>
      <c r="O24" s="6">
        <v>0.3881755657286674</v>
      </c>
      <c r="P24" s="6">
        <v>0.20674150522059254</v>
      </c>
      <c r="Q24" s="5">
        <v>136.5</v>
      </c>
      <c r="R24" s="7">
        <v>171.34399999999999</v>
      </c>
      <c r="S24" s="5">
        <v>155.19300000000001</v>
      </c>
      <c r="T24" s="5">
        <v>147.33699999999999</v>
      </c>
      <c r="U24" s="6">
        <v>0.16293938386148765</v>
      </c>
      <c r="V24" s="51">
        <v>0.10407041554709284</v>
      </c>
      <c r="AA24" s="12">
        <v>2527.5000006740001</v>
      </c>
      <c r="AB24" s="12">
        <v>3145.8510000000001</v>
      </c>
      <c r="AC24" s="12">
        <v>2294.422</v>
      </c>
      <c r="AD24" s="12">
        <v>936.13400000000001</v>
      </c>
      <c r="AE24" s="12">
        <v>775.32299999999998</v>
      </c>
      <c r="AF24" s="13">
        <v>1048.7270000000001</v>
      </c>
      <c r="AG24" s="13">
        <v>693.15700000000004</v>
      </c>
      <c r="AH24" s="12">
        <v>280.255</v>
      </c>
      <c r="AI24" s="12">
        <v>282.52100000000002</v>
      </c>
      <c r="AJ24" s="12">
        <v>257.34399999999999</v>
      </c>
      <c r="AK24" s="12">
        <v>366.86</v>
      </c>
      <c r="AL24" s="12">
        <v>424.52300000000002</v>
      </c>
      <c r="AM24" s="13">
        <v>461.92</v>
      </c>
      <c r="AN24" s="13">
        <v>301.62700000000001</v>
      </c>
      <c r="AO24" s="12">
        <v>137.70599999999999</v>
      </c>
      <c r="AP24" s="12">
        <v>111.908</v>
      </c>
      <c r="AQ24" s="12">
        <v>97.766999999999996</v>
      </c>
      <c r="AR24" s="12">
        <v>159.32300000000001</v>
      </c>
      <c r="AS24" s="12">
        <v>204.83</v>
      </c>
      <c r="AT24" s="13">
        <v>780.32100000000003</v>
      </c>
      <c r="AU24" s="13">
        <v>555.28899999999999</v>
      </c>
      <c r="AV24" s="12">
        <v>230.45500000000001</v>
      </c>
      <c r="AW24" s="12">
        <v>199.65299999999999</v>
      </c>
      <c r="AX24" s="12">
        <v>195.30500000000001</v>
      </c>
      <c r="AY24" s="12">
        <v>199.65299999999999</v>
      </c>
      <c r="AZ24" s="12">
        <v>195.30500000000001</v>
      </c>
      <c r="BA24" s="13">
        <v>428.15899999999999</v>
      </c>
      <c r="BB24" s="13">
        <v>376.52199999999999</v>
      </c>
      <c r="BC24" s="12">
        <v>147.33699999999999</v>
      </c>
      <c r="BD24" s="12">
        <v>74.221000000000004</v>
      </c>
      <c r="BE24" s="12">
        <v>74.221000000000004</v>
      </c>
      <c r="BF24" s="12">
        <v>74.221000000000004</v>
      </c>
      <c r="BG24" s="12">
        <v>101.622</v>
      </c>
      <c r="BH24" s="12">
        <v>2151.0659999999998</v>
      </c>
      <c r="BI24" s="12">
        <v>2151.0659999999998</v>
      </c>
      <c r="BJ24" s="12">
        <v>1883.527</v>
      </c>
      <c r="BK24" s="12">
        <v>2270.0160000000001</v>
      </c>
      <c r="BL24" s="12">
        <v>2707.6010000000001</v>
      </c>
      <c r="BM24" s="12">
        <v>2649.2739999999999</v>
      </c>
      <c r="BN24" s="12">
        <v>2167.2060000000001</v>
      </c>
      <c r="BO24" s="12">
        <v>2167.2060000000001</v>
      </c>
      <c r="BP24" s="12">
        <v>2309.462</v>
      </c>
      <c r="BQ24" s="12">
        <v>2338.9369999999999</v>
      </c>
      <c r="BR24" s="12">
        <v>2503.2469999999998</v>
      </c>
      <c r="BS24" s="12">
        <v>2686.4259999999999</v>
      </c>
    </row>
    <row r="25" spans="2:71" x14ac:dyDescent="0.2">
      <c r="B25" s="11" t="s">
        <v>274</v>
      </c>
      <c r="C25" s="61">
        <v>43762</v>
      </c>
      <c r="D25" s="68" t="s">
        <v>0</v>
      </c>
      <c r="E25" s="5">
        <v>1000.6093609090908</v>
      </c>
      <c r="F25" s="5">
        <v>1034.6089999999999</v>
      </c>
      <c r="G25" s="5">
        <v>1082.133</v>
      </c>
      <c r="H25" s="5">
        <v>957.76499999999999</v>
      </c>
      <c r="I25" s="6">
        <v>8.0232624913209261E-2</v>
      </c>
      <c r="J25" s="6">
        <v>-4.3916967692511077E-2</v>
      </c>
      <c r="K25" s="5">
        <v>220.98154387318181</v>
      </c>
      <c r="L25" s="5">
        <v>237.42599999999999</v>
      </c>
      <c r="M25" s="5">
        <v>281.14</v>
      </c>
      <c r="N25" s="5">
        <v>333.29899999999998</v>
      </c>
      <c r="O25" s="6">
        <v>-0.28764862780866429</v>
      </c>
      <c r="P25" s="6">
        <v>-0.15548836878423566</v>
      </c>
      <c r="Q25" s="5">
        <v>147.46496083850909</v>
      </c>
      <c r="R25" s="7">
        <v>151.33000000000001</v>
      </c>
      <c r="S25" s="5">
        <v>376.13299999999998</v>
      </c>
      <c r="T25" s="5">
        <v>818.02599999999995</v>
      </c>
      <c r="U25" s="6">
        <v>-0.81500588000870389</v>
      </c>
      <c r="V25" s="51">
        <v>-0.5976689096675909</v>
      </c>
      <c r="AA25" s="12">
        <v>5770</v>
      </c>
      <c r="AB25" s="12">
        <v>3064.7359999999999</v>
      </c>
      <c r="AC25" s="12">
        <v>2442.83</v>
      </c>
      <c r="AD25" s="12">
        <v>987.53</v>
      </c>
      <c r="AE25" s="12">
        <v>947.99400000000003</v>
      </c>
      <c r="AF25" s="13">
        <v>1045.866</v>
      </c>
      <c r="AG25" s="13">
        <v>985.18100000000004</v>
      </c>
      <c r="AH25" s="12">
        <v>434.83100000000002</v>
      </c>
      <c r="AI25" s="12">
        <v>330.87599999999998</v>
      </c>
      <c r="AJ25" s="12">
        <v>298.27499999999998</v>
      </c>
      <c r="AK25" s="12">
        <v>403.68400000000003</v>
      </c>
      <c r="AL25" s="12">
        <v>343.90699999999998</v>
      </c>
      <c r="AM25" s="13">
        <v>569.91499999999996</v>
      </c>
      <c r="AN25" s="13">
        <v>612.74199999999996</v>
      </c>
      <c r="AO25" s="12">
        <v>293.09899999999999</v>
      </c>
      <c r="AP25" s="12">
        <v>194.167</v>
      </c>
      <c r="AQ25" s="12">
        <v>150.55500000000001</v>
      </c>
      <c r="AR25" s="12">
        <v>231.24299999999999</v>
      </c>
      <c r="AS25" s="12">
        <v>188.11699999999999</v>
      </c>
      <c r="AT25" s="13">
        <v>718.548</v>
      </c>
      <c r="AU25" s="13">
        <v>724.322</v>
      </c>
      <c r="AV25" s="12">
        <v>333.29899999999998</v>
      </c>
      <c r="AW25" s="12">
        <v>233.191</v>
      </c>
      <c r="AX25" s="12">
        <v>199.982</v>
      </c>
      <c r="AY25" s="12">
        <v>233.191</v>
      </c>
      <c r="AZ25" s="12">
        <v>199.982</v>
      </c>
      <c r="BA25" s="13">
        <v>812.34400000000005</v>
      </c>
      <c r="BB25" s="13">
        <v>1474.7049999999999</v>
      </c>
      <c r="BC25" s="12">
        <v>818.02599999999995</v>
      </c>
      <c r="BD25" s="12">
        <v>81.414000000000001</v>
      </c>
      <c r="BE25" s="12">
        <v>81.414000000000001</v>
      </c>
      <c r="BF25" s="12">
        <v>81.414000000000001</v>
      </c>
      <c r="BG25" s="12">
        <v>284.88099999999997</v>
      </c>
      <c r="BH25" s="12">
        <v>-781.43600000000004</v>
      </c>
      <c r="BI25" s="12">
        <v>-781.43600000000004</v>
      </c>
      <c r="BJ25" s="12">
        <v>-717.63099999999997</v>
      </c>
      <c r="BK25" s="12">
        <v>-860.048</v>
      </c>
      <c r="BL25" s="12">
        <v>-68.584999999999994</v>
      </c>
      <c r="BM25" s="12">
        <v>-411.63299999999998</v>
      </c>
      <c r="BN25" s="12">
        <v>4885.0219999999999</v>
      </c>
      <c r="BO25" s="12">
        <v>4885.0219999999999</v>
      </c>
      <c r="BP25" s="12">
        <v>4862.9210000000003</v>
      </c>
      <c r="BQ25" s="12">
        <v>4852.4579999999996</v>
      </c>
      <c r="BR25" s="12">
        <v>5268.0720000000001</v>
      </c>
      <c r="BS25" s="12">
        <v>5358.7460000000001</v>
      </c>
    </row>
    <row r="26" spans="2:71" x14ac:dyDescent="0.2">
      <c r="B26" s="11" t="s">
        <v>297</v>
      </c>
      <c r="C26" s="61">
        <v>43762</v>
      </c>
      <c r="D26" s="68" t="s">
        <v>0</v>
      </c>
      <c r="E26" s="5">
        <v>1665.2682022727274</v>
      </c>
      <c r="F26" s="5">
        <v>1630.854</v>
      </c>
      <c r="G26" s="5">
        <v>1731.231</v>
      </c>
      <c r="H26" s="5">
        <v>1667.4580000000001</v>
      </c>
      <c r="I26" s="6">
        <v>-2.1951977201224881E-2</v>
      </c>
      <c r="J26" s="6">
        <v>-5.7980130901075566E-2</v>
      </c>
      <c r="K26" s="5">
        <v>271.83053515227272</v>
      </c>
      <c r="L26" s="5">
        <v>279.315</v>
      </c>
      <c r="M26" s="5">
        <v>298.96899999999999</v>
      </c>
      <c r="N26" s="5">
        <v>292.71600000000001</v>
      </c>
      <c r="O26" s="6">
        <v>-4.5781576681835023E-2</v>
      </c>
      <c r="P26" s="6">
        <v>-6.5739257247406924E-2</v>
      </c>
      <c r="Q26" s="5">
        <v>130.28695597727273</v>
      </c>
      <c r="R26" s="7">
        <v>169.916</v>
      </c>
      <c r="S26" s="5">
        <v>171.18600000000001</v>
      </c>
      <c r="T26" s="5">
        <v>271.33300000000003</v>
      </c>
      <c r="U26" s="6">
        <v>-0.37377318645354607</v>
      </c>
      <c r="V26" s="51">
        <v>-7.4188309791689555E-3</v>
      </c>
      <c r="AA26" s="12">
        <v>3800</v>
      </c>
      <c r="AB26" s="12">
        <v>4896.4369999999999</v>
      </c>
      <c r="AC26" s="12">
        <v>4214.0959999999995</v>
      </c>
      <c r="AD26" s="12">
        <v>1660.9680000000001</v>
      </c>
      <c r="AE26" s="12">
        <v>1534.3520000000001</v>
      </c>
      <c r="AF26" s="13">
        <v>1548.471</v>
      </c>
      <c r="AG26" s="13">
        <v>1370.1959999999999</v>
      </c>
      <c r="AH26" s="12">
        <v>526.92399999999998</v>
      </c>
      <c r="AI26" s="12">
        <v>546.18799999999999</v>
      </c>
      <c r="AJ26" s="12">
        <v>488.49599999999998</v>
      </c>
      <c r="AK26" s="12">
        <v>538.58699999999999</v>
      </c>
      <c r="AL26" s="12">
        <v>521.38800000000003</v>
      </c>
      <c r="AM26" s="13">
        <v>525.57299999999998</v>
      </c>
      <c r="AN26" s="13">
        <v>580.09500000000003</v>
      </c>
      <c r="AO26" s="12">
        <v>187.38200000000001</v>
      </c>
      <c r="AP26" s="12">
        <v>235.91900000000001</v>
      </c>
      <c r="AQ26" s="12">
        <v>176.71299999999999</v>
      </c>
      <c r="AR26" s="12">
        <v>166.083</v>
      </c>
      <c r="AS26" s="12">
        <v>182.77699999999999</v>
      </c>
      <c r="AT26" s="13">
        <v>865.80399999999997</v>
      </c>
      <c r="AU26" s="13">
        <v>849.33199999999999</v>
      </c>
      <c r="AV26" s="12">
        <v>292.71600000000001</v>
      </c>
      <c r="AW26" s="12">
        <v>343.07400000000001</v>
      </c>
      <c r="AX26" s="12">
        <v>287.52</v>
      </c>
      <c r="AY26" s="12">
        <v>343.07400000000001</v>
      </c>
      <c r="AZ26" s="12">
        <v>287.52</v>
      </c>
      <c r="BA26" s="13">
        <v>490.46499999999997</v>
      </c>
      <c r="BB26" s="13">
        <v>769.87599999999998</v>
      </c>
      <c r="BC26" s="12">
        <v>271.33300000000003</v>
      </c>
      <c r="BD26" s="12">
        <v>188.44900000000001</v>
      </c>
      <c r="BE26" s="12">
        <v>188.44900000000001</v>
      </c>
      <c r="BF26" s="12">
        <v>188.44900000000001</v>
      </c>
      <c r="BG26" s="12">
        <v>149.363</v>
      </c>
      <c r="BH26" s="12">
        <v>2374.5680000000002</v>
      </c>
      <c r="BI26" s="12">
        <v>2374.5680000000002</v>
      </c>
      <c r="BJ26" s="12">
        <v>1874.9780000000001</v>
      </c>
      <c r="BK26" s="12">
        <v>2016.5239999999999</v>
      </c>
      <c r="BL26" s="12">
        <v>2072.337</v>
      </c>
      <c r="BM26" s="12">
        <v>2119.73</v>
      </c>
      <c r="BN26" s="12">
        <v>5359.9380000000001</v>
      </c>
      <c r="BO26" s="12">
        <v>5359.9380000000001</v>
      </c>
      <c r="BP26" s="12">
        <v>5297.665</v>
      </c>
      <c r="BQ26" s="12">
        <v>5541.1959999999999</v>
      </c>
      <c r="BR26" s="12">
        <v>5818.9669999999996</v>
      </c>
      <c r="BS26" s="12">
        <v>5920.4650000000001</v>
      </c>
    </row>
    <row r="27" spans="2:71" x14ac:dyDescent="0.2">
      <c r="B27" s="11" t="s">
        <v>40</v>
      </c>
      <c r="C27" s="61">
        <v>43762</v>
      </c>
      <c r="D27" s="68" t="s">
        <v>0</v>
      </c>
      <c r="E27" s="5" t="s">
        <v>21</v>
      </c>
      <c r="F27" s="5">
        <v>21.911518000000001</v>
      </c>
      <c r="G27" s="5">
        <v>5.5505909999999998</v>
      </c>
      <c r="H27" s="5">
        <v>21.657530000000001</v>
      </c>
      <c r="I27" s="6">
        <v>1.1727468460161372E-2</v>
      </c>
      <c r="J27" s="6">
        <v>2.9476008951118904</v>
      </c>
      <c r="K27" s="5" t="s">
        <v>21</v>
      </c>
      <c r="L27" s="5">
        <v>20.546388</v>
      </c>
      <c r="M27" s="5">
        <v>4.0246629999999994</v>
      </c>
      <c r="N27" s="5">
        <v>20.301960000000001</v>
      </c>
      <c r="O27" s="6">
        <v>1.2039625730717596E-2</v>
      </c>
      <c r="P27" s="6">
        <v>4.10512010570823</v>
      </c>
      <c r="Q27" s="5" t="s">
        <v>21</v>
      </c>
      <c r="R27" s="7">
        <v>16.574407999999998</v>
      </c>
      <c r="S27" s="5">
        <v>23.520856999999999</v>
      </c>
      <c r="T27" s="5">
        <v>171.300217</v>
      </c>
      <c r="U27" s="6">
        <v>-0.90324350844225731</v>
      </c>
      <c r="V27" s="51">
        <v>-0.29533145837330677</v>
      </c>
      <c r="AA27" s="12">
        <v>525.08414419999997</v>
      </c>
      <c r="AB27" s="12">
        <v>32.707504</v>
      </c>
      <c r="AC27" s="12">
        <v>30.356489</v>
      </c>
      <c r="AD27" s="12">
        <v>-1.1495709999999999</v>
      </c>
      <c r="AE27" s="12">
        <v>5.2453950000000003</v>
      </c>
      <c r="AF27" s="13">
        <v>31.435881999999999</v>
      </c>
      <c r="AG27" s="13">
        <v>28.127400999999999</v>
      </c>
      <c r="AH27" s="12">
        <v>21.249768</v>
      </c>
      <c r="AI27" s="12">
        <v>-1.7418450000000001</v>
      </c>
      <c r="AJ27" s="12">
        <v>4.8289419999999996</v>
      </c>
      <c r="AK27" s="12">
        <v>5.1218659999999998</v>
      </c>
      <c r="AL27" s="12">
        <v>21.485074000000001</v>
      </c>
      <c r="AM27" s="13">
        <v>28.509924999999999</v>
      </c>
      <c r="AN27" s="13">
        <v>25.329353000000001</v>
      </c>
      <c r="AO27" s="12">
        <v>20.296676000000001</v>
      </c>
      <c r="AP27" s="12">
        <v>-3.1856270000000002</v>
      </c>
      <c r="AQ27" s="12">
        <v>3.9484949999999999</v>
      </c>
      <c r="AR27" s="12">
        <v>4.0195689999999997</v>
      </c>
      <c r="AS27" s="12">
        <v>20.541861000000001</v>
      </c>
      <c r="AT27" s="13">
        <v>28.524764999999999</v>
      </c>
      <c r="AU27" s="13">
        <v>25.345602</v>
      </c>
      <c r="AV27" s="12">
        <v>20.301960000000001</v>
      </c>
      <c r="AW27" s="12">
        <v>-3.1804190000000001</v>
      </c>
      <c r="AX27" s="12">
        <v>3.9537140000000002</v>
      </c>
      <c r="AY27" s="12">
        <v>-3.1804190000000001</v>
      </c>
      <c r="AZ27" s="12">
        <v>3.9537140000000002</v>
      </c>
      <c r="BA27" s="13">
        <v>85.703567000000007</v>
      </c>
      <c r="BB27" s="13">
        <v>287.11660000000001</v>
      </c>
      <c r="BC27" s="12">
        <v>171.300217</v>
      </c>
      <c r="BD27" s="12">
        <v>-17.517128</v>
      </c>
      <c r="BE27" s="12">
        <v>-17.517128</v>
      </c>
      <c r="BF27" s="12">
        <v>-17.517128</v>
      </c>
      <c r="BG27" s="12">
        <v>45.608302000000002</v>
      </c>
      <c r="BH27" s="12">
        <v>-413.34473100000002</v>
      </c>
      <c r="BI27" s="12">
        <v>-413.34473100000002</v>
      </c>
      <c r="BJ27" s="12">
        <v>-513.24270899999999</v>
      </c>
      <c r="BK27" s="12">
        <v>-577.97016599999995</v>
      </c>
      <c r="BL27" s="12">
        <v>-562.49213499999996</v>
      </c>
      <c r="BM27" s="12">
        <v>-555.88532499999997</v>
      </c>
      <c r="BN27" s="12">
        <v>1187.894941</v>
      </c>
      <c r="BO27" s="12">
        <v>1187.894941</v>
      </c>
      <c r="BP27" s="12">
        <v>1143.408257</v>
      </c>
      <c r="BQ27" s="12">
        <v>1163.61751</v>
      </c>
      <c r="BR27" s="12">
        <v>1189.5195220000001</v>
      </c>
      <c r="BS27" s="12">
        <v>1207.910304</v>
      </c>
    </row>
    <row r="28" spans="2:71" x14ac:dyDescent="0.2">
      <c r="B28" s="11" t="s">
        <v>171</v>
      </c>
      <c r="C28" s="61">
        <v>43762</v>
      </c>
      <c r="D28" s="68" t="s">
        <v>0</v>
      </c>
      <c r="E28" s="5" t="s">
        <v>21</v>
      </c>
      <c r="F28" s="5">
        <v>4032.6410000000001</v>
      </c>
      <c r="G28" s="5">
        <v>4498.2520000000004</v>
      </c>
      <c r="H28" s="5">
        <v>4741.1459999999997</v>
      </c>
      <c r="I28" s="6">
        <v>-0.14943749886630775</v>
      </c>
      <c r="J28" s="6">
        <v>-0.1035093187309204</v>
      </c>
      <c r="K28" s="5" t="s">
        <v>21</v>
      </c>
      <c r="L28" s="5">
        <v>802.33600000000001</v>
      </c>
      <c r="M28" s="5">
        <v>1047.7060000000001</v>
      </c>
      <c r="N28" s="5">
        <v>1573.8870000000002</v>
      </c>
      <c r="O28" s="6">
        <v>-0.49022007297855563</v>
      </c>
      <c r="P28" s="6">
        <v>-0.23419737979929489</v>
      </c>
      <c r="Q28" s="5" t="s">
        <v>21</v>
      </c>
      <c r="R28" s="7">
        <v>425.04500000000002</v>
      </c>
      <c r="S28" s="5">
        <v>947.79200000000003</v>
      </c>
      <c r="T28" s="5">
        <v>1040.7560000000001</v>
      </c>
      <c r="U28" s="6">
        <v>-0.5915997601743348</v>
      </c>
      <c r="V28" s="51">
        <v>-0.5515418994884953</v>
      </c>
      <c r="W28" s="2"/>
      <c r="AA28" s="12">
        <v>18241</v>
      </c>
      <c r="AB28" s="12">
        <v>12590.867</v>
      </c>
      <c r="AC28" s="12">
        <v>11503.776</v>
      </c>
      <c r="AD28" s="12">
        <v>4378.1840000000002</v>
      </c>
      <c r="AE28" s="12">
        <v>4059.9740000000002</v>
      </c>
      <c r="AF28" s="13">
        <v>2473.7359999999999</v>
      </c>
      <c r="AG28" s="13">
        <v>3827.752</v>
      </c>
      <c r="AH28" s="12">
        <v>1483.818</v>
      </c>
      <c r="AI28" s="12">
        <v>1344.492</v>
      </c>
      <c r="AJ28" s="12">
        <v>819.69799999999998</v>
      </c>
      <c r="AK28" s="12">
        <v>945.46299999999997</v>
      </c>
      <c r="AL28" s="12">
        <v>708.57500000000005</v>
      </c>
      <c r="AM28" s="13">
        <v>2276.6460000000002</v>
      </c>
      <c r="AN28" s="13">
        <v>3663.7060000000001</v>
      </c>
      <c r="AO28" s="12">
        <v>1421.5650000000001</v>
      </c>
      <c r="AP28" s="12">
        <v>1275.125</v>
      </c>
      <c r="AQ28" s="12">
        <v>755.46400000000006</v>
      </c>
      <c r="AR28" s="12">
        <v>877.43700000000001</v>
      </c>
      <c r="AS28" s="12">
        <v>643.745</v>
      </c>
      <c r="AT28" s="13">
        <v>2756.7240000000002</v>
      </c>
      <c r="AU28" s="13">
        <v>4032.415</v>
      </c>
      <c r="AV28" s="12">
        <v>1573.8869999999999</v>
      </c>
      <c r="AW28" s="12">
        <v>1422.777</v>
      </c>
      <c r="AX28" s="12">
        <v>906.68200000000002</v>
      </c>
      <c r="AY28" s="12">
        <v>1422.777</v>
      </c>
      <c r="AZ28" s="12">
        <v>906.68200000000002</v>
      </c>
      <c r="BA28" s="13">
        <v>1895.866</v>
      </c>
      <c r="BB28" s="13">
        <v>2961.7359999999999</v>
      </c>
      <c r="BC28" s="12">
        <v>1040.7560000000001</v>
      </c>
      <c r="BD28" s="12">
        <v>1147.143</v>
      </c>
      <c r="BE28" s="12">
        <v>1147.143</v>
      </c>
      <c r="BF28" s="12">
        <v>1147.143</v>
      </c>
      <c r="BG28" s="12">
        <v>523.029</v>
      </c>
      <c r="BH28" s="12">
        <v>1996.3620000000001</v>
      </c>
      <c r="BI28" s="12">
        <v>1996.3620000000001</v>
      </c>
      <c r="BJ28" s="12">
        <v>1710.5360000000001</v>
      </c>
      <c r="BK28" s="12">
        <v>1666.6569999999999</v>
      </c>
      <c r="BL28" s="12">
        <v>1369.7360000000001</v>
      </c>
      <c r="BM28" s="12">
        <v>1559.99</v>
      </c>
      <c r="BN28" s="12">
        <v>16649.427</v>
      </c>
      <c r="BO28" s="12">
        <v>16649.427</v>
      </c>
      <c r="BP28" s="12">
        <v>15727.768</v>
      </c>
      <c r="BQ28" s="12">
        <v>13765.263000000001</v>
      </c>
      <c r="BR28" s="12">
        <v>15017.295</v>
      </c>
      <c r="BS28" s="12">
        <v>15188.869000000001</v>
      </c>
    </row>
    <row r="29" spans="2:71" x14ac:dyDescent="0.2">
      <c r="B29" s="11" t="s">
        <v>209</v>
      </c>
      <c r="C29" s="61">
        <v>43762</v>
      </c>
      <c r="D29" s="68" t="s">
        <v>0</v>
      </c>
      <c r="E29" s="5" t="s">
        <v>21</v>
      </c>
      <c r="F29" s="5">
        <v>1.2314560000000001</v>
      </c>
      <c r="G29" s="5">
        <v>1.2178819999999999</v>
      </c>
      <c r="H29" s="5">
        <v>1.033128</v>
      </c>
      <c r="I29" s="6">
        <v>0.19196846857311001</v>
      </c>
      <c r="J29" s="6">
        <v>1.1145578964136371E-2</v>
      </c>
      <c r="K29" s="5" t="s">
        <v>21</v>
      </c>
      <c r="L29" s="5">
        <v>0.57880300000000007</v>
      </c>
      <c r="M29" s="5">
        <v>0.40898899999999994</v>
      </c>
      <c r="N29" s="5">
        <v>0.41168899999999997</v>
      </c>
      <c r="O29" s="6">
        <v>0.40592291754212551</v>
      </c>
      <c r="P29" s="6">
        <v>0.41520432089860648</v>
      </c>
      <c r="Q29" s="5" t="s">
        <v>21</v>
      </c>
      <c r="R29" s="7">
        <v>3.6064569999999998</v>
      </c>
      <c r="S29" s="5">
        <v>5.0018120000000001</v>
      </c>
      <c r="T29" s="5">
        <v>7.8542449999999997</v>
      </c>
      <c r="U29" s="6">
        <v>-0.54082703047842284</v>
      </c>
      <c r="V29" s="51">
        <v>-0.27896990130776611</v>
      </c>
      <c r="AA29" s="12">
        <v>127.18826016</v>
      </c>
      <c r="AB29" s="12">
        <v>3.6538369999999998</v>
      </c>
      <c r="AC29" s="12">
        <v>3.2943600000000002</v>
      </c>
      <c r="AD29" s="12">
        <v>1.230391</v>
      </c>
      <c r="AE29" s="12">
        <v>1.204499</v>
      </c>
      <c r="AF29" s="13">
        <v>1.834525</v>
      </c>
      <c r="AG29" s="13">
        <v>1.7506090000000001</v>
      </c>
      <c r="AH29" s="12">
        <v>0.50106099999999998</v>
      </c>
      <c r="AI29" s="12">
        <v>0.365207</v>
      </c>
      <c r="AJ29" s="12">
        <v>0.58613899999999997</v>
      </c>
      <c r="AK29" s="12">
        <v>0.60297599999999996</v>
      </c>
      <c r="AL29" s="12">
        <v>0.64541000000000004</v>
      </c>
      <c r="AM29" s="13">
        <v>-0.119005</v>
      </c>
      <c r="AN29" s="13">
        <v>5.2950999999999998E-2</v>
      </c>
      <c r="AO29" s="12">
        <v>-7.0227999999999999E-2</v>
      </c>
      <c r="AP29" s="12">
        <v>-0.41266799999999998</v>
      </c>
      <c r="AQ29" s="12">
        <v>-9.6573000000000006E-2</v>
      </c>
      <c r="AR29" s="12">
        <v>-9.7388000000000002E-2</v>
      </c>
      <c r="AS29" s="12">
        <v>7.4955999999999995E-2</v>
      </c>
      <c r="AT29" s="13">
        <v>1.4021079999999999</v>
      </c>
      <c r="AU29" s="13">
        <v>1.5206170000000001</v>
      </c>
      <c r="AV29" s="12">
        <v>0.41168900000000003</v>
      </c>
      <c r="AW29" s="12">
        <v>7.7483999999999997E-2</v>
      </c>
      <c r="AX29" s="12">
        <v>0.41431600000000002</v>
      </c>
      <c r="AY29" s="12">
        <v>7.7483999999999997E-2</v>
      </c>
      <c r="AZ29" s="12">
        <v>0.41431600000000002</v>
      </c>
      <c r="BA29" s="13">
        <v>13.897206000000001</v>
      </c>
      <c r="BB29" s="13">
        <v>11.891102</v>
      </c>
      <c r="BC29" s="12">
        <v>7.8542449999999997</v>
      </c>
      <c r="BD29" s="12">
        <v>1.4393400000000001</v>
      </c>
      <c r="BE29" s="12">
        <v>1.4393400000000001</v>
      </c>
      <c r="BF29" s="12">
        <v>1.4393400000000001</v>
      </c>
      <c r="BG29" s="12">
        <v>5.2889369999999998</v>
      </c>
      <c r="BH29" s="12">
        <v>-117.24749199999999</v>
      </c>
      <c r="BI29" s="12">
        <v>-117.24749199999999</v>
      </c>
      <c r="BJ29" s="12">
        <v>-115.11360000000001</v>
      </c>
      <c r="BK29" s="12">
        <v>-120.379789</v>
      </c>
      <c r="BL29" s="12">
        <v>-123.897901</v>
      </c>
      <c r="BM29" s="12">
        <v>-126.554716</v>
      </c>
      <c r="BN29" s="12">
        <v>69.519238999999999</v>
      </c>
      <c r="BO29" s="12">
        <v>69.519238999999999</v>
      </c>
      <c r="BP29" s="12">
        <v>70.955911999999998</v>
      </c>
      <c r="BQ29" s="12">
        <v>76.243228000000002</v>
      </c>
      <c r="BR29" s="12">
        <v>81.244928999999999</v>
      </c>
      <c r="BS29" s="12">
        <v>84.851321999999996</v>
      </c>
    </row>
    <row r="30" spans="2:71" x14ac:dyDescent="0.2">
      <c r="B30" s="11" t="s">
        <v>174</v>
      </c>
      <c r="C30" s="61">
        <v>43762</v>
      </c>
      <c r="D30" s="68" t="s">
        <v>0</v>
      </c>
      <c r="E30" s="5" t="s">
        <v>21</v>
      </c>
      <c r="F30" s="5">
        <v>4.2976770000000002</v>
      </c>
      <c r="G30" s="5">
        <v>4.7624589999999998</v>
      </c>
      <c r="H30" s="5">
        <v>2.68784</v>
      </c>
      <c r="I30" s="6">
        <v>0.59893334424668132</v>
      </c>
      <c r="J30" s="6">
        <v>-9.75928611668887E-2</v>
      </c>
      <c r="K30" s="5" t="s">
        <v>21</v>
      </c>
      <c r="L30" s="5">
        <v>2.343321</v>
      </c>
      <c r="M30" s="5">
        <v>2.6261610000000002</v>
      </c>
      <c r="N30" s="5">
        <v>0.81230500000000005</v>
      </c>
      <c r="O30" s="6">
        <v>1.8847797317510047</v>
      </c>
      <c r="P30" s="6">
        <v>-0.1077009368427907</v>
      </c>
      <c r="Q30" s="5" t="s">
        <v>21</v>
      </c>
      <c r="R30" s="7">
        <v>2.2951459999999999</v>
      </c>
      <c r="S30" s="5">
        <v>2.5632109999999999</v>
      </c>
      <c r="T30" s="5">
        <v>2.2466819999999998</v>
      </c>
      <c r="U30" s="6">
        <v>2.1571366130142211E-2</v>
      </c>
      <c r="V30" s="51">
        <v>-0.10458171410781247</v>
      </c>
      <c r="AA30" s="12">
        <v>195.58949759999999</v>
      </c>
      <c r="AB30" s="12">
        <v>12.850806</v>
      </c>
      <c r="AC30" s="12">
        <v>6.4443919999999997</v>
      </c>
      <c r="AD30" s="12">
        <v>3.6781470000000001</v>
      </c>
      <c r="AE30" s="12">
        <v>3.79067</v>
      </c>
      <c r="AF30" s="13">
        <v>12.850806</v>
      </c>
      <c r="AG30" s="13">
        <v>6.4443919999999997</v>
      </c>
      <c r="AH30" s="12">
        <v>2.68784</v>
      </c>
      <c r="AI30" s="12">
        <v>3.6781470000000001</v>
      </c>
      <c r="AJ30" s="12">
        <v>3.79067</v>
      </c>
      <c r="AK30" s="12">
        <v>4.7624589999999998</v>
      </c>
      <c r="AL30" s="12">
        <v>4.2976770000000002</v>
      </c>
      <c r="AM30" s="13">
        <v>6.0602260000000001</v>
      </c>
      <c r="AN30" s="13">
        <v>-3.0773999999999999E-2</v>
      </c>
      <c r="AO30" s="12">
        <v>0.80584900000000004</v>
      </c>
      <c r="AP30" s="12">
        <v>1.207446</v>
      </c>
      <c r="AQ30" s="12">
        <v>1.294046</v>
      </c>
      <c r="AR30" s="12">
        <v>2.508683</v>
      </c>
      <c r="AS30" s="12">
        <v>2.2574969999999999</v>
      </c>
      <c r="AT30" s="13">
        <v>6.35893</v>
      </c>
      <c r="AU30" s="13">
        <v>-8.7379999999999992E-3</v>
      </c>
      <c r="AV30" s="12">
        <v>0.81230500000000005</v>
      </c>
      <c r="AW30" s="12">
        <v>1.2149160000000001</v>
      </c>
      <c r="AX30" s="12">
        <v>1.389448</v>
      </c>
      <c r="AY30" s="12">
        <v>1.2149160000000001</v>
      </c>
      <c r="AZ30" s="12">
        <v>1.389448</v>
      </c>
      <c r="BA30" s="13">
        <v>6.1834829999999998</v>
      </c>
      <c r="BB30" s="13">
        <v>2.324449</v>
      </c>
      <c r="BC30" s="12">
        <v>2.2466819999999998</v>
      </c>
      <c r="BD30" s="12">
        <v>0.74925299999999995</v>
      </c>
      <c r="BE30" s="12">
        <v>0.74925299999999995</v>
      </c>
      <c r="BF30" s="12">
        <v>0.74925299999999995</v>
      </c>
      <c r="BG30" s="12">
        <v>1.325126</v>
      </c>
      <c r="BH30" s="12">
        <v>-72.819434999999999</v>
      </c>
      <c r="BI30" s="12">
        <v>-72.819434999999999</v>
      </c>
      <c r="BJ30" s="12">
        <v>-68.951908000000003</v>
      </c>
      <c r="BK30" s="12">
        <v>-68.524407999999994</v>
      </c>
      <c r="BL30" s="12">
        <v>-67.495354000000006</v>
      </c>
      <c r="BM30" s="12">
        <v>-66.023679999999999</v>
      </c>
      <c r="BN30" s="12">
        <v>259.25978400000002</v>
      </c>
      <c r="BO30" s="12">
        <v>259.25978400000002</v>
      </c>
      <c r="BP30" s="12">
        <v>259.96538199999998</v>
      </c>
      <c r="BQ30" s="12">
        <v>261.26537300000001</v>
      </c>
      <c r="BR30" s="12">
        <v>263.84776699999998</v>
      </c>
      <c r="BS30" s="12">
        <v>266.13550300000003</v>
      </c>
    </row>
    <row r="31" spans="2:71" x14ac:dyDescent="0.2">
      <c r="B31" s="11" t="s">
        <v>124</v>
      </c>
      <c r="C31" s="61">
        <v>43762</v>
      </c>
      <c r="D31" s="68" t="s">
        <v>0</v>
      </c>
      <c r="E31" s="5" t="s">
        <v>21</v>
      </c>
      <c r="F31" s="5">
        <v>111.93273499999999</v>
      </c>
      <c r="G31" s="5">
        <v>132.625585</v>
      </c>
      <c r="H31" s="5">
        <v>66.546319999999994</v>
      </c>
      <c r="I31" s="6">
        <v>0.68202742090020907</v>
      </c>
      <c r="J31" s="6">
        <v>-0.15602457097550226</v>
      </c>
      <c r="K31" s="5" t="s">
        <v>21</v>
      </c>
      <c r="L31" s="5">
        <v>26.293784000000002</v>
      </c>
      <c r="M31" s="5">
        <v>29.845775999999997</v>
      </c>
      <c r="N31" s="5">
        <v>24.724943000000003</v>
      </c>
      <c r="O31" s="6">
        <v>6.3451753963598589E-2</v>
      </c>
      <c r="P31" s="6">
        <v>-0.11901154789877122</v>
      </c>
      <c r="Q31" s="5" t="s">
        <v>21</v>
      </c>
      <c r="R31" s="7">
        <v>16.467967000000002</v>
      </c>
      <c r="S31" s="5">
        <v>17.062868000000002</v>
      </c>
      <c r="T31" s="5">
        <v>-20.376787</v>
      </c>
      <c r="U31" s="6" t="s">
        <v>342</v>
      </c>
      <c r="V31" s="51">
        <v>-3.4865240708654599E-2</v>
      </c>
      <c r="AA31" s="12">
        <v>399.79999999999995</v>
      </c>
      <c r="AB31" s="12">
        <v>438.56823300000002</v>
      </c>
      <c r="AC31" s="12">
        <v>250.01185000000001</v>
      </c>
      <c r="AD31" s="12">
        <v>141.723781</v>
      </c>
      <c r="AE31" s="12">
        <v>194.00991300000001</v>
      </c>
      <c r="AF31" s="13">
        <v>105.026764</v>
      </c>
      <c r="AG31" s="13">
        <v>73.541813000000005</v>
      </c>
      <c r="AH31" s="12">
        <v>28.99802</v>
      </c>
      <c r="AI31" s="12">
        <v>44.752695000000003</v>
      </c>
      <c r="AJ31" s="12">
        <v>35.222946</v>
      </c>
      <c r="AK31" s="12">
        <v>38.278664999999997</v>
      </c>
      <c r="AL31" s="12">
        <v>31.525153</v>
      </c>
      <c r="AM31" s="13">
        <v>75.771773999999994</v>
      </c>
      <c r="AN31" s="13">
        <v>51.119653999999997</v>
      </c>
      <c r="AO31" s="12">
        <v>22.791319000000001</v>
      </c>
      <c r="AP31" s="12">
        <v>35.276468000000001</v>
      </c>
      <c r="AQ31" s="12">
        <v>24.850881000000001</v>
      </c>
      <c r="AR31" s="12">
        <v>27.437874999999998</v>
      </c>
      <c r="AS31" s="12">
        <v>23.483018000000001</v>
      </c>
      <c r="AT31" s="13">
        <v>83.581146000000004</v>
      </c>
      <c r="AU31" s="13">
        <v>56.892318000000003</v>
      </c>
      <c r="AV31" s="12">
        <v>24.724941999999999</v>
      </c>
      <c r="AW31" s="12">
        <v>37.274799000000002</v>
      </c>
      <c r="AX31" s="12">
        <v>27.441586000000001</v>
      </c>
      <c r="AY31" s="12">
        <v>37.274799000000002</v>
      </c>
      <c r="AZ31" s="12">
        <v>27.441586000000001</v>
      </c>
      <c r="BA31" s="13">
        <v>41.765695999999998</v>
      </c>
      <c r="BB31" s="13">
        <v>-10.749231999999999</v>
      </c>
      <c r="BC31" s="12">
        <v>-20.376787</v>
      </c>
      <c r="BD31" s="12">
        <v>39.175862000000002</v>
      </c>
      <c r="BE31" s="12">
        <v>39.175862000000002</v>
      </c>
      <c r="BF31" s="12">
        <v>39.175862000000002</v>
      </c>
      <c r="BG31" s="12">
        <v>8.2348610000000004</v>
      </c>
      <c r="BH31" s="12">
        <v>42.983753999999998</v>
      </c>
      <c r="BI31" s="12">
        <v>42.983753999999998</v>
      </c>
      <c r="BJ31" s="12">
        <v>33.397523999999997</v>
      </c>
      <c r="BK31" s="12">
        <v>3.6079479999999999</v>
      </c>
      <c r="BL31" s="12">
        <v>-21.163108999999999</v>
      </c>
      <c r="BM31" s="12">
        <v>87.870609999999999</v>
      </c>
      <c r="BN31" s="12">
        <v>149.73709500000001</v>
      </c>
      <c r="BO31" s="12">
        <v>149.73709500000001</v>
      </c>
      <c r="BP31" s="12">
        <v>188.953472</v>
      </c>
      <c r="BQ31" s="12">
        <v>197.41855699999999</v>
      </c>
      <c r="BR31" s="12">
        <v>202.09988000000001</v>
      </c>
      <c r="BS31" s="12">
        <v>218.46267499999999</v>
      </c>
    </row>
    <row r="32" spans="2:71" x14ac:dyDescent="0.2">
      <c r="B32" s="11" t="s">
        <v>84</v>
      </c>
      <c r="C32" s="61">
        <v>43762</v>
      </c>
      <c r="D32" s="68" t="s">
        <v>0</v>
      </c>
      <c r="E32" s="5" t="s">
        <v>21</v>
      </c>
      <c r="F32" s="5">
        <v>170.709835</v>
      </c>
      <c r="G32" s="5">
        <v>172.30160699999999</v>
      </c>
      <c r="H32" s="5">
        <v>163.58700099999999</v>
      </c>
      <c r="I32" s="6">
        <v>4.3541564772619168E-2</v>
      </c>
      <c r="J32" s="6">
        <v>-9.2382887641900835E-3</v>
      </c>
      <c r="K32" s="5" t="s">
        <v>21</v>
      </c>
      <c r="L32" s="5">
        <v>26.426096000000001</v>
      </c>
      <c r="M32" s="5">
        <v>34.078433000000004</v>
      </c>
      <c r="N32" s="5">
        <v>61.074561000000003</v>
      </c>
      <c r="O32" s="6">
        <v>-0.56731418830828761</v>
      </c>
      <c r="P32" s="6">
        <v>-0.22455072978267521</v>
      </c>
      <c r="Q32" s="5" t="s">
        <v>21</v>
      </c>
      <c r="R32" s="7">
        <v>28.469683</v>
      </c>
      <c r="S32" s="5">
        <v>7.4945510000000004</v>
      </c>
      <c r="T32" s="5">
        <v>-8.2761700000000005</v>
      </c>
      <c r="U32" s="6" t="s">
        <v>342</v>
      </c>
      <c r="V32" s="51">
        <v>2.7987176283142245</v>
      </c>
      <c r="AA32" s="12">
        <v>355.88</v>
      </c>
      <c r="AB32" s="12">
        <v>492.81925799999999</v>
      </c>
      <c r="AC32" s="12">
        <v>400.17551700000001</v>
      </c>
      <c r="AD32" s="12">
        <v>154.92260300000001</v>
      </c>
      <c r="AE32" s="12">
        <v>149.807816</v>
      </c>
      <c r="AF32" s="13">
        <v>125.522051</v>
      </c>
      <c r="AG32" s="13">
        <v>157.21828400000001</v>
      </c>
      <c r="AH32" s="12">
        <v>70.731930000000006</v>
      </c>
      <c r="AI32" s="12">
        <v>39.850670000000001</v>
      </c>
      <c r="AJ32" s="12">
        <v>39.428263000000001</v>
      </c>
      <c r="AK32" s="12">
        <v>47.349297999999997</v>
      </c>
      <c r="AL32" s="12">
        <v>38.744489999999999</v>
      </c>
      <c r="AM32" s="13">
        <v>75.446686</v>
      </c>
      <c r="AN32" s="13">
        <v>120.04590899999999</v>
      </c>
      <c r="AO32" s="12">
        <v>57.255456000000002</v>
      </c>
      <c r="AP32" s="12">
        <v>23.263172000000001</v>
      </c>
      <c r="AQ32" s="12">
        <v>24.047898</v>
      </c>
      <c r="AR32" s="12">
        <v>29.763621000000001</v>
      </c>
      <c r="AS32" s="12">
        <v>21.635166999999999</v>
      </c>
      <c r="AT32" s="13">
        <v>89.795192999999998</v>
      </c>
      <c r="AU32" s="13">
        <v>131.651431</v>
      </c>
      <c r="AV32" s="12">
        <v>61.074561000000003</v>
      </c>
      <c r="AW32" s="12">
        <v>27.646256999999999</v>
      </c>
      <c r="AX32" s="12">
        <v>29.290664</v>
      </c>
      <c r="AY32" s="12">
        <v>27.646256999999999</v>
      </c>
      <c r="AZ32" s="12">
        <v>29.290664</v>
      </c>
      <c r="BA32" s="13">
        <v>38.750832000000003</v>
      </c>
      <c r="BB32" s="13">
        <v>-3.838848</v>
      </c>
      <c r="BC32" s="12">
        <v>-8.2761700000000005</v>
      </c>
      <c r="BD32" s="12">
        <v>61.808503000000002</v>
      </c>
      <c r="BE32" s="12">
        <v>61.808503000000002</v>
      </c>
      <c r="BF32" s="12">
        <v>61.808503000000002</v>
      </c>
      <c r="BG32" s="12">
        <v>2.7865980000000001</v>
      </c>
      <c r="BH32" s="12">
        <v>524.87687500000004</v>
      </c>
      <c r="BI32" s="12">
        <v>524.87687500000004</v>
      </c>
      <c r="BJ32" s="12">
        <v>467.06093299999998</v>
      </c>
      <c r="BK32" s="12">
        <v>488.95704000000001</v>
      </c>
      <c r="BL32" s="12">
        <v>515.95094500000005</v>
      </c>
      <c r="BM32" s="12">
        <v>475.833371</v>
      </c>
      <c r="BN32" s="12">
        <v>97.408996000000002</v>
      </c>
      <c r="BO32" s="12">
        <v>97.408996000000002</v>
      </c>
      <c r="BP32" s="12">
        <v>138.83842100000001</v>
      </c>
      <c r="BQ32" s="12">
        <v>150.013893</v>
      </c>
      <c r="BR32" s="12">
        <v>155.86587700000001</v>
      </c>
      <c r="BS32" s="12">
        <v>181.77019999999999</v>
      </c>
    </row>
    <row r="33" spans="2:71" x14ac:dyDescent="0.2">
      <c r="B33" s="11" t="s">
        <v>199</v>
      </c>
      <c r="C33" s="61">
        <v>43762</v>
      </c>
      <c r="D33" s="68" t="s">
        <v>0</v>
      </c>
      <c r="E33" s="5" t="s">
        <v>21</v>
      </c>
      <c r="F33" s="5">
        <v>5.5919319999999999</v>
      </c>
      <c r="G33" s="5">
        <v>12.059609</v>
      </c>
      <c r="H33" s="5">
        <v>3.3492199999999999</v>
      </c>
      <c r="I33" s="6">
        <v>0.66962218068684654</v>
      </c>
      <c r="J33" s="6">
        <v>-0.53630901300365541</v>
      </c>
      <c r="K33" s="5" t="s">
        <v>21</v>
      </c>
      <c r="L33" s="5">
        <v>-3.2114310000000001</v>
      </c>
      <c r="M33" s="5">
        <v>3.5443899999999999</v>
      </c>
      <c r="N33" s="5">
        <v>-4.60893</v>
      </c>
      <c r="O33" s="6" t="s">
        <v>342</v>
      </c>
      <c r="P33" s="6" t="s">
        <v>342</v>
      </c>
      <c r="Q33" s="5" t="s">
        <v>21</v>
      </c>
      <c r="R33" s="7">
        <v>-0.93850699999999998</v>
      </c>
      <c r="S33" s="5">
        <v>2.1612580000000001</v>
      </c>
      <c r="T33" s="5">
        <v>2.4818159999999998</v>
      </c>
      <c r="U33" s="6" t="s">
        <v>342</v>
      </c>
      <c r="V33" s="51" t="s">
        <v>342</v>
      </c>
      <c r="AA33" s="12">
        <v>124.13606309999999</v>
      </c>
      <c r="AB33" s="12">
        <v>27.124950999999999</v>
      </c>
      <c r="AC33" s="12">
        <v>15.339983</v>
      </c>
      <c r="AD33" s="12">
        <v>18.279685000000001</v>
      </c>
      <c r="AE33" s="12">
        <v>9.4734099999999994</v>
      </c>
      <c r="AF33" s="13">
        <v>18.986439000000001</v>
      </c>
      <c r="AG33" s="13">
        <v>12.09656</v>
      </c>
      <c r="AH33" s="12">
        <v>2.0835270000000001</v>
      </c>
      <c r="AI33" s="12">
        <v>16.040209999999998</v>
      </c>
      <c r="AJ33" s="12">
        <v>6.0144830000000002</v>
      </c>
      <c r="AK33" s="12">
        <v>10.017918999999999</v>
      </c>
      <c r="AL33" s="12">
        <v>2.954037</v>
      </c>
      <c r="AM33" s="13">
        <v>-3.36653</v>
      </c>
      <c r="AN33" s="13">
        <v>-7.2793559999999999</v>
      </c>
      <c r="AO33" s="12">
        <v>-5.5116779999999999</v>
      </c>
      <c r="AP33" s="12">
        <v>6.137607</v>
      </c>
      <c r="AQ33" s="12">
        <v>-0.96195799999999998</v>
      </c>
      <c r="AR33" s="12">
        <v>2.0546799999999998</v>
      </c>
      <c r="AS33" s="12">
        <v>-4.4592520000000002</v>
      </c>
      <c r="AT33" s="13">
        <v>0.47056900000000002</v>
      </c>
      <c r="AU33" s="13">
        <v>-4.6890140000000002</v>
      </c>
      <c r="AV33" s="12">
        <v>-4.60893</v>
      </c>
      <c r="AW33" s="12">
        <v>7.2776560000000003</v>
      </c>
      <c r="AX33" s="12">
        <v>0.13761000000000001</v>
      </c>
      <c r="AY33" s="12">
        <v>7.2776560000000003</v>
      </c>
      <c r="AZ33" s="12">
        <v>0.13761000000000001</v>
      </c>
      <c r="BA33" s="13">
        <v>2.4548909999999999</v>
      </c>
      <c r="BB33" s="13">
        <v>4.3239419999999997</v>
      </c>
      <c r="BC33" s="12">
        <v>2.4818159999999998</v>
      </c>
      <c r="BD33" s="12">
        <v>0.20586599999999999</v>
      </c>
      <c r="BE33" s="12">
        <v>0.20586599999999999</v>
      </c>
      <c r="BF33" s="12">
        <v>0.20586599999999999</v>
      </c>
      <c r="BG33" s="12">
        <v>1.23214</v>
      </c>
      <c r="BH33" s="12">
        <v>1.356527</v>
      </c>
      <c r="BI33" s="12">
        <v>1.356527</v>
      </c>
      <c r="BJ33" s="12">
        <v>-2.4041670000000002</v>
      </c>
      <c r="BK33" s="12">
        <v>4.4856020000000001</v>
      </c>
      <c r="BL33" s="12">
        <v>7.301723</v>
      </c>
      <c r="BM33" s="12">
        <v>1.7986249999999999</v>
      </c>
      <c r="BN33" s="12">
        <v>40.326338</v>
      </c>
      <c r="BO33" s="12">
        <v>40.326338</v>
      </c>
      <c r="BP33" s="12">
        <v>41.668657000000003</v>
      </c>
      <c r="BQ33" s="12">
        <v>42.515864000000001</v>
      </c>
      <c r="BR33" s="12">
        <v>44.477449999999997</v>
      </c>
      <c r="BS33" s="12">
        <v>43.671233999999998</v>
      </c>
    </row>
    <row r="34" spans="2:71" x14ac:dyDescent="0.2">
      <c r="B34" s="11" t="s">
        <v>149</v>
      </c>
      <c r="C34" s="61">
        <v>43762</v>
      </c>
      <c r="D34" s="68" t="s">
        <v>0</v>
      </c>
      <c r="E34" s="5" t="s">
        <v>21</v>
      </c>
      <c r="F34" s="5">
        <v>796.15313600000002</v>
      </c>
      <c r="G34" s="5">
        <v>706.29109100000005</v>
      </c>
      <c r="H34" s="5">
        <v>651.50349100000005</v>
      </c>
      <c r="I34" s="6">
        <v>0.22202435903754814</v>
      </c>
      <c r="J34" s="6">
        <v>0.12723089126434983</v>
      </c>
      <c r="K34" s="5" t="s">
        <v>21</v>
      </c>
      <c r="L34" s="5">
        <v>85.395045999999994</v>
      </c>
      <c r="M34" s="5">
        <v>79.675466999999998</v>
      </c>
      <c r="N34" s="5">
        <v>31.213009</v>
      </c>
      <c r="O34" s="6">
        <v>1.7358799659462498</v>
      </c>
      <c r="P34" s="6">
        <v>7.1785948866794902E-2</v>
      </c>
      <c r="Q34" s="5" t="s">
        <v>21</v>
      </c>
      <c r="R34" s="7">
        <v>32.295951000000002</v>
      </c>
      <c r="S34" s="5">
        <v>34.961559000000001</v>
      </c>
      <c r="T34" s="5">
        <v>38.950795999999997</v>
      </c>
      <c r="U34" s="6">
        <v>-0.1708526059390415</v>
      </c>
      <c r="V34" s="51">
        <v>-7.6243968411134011E-2</v>
      </c>
      <c r="AA34" s="12">
        <v>761.4</v>
      </c>
      <c r="AB34" s="12">
        <v>2232.7902560000002</v>
      </c>
      <c r="AC34" s="12">
        <v>1763.266437</v>
      </c>
      <c r="AD34" s="12">
        <v>699.34371399999998</v>
      </c>
      <c r="AE34" s="12">
        <v>730.34602900000004</v>
      </c>
      <c r="AF34" s="13">
        <v>305.16441800000001</v>
      </c>
      <c r="AG34" s="13">
        <v>269.486898</v>
      </c>
      <c r="AH34" s="12">
        <v>69.376859999999994</v>
      </c>
      <c r="AI34" s="12">
        <v>59.785456000000003</v>
      </c>
      <c r="AJ34" s="12">
        <v>70.4636</v>
      </c>
      <c r="AK34" s="12">
        <v>117.217191</v>
      </c>
      <c r="AL34" s="12">
        <v>117.483627</v>
      </c>
      <c r="AM34" s="13">
        <v>167.71634</v>
      </c>
      <c r="AN34" s="13">
        <v>142.281711</v>
      </c>
      <c r="AO34" s="12">
        <v>21.430375000000002</v>
      </c>
      <c r="AP34" s="12">
        <v>16.624023000000001</v>
      </c>
      <c r="AQ34" s="12">
        <v>23.805045</v>
      </c>
      <c r="AR34" s="12">
        <v>69.244416000000001</v>
      </c>
      <c r="AS34" s="12">
        <v>74.666878999999994</v>
      </c>
      <c r="AT34" s="13">
        <v>198.96623399999999</v>
      </c>
      <c r="AU34" s="13">
        <v>170.63174100000001</v>
      </c>
      <c r="AV34" s="12">
        <v>31.213009</v>
      </c>
      <c r="AW34" s="12">
        <v>25.157202999999999</v>
      </c>
      <c r="AX34" s="12">
        <v>33.895721000000002</v>
      </c>
      <c r="AY34" s="12">
        <v>25.157202999999999</v>
      </c>
      <c r="AZ34" s="12">
        <v>33.895721000000002</v>
      </c>
      <c r="BA34" s="13">
        <v>61.287702000000003</v>
      </c>
      <c r="BB34" s="13">
        <v>136.602879</v>
      </c>
      <c r="BC34" s="12">
        <v>38.950795999999997</v>
      </c>
      <c r="BD34" s="12">
        <v>-10.57349</v>
      </c>
      <c r="BE34" s="12">
        <v>-10.57349</v>
      </c>
      <c r="BF34" s="12">
        <v>-10.57349</v>
      </c>
      <c r="BG34" s="12">
        <v>-5.9698089999999997</v>
      </c>
      <c r="BH34" s="12">
        <v>159.63253</v>
      </c>
      <c r="BI34" s="12">
        <v>159.63253</v>
      </c>
      <c r="BJ34" s="12">
        <v>284.135715</v>
      </c>
      <c r="BK34" s="12">
        <v>450.94603000000001</v>
      </c>
      <c r="BL34" s="12">
        <v>437.48222900000002</v>
      </c>
      <c r="BM34" s="12">
        <v>501.67176699999999</v>
      </c>
      <c r="BN34" s="12">
        <v>665.552865</v>
      </c>
      <c r="BO34" s="12">
        <v>665.552865</v>
      </c>
      <c r="BP34" s="12">
        <v>655.88297399999999</v>
      </c>
      <c r="BQ34" s="12">
        <v>625.56275600000004</v>
      </c>
      <c r="BR34" s="12">
        <v>660.524315</v>
      </c>
      <c r="BS34" s="12">
        <v>692.82026699999994</v>
      </c>
    </row>
    <row r="35" spans="2:71" x14ac:dyDescent="0.2">
      <c r="B35" s="11" t="s">
        <v>224</v>
      </c>
      <c r="C35" s="61">
        <v>43762</v>
      </c>
      <c r="D35" s="68" t="s">
        <v>0</v>
      </c>
      <c r="E35" s="5" t="s">
        <v>21</v>
      </c>
      <c r="F35" s="5">
        <v>267.50080500000001</v>
      </c>
      <c r="G35" s="5">
        <v>346.10690099999999</v>
      </c>
      <c r="H35" s="5">
        <v>193.27932000000001</v>
      </c>
      <c r="I35" s="6">
        <v>0.38401151763158103</v>
      </c>
      <c r="J35" s="6">
        <v>-0.22711507852887336</v>
      </c>
      <c r="K35" s="5" t="s">
        <v>21</v>
      </c>
      <c r="L35" s="5">
        <v>4.8430660000000003</v>
      </c>
      <c r="M35" s="5">
        <v>3.768205</v>
      </c>
      <c r="N35" s="5">
        <v>-13.857101999999999</v>
      </c>
      <c r="O35" s="6" t="s">
        <v>342</v>
      </c>
      <c r="P35" s="6">
        <v>0.28524483142504198</v>
      </c>
      <c r="Q35" s="5" t="s">
        <v>21</v>
      </c>
      <c r="R35" s="7">
        <v>-18.359152000000002</v>
      </c>
      <c r="S35" s="5">
        <v>-66.755026000000001</v>
      </c>
      <c r="T35" s="5">
        <v>-22.995387999999998</v>
      </c>
      <c r="U35" s="6" t="s">
        <v>342</v>
      </c>
      <c r="V35" s="51" t="s">
        <v>342</v>
      </c>
      <c r="AA35" s="12">
        <v>594.16156799999999</v>
      </c>
      <c r="AB35" s="12">
        <v>833.02197100000001</v>
      </c>
      <c r="AC35" s="12">
        <v>601.18008299999997</v>
      </c>
      <c r="AD35" s="12">
        <v>438.60789199999999</v>
      </c>
      <c r="AE35" s="12">
        <v>219.414265</v>
      </c>
      <c r="AF35" s="13">
        <v>84.133837999999997</v>
      </c>
      <c r="AG35" s="13">
        <v>69.957425999999998</v>
      </c>
      <c r="AH35" s="12">
        <v>11.012912999999999</v>
      </c>
      <c r="AI35" s="12">
        <v>52.937430999999997</v>
      </c>
      <c r="AJ35" s="12">
        <v>9.2042289999999998</v>
      </c>
      <c r="AK35" s="12">
        <v>25.939063000000001</v>
      </c>
      <c r="AL35" s="12">
        <v>33.232346999999997</v>
      </c>
      <c r="AM35" s="13">
        <v>-50.576284999999999</v>
      </c>
      <c r="AN35" s="13">
        <v>-37.088329999999999</v>
      </c>
      <c r="AO35" s="12">
        <v>-22.919495999999999</v>
      </c>
      <c r="AP35" s="12">
        <v>42.67324</v>
      </c>
      <c r="AQ35" s="12">
        <v>-28.516235000000002</v>
      </c>
      <c r="AR35" s="12">
        <v>-11.256615</v>
      </c>
      <c r="AS35" s="12">
        <v>-10.803435</v>
      </c>
      <c r="AT35" s="13">
        <v>-6.1149250000000004</v>
      </c>
      <c r="AU35" s="13">
        <v>-14.19164</v>
      </c>
      <c r="AV35" s="12">
        <v>-13.857101999999999</v>
      </c>
      <c r="AW35" s="12">
        <v>52.315812000000001</v>
      </c>
      <c r="AX35" s="12">
        <v>-14.726196</v>
      </c>
      <c r="AY35" s="12">
        <v>52.315812000000001</v>
      </c>
      <c r="AZ35" s="12">
        <v>-14.726196</v>
      </c>
      <c r="BA35" s="13">
        <v>-110.52747100000001</v>
      </c>
      <c r="BB35" s="13">
        <v>-46.014823999999997</v>
      </c>
      <c r="BC35" s="12">
        <v>-22.995387999999998</v>
      </c>
      <c r="BD35" s="12">
        <v>26.200733</v>
      </c>
      <c r="BE35" s="12">
        <v>26.200733</v>
      </c>
      <c r="BF35" s="12">
        <v>26.200733</v>
      </c>
      <c r="BG35" s="12">
        <v>-25.413292999999999</v>
      </c>
      <c r="BH35" s="12">
        <v>293.12698899999998</v>
      </c>
      <c r="BI35" s="12">
        <v>293.12698899999998</v>
      </c>
      <c r="BJ35" s="12">
        <v>295.048586</v>
      </c>
      <c r="BK35" s="12">
        <v>337.66143</v>
      </c>
      <c r="BL35" s="12">
        <v>495.87577399999998</v>
      </c>
      <c r="BM35" s="12">
        <v>583.05121399999996</v>
      </c>
      <c r="BN35" s="12">
        <v>865.20503099999996</v>
      </c>
      <c r="BO35" s="12">
        <v>865.20503099999996</v>
      </c>
      <c r="BP35" s="12">
        <v>813.66493800000001</v>
      </c>
      <c r="BQ35" s="12">
        <v>854.09883300000001</v>
      </c>
      <c r="BR35" s="12">
        <v>803.032554</v>
      </c>
      <c r="BS35" s="12">
        <v>771.789309</v>
      </c>
    </row>
    <row r="36" spans="2:71" x14ac:dyDescent="0.2">
      <c r="B36" s="11" t="s">
        <v>106</v>
      </c>
      <c r="C36" s="62">
        <v>43762</v>
      </c>
      <c r="D36" s="68" t="s">
        <v>0</v>
      </c>
      <c r="E36" s="5" t="s">
        <v>21</v>
      </c>
      <c r="F36" s="5">
        <v>30.974368999999999</v>
      </c>
      <c r="G36" s="5">
        <v>33.003906999999998</v>
      </c>
      <c r="H36" s="5">
        <v>21.793937</v>
      </c>
      <c r="I36" s="6">
        <v>0.42123788831728759</v>
      </c>
      <c r="J36" s="6">
        <v>-6.1493871013513557E-2</v>
      </c>
      <c r="K36" s="5" t="s">
        <v>21</v>
      </c>
      <c r="L36" s="5">
        <v>1.7404160000000002</v>
      </c>
      <c r="M36" s="5">
        <v>5.0566929999999992</v>
      </c>
      <c r="N36" s="5">
        <v>1.674488</v>
      </c>
      <c r="O36" s="6">
        <v>3.9372034914553211E-2</v>
      </c>
      <c r="P36" s="6">
        <v>-0.6558193269791146</v>
      </c>
      <c r="Q36" s="5" t="s">
        <v>21</v>
      </c>
      <c r="R36" s="7">
        <v>-0.72502299999999997</v>
      </c>
      <c r="S36" s="5">
        <v>0.42738599999999999</v>
      </c>
      <c r="T36" s="5">
        <v>-0.91498000000000002</v>
      </c>
      <c r="U36" s="6" t="s">
        <v>342</v>
      </c>
      <c r="V36" s="51" t="s">
        <v>342</v>
      </c>
      <c r="AA36" s="12">
        <v>85.35</v>
      </c>
      <c r="AB36" s="12">
        <v>96.202223000000004</v>
      </c>
      <c r="AC36" s="12">
        <v>72.433481999999998</v>
      </c>
      <c r="AD36" s="12">
        <v>34.165635000000002</v>
      </c>
      <c r="AE36" s="12">
        <v>32.223947000000003</v>
      </c>
      <c r="AF36" s="13">
        <v>13.967155999999999</v>
      </c>
      <c r="AG36" s="13">
        <v>10.964544</v>
      </c>
      <c r="AH36" s="12">
        <v>3.506462</v>
      </c>
      <c r="AI36" s="12">
        <v>4.3657589999999997</v>
      </c>
      <c r="AJ36" s="12">
        <v>1.6938569999999999</v>
      </c>
      <c r="AK36" s="12">
        <v>7.4933709999999998</v>
      </c>
      <c r="AL36" s="12">
        <v>4.779928</v>
      </c>
      <c r="AM36" s="13">
        <v>3.5753370000000002</v>
      </c>
      <c r="AN36" s="13">
        <v>2.873259</v>
      </c>
      <c r="AO36" s="12">
        <v>0.78163700000000003</v>
      </c>
      <c r="AP36" s="12">
        <v>1.741722</v>
      </c>
      <c r="AQ36" s="12">
        <v>-1.3625849999999999</v>
      </c>
      <c r="AR36" s="12">
        <v>4.0676119999999996</v>
      </c>
      <c r="AS36" s="12">
        <v>0.87031000000000003</v>
      </c>
      <c r="AT36" s="13">
        <v>6.4225469999999998</v>
      </c>
      <c r="AU36" s="13">
        <v>5.9052020000000001</v>
      </c>
      <c r="AV36" s="12">
        <v>1.674488</v>
      </c>
      <c r="AW36" s="12">
        <v>2.6807560000000001</v>
      </c>
      <c r="AX36" s="12">
        <v>-0.37456200000000001</v>
      </c>
      <c r="AY36" s="12">
        <v>2.6807560000000001</v>
      </c>
      <c r="AZ36" s="12">
        <v>-0.37456200000000001</v>
      </c>
      <c r="BA36" s="13">
        <v>-5.2534749999999999</v>
      </c>
      <c r="BB36" s="13">
        <v>-1.5386850000000001</v>
      </c>
      <c r="BC36" s="12">
        <v>-0.91498000000000002</v>
      </c>
      <c r="BD36" s="12">
        <v>1.159203</v>
      </c>
      <c r="BE36" s="12">
        <v>1.159203</v>
      </c>
      <c r="BF36" s="12">
        <v>1.159203</v>
      </c>
      <c r="BG36" s="12">
        <v>-4.955838</v>
      </c>
      <c r="BH36" s="12">
        <v>18.997606000000001</v>
      </c>
      <c r="BI36" s="12">
        <v>18.997606000000001</v>
      </c>
      <c r="BJ36" s="12">
        <v>-0.18732199999999999</v>
      </c>
      <c r="BK36" s="12">
        <v>5.7699E-2</v>
      </c>
      <c r="BL36" s="12">
        <v>-2.1502E-2</v>
      </c>
      <c r="BM36" s="12">
        <v>-7.5861229999999997</v>
      </c>
      <c r="BN36" s="12">
        <v>47.697000000000003</v>
      </c>
      <c r="BO36" s="12">
        <v>47.697000000000003</v>
      </c>
      <c r="BP36" s="12">
        <v>63.006996000000001</v>
      </c>
      <c r="BQ36" s="12">
        <v>58.051158000000001</v>
      </c>
      <c r="BR36" s="12">
        <v>58.463169000000001</v>
      </c>
      <c r="BS36" s="12">
        <v>66.808448999999996</v>
      </c>
    </row>
    <row r="37" spans="2:71" x14ac:dyDescent="0.2">
      <c r="B37" s="11" t="s">
        <v>28</v>
      </c>
      <c r="C37" s="61">
        <v>43763</v>
      </c>
      <c r="D37" s="68" t="s">
        <v>1</v>
      </c>
      <c r="E37" s="5" t="s">
        <v>21</v>
      </c>
      <c r="F37" s="5" t="s">
        <v>21</v>
      </c>
      <c r="G37" s="5" t="s">
        <v>21</v>
      </c>
      <c r="H37" s="5" t="s">
        <v>21</v>
      </c>
      <c r="I37" s="6" t="s">
        <v>21</v>
      </c>
      <c r="J37" s="6" t="s">
        <v>21</v>
      </c>
      <c r="K37" s="5" t="s">
        <v>21</v>
      </c>
      <c r="L37" s="5" t="s">
        <v>21</v>
      </c>
      <c r="M37" s="5" t="s">
        <v>21</v>
      </c>
      <c r="N37" s="5" t="s">
        <v>21</v>
      </c>
      <c r="O37" s="6" t="s">
        <v>21</v>
      </c>
      <c r="P37" s="6" t="s">
        <v>21</v>
      </c>
      <c r="Q37" s="5">
        <v>1283.5460697668616</v>
      </c>
      <c r="R37" s="7">
        <v>1397.299</v>
      </c>
      <c r="S37" s="5">
        <v>1278.1220000000001</v>
      </c>
      <c r="T37" s="5">
        <v>1327.2339999999999</v>
      </c>
      <c r="U37" s="6">
        <v>5.2790238948067891E-2</v>
      </c>
      <c r="V37" s="51">
        <v>9.3243837442748001E-2</v>
      </c>
      <c r="AA37" s="12">
        <v>37076</v>
      </c>
      <c r="AB37" s="12">
        <v>11085.361999999999</v>
      </c>
      <c r="AC37" s="12">
        <v>10533.950999999999</v>
      </c>
      <c r="AD37" s="12">
        <v>4032.1770000000001</v>
      </c>
      <c r="AE37" s="12">
        <v>3373.48</v>
      </c>
      <c r="AF37" s="13">
        <v>0</v>
      </c>
      <c r="AG37" s="13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3">
        <v>0</v>
      </c>
      <c r="AN37" s="13">
        <v>0</v>
      </c>
      <c r="AO37" s="12">
        <v>0</v>
      </c>
      <c r="AP37" s="12">
        <v>5452.1409999999996</v>
      </c>
      <c r="AQ37" s="12">
        <v>5948.982</v>
      </c>
      <c r="AR37" s="12">
        <v>6293.0690000000004</v>
      </c>
      <c r="AS37" s="12">
        <v>6176.64</v>
      </c>
      <c r="AT37" s="13">
        <v>0</v>
      </c>
      <c r="AU37" s="13">
        <v>0</v>
      </c>
      <c r="AV37" s="12">
        <v>88.313999999999993</v>
      </c>
      <c r="AW37" s="12">
        <v>96.337000000000003</v>
      </c>
      <c r="AX37" s="12">
        <v>120.52200000000001</v>
      </c>
      <c r="AY37" s="12">
        <v>96.337000000000003</v>
      </c>
      <c r="AZ37" s="12">
        <v>120.52200000000001</v>
      </c>
      <c r="BA37" s="13">
        <v>4087.953</v>
      </c>
      <c r="BB37" s="13">
        <v>4638.8429999999998</v>
      </c>
      <c r="BC37" s="12">
        <v>0</v>
      </c>
      <c r="BD37" s="12">
        <v>285.62700000000001</v>
      </c>
      <c r="BE37" s="12">
        <v>285.62700000000001</v>
      </c>
      <c r="BF37" s="12">
        <v>285.62700000000001</v>
      </c>
      <c r="BG37" s="12">
        <v>601.30799999999999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43188.58</v>
      </c>
      <c r="BO37" s="12">
        <v>43188.58</v>
      </c>
      <c r="BP37" s="12">
        <v>43809.089</v>
      </c>
      <c r="BQ37" s="12">
        <v>47563.805</v>
      </c>
      <c r="BR37" s="12">
        <v>49367.811000000002</v>
      </c>
      <c r="BS37" s="12">
        <v>51541.375</v>
      </c>
    </row>
    <row r="38" spans="2:71" x14ac:dyDescent="0.2">
      <c r="B38" s="11" t="s">
        <v>309</v>
      </c>
      <c r="C38" s="61">
        <v>43763</v>
      </c>
      <c r="D38" s="68" t="s">
        <v>0</v>
      </c>
      <c r="E38" s="5">
        <v>996.88888888888891</v>
      </c>
      <c r="F38" s="5">
        <v>983.17155200000002</v>
      </c>
      <c r="G38" s="5">
        <v>921.84716300000002</v>
      </c>
      <c r="H38" s="5">
        <v>876.15229499999998</v>
      </c>
      <c r="I38" s="6">
        <v>0.12214686603086511</v>
      </c>
      <c r="J38" s="6">
        <v>6.6523379863132392E-2</v>
      </c>
      <c r="K38" s="5">
        <v>97.666666666666671</v>
      </c>
      <c r="L38" s="5">
        <v>102.482653</v>
      </c>
      <c r="M38" s="5">
        <v>92.160668000000001</v>
      </c>
      <c r="N38" s="5">
        <v>141.69825299999999</v>
      </c>
      <c r="O38" s="6">
        <v>-0.27675429421137598</v>
      </c>
      <c r="P38" s="6">
        <v>0.11199989349035522</v>
      </c>
      <c r="Q38" s="5">
        <v>19.555555555555557</v>
      </c>
      <c r="R38" s="7">
        <v>22.245163999999999</v>
      </c>
      <c r="S38" s="5">
        <v>13.777051</v>
      </c>
      <c r="T38" s="5">
        <v>29.176024999999999</v>
      </c>
      <c r="U38" s="6">
        <v>-0.23755329932710167</v>
      </c>
      <c r="V38" s="51">
        <v>0.61465352781230176</v>
      </c>
      <c r="AA38" s="12">
        <v>2262.8456000000001</v>
      </c>
      <c r="AB38" s="12">
        <v>2722.9830900000002</v>
      </c>
      <c r="AC38" s="12">
        <v>3000.9989850000002</v>
      </c>
      <c r="AD38" s="12">
        <v>907.94452799999999</v>
      </c>
      <c r="AE38" s="12">
        <v>817.96437500000002</v>
      </c>
      <c r="AF38" s="13">
        <v>362.57919700000002</v>
      </c>
      <c r="AG38" s="13">
        <v>559.48924</v>
      </c>
      <c r="AH38" s="12">
        <v>185.22961100000001</v>
      </c>
      <c r="AI38" s="12">
        <v>157.34852799999999</v>
      </c>
      <c r="AJ38" s="12">
        <v>95.926970999999995</v>
      </c>
      <c r="AK38" s="12">
        <v>127.21214999999999</v>
      </c>
      <c r="AL38" s="12">
        <v>139.440076</v>
      </c>
      <c r="AM38" s="13">
        <v>149.72492399999999</v>
      </c>
      <c r="AN38" s="13">
        <v>326.447003</v>
      </c>
      <c r="AO38" s="12">
        <v>120.18150799999999</v>
      </c>
      <c r="AP38" s="12">
        <v>84.471818999999996</v>
      </c>
      <c r="AQ38" s="12">
        <v>19.017914000000001</v>
      </c>
      <c r="AR38" s="12">
        <v>60.283189999999998</v>
      </c>
      <c r="AS38" s="12">
        <v>70.423820000000006</v>
      </c>
      <c r="AT38" s="13">
        <v>245.39487399999999</v>
      </c>
      <c r="AU38" s="13">
        <v>388.05992600000002</v>
      </c>
      <c r="AV38" s="12">
        <v>141.69825299999999</v>
      </c>
      <c r="AW38" s="12">
        <v>110.064514</v>
      </c>
      <c r="AX38" s="12">
        <v>50.751553000000001</v>
      </c>
      <c r="AY38" s="12">
        <v>110.064514</v>
      </c>
      <c r="AZ38" s="12">
        <v>50.751553000000001</v>
      </c>
      <c r="BA38" s="13">
        <v>43.604160999999998</v>
      </c>
      <c r="BB38" s="13">
        <v>165.93003200000001</v>
      </c>
      <c r="BC38" s="12">
        <v>29.176024999999999</v>
      </c>
      <c r="BD38" s="12">
        <v>74.176616999999993</v>
      </c>
      <c r="BE38" s="12">
        <v>74.176616999999993</v>
      </c>
      <c r="BF38" s="12">
        <v>74.176616999999993</v>
      </c>
      <c r="BG38" s="12">
        <v>7.5819470000000004</v>
      </c>
      <c r="BH38" s="12">
        <v>1551.02836</v>
      </c>
      <c r="BI38" s="12">
        <v>1551.02836</v>
      </c>
      <c r="BJ38" s="12">
        <v>1360.070774</v>
      </c>
      <c r="BK38" s="12">
        <v>1464.6696910000001</v>
      </c>
      <c r="BL38" s="12">
        <v>1155.0780110000001</v>
      </c>
      <c r="BM38" s="12">
        <v>898.81037900000001</v>
      </c>
      <c r="BN38" s="12">
        <v>568.11273700000004</v>
      </c>
      <c r="BO38" s="12">
        <v>568.11273700000004</v>
      </c>
      <c r="BP38" s="12">
        <v>651.85772199999997</v>
      </c>
      <c r="BQ38" s="12">
        <v>656.66442300000006</v>
      </c>
      <c r="BR38" s="12">
        <v>667.74038499999995</v>
      </c>
      <c r="BS38" s="12">
        <v>699.03707899999995</v>
      </c>
    </row>
    <row r="39" spans="2:71" x14ac:dyDescent="0.2">
      <c r="B39" s="11" t="s">
        <v>162</v>
      </c>
      <c r="C39" s="62">
        <v>43763</v>
      </c>
      <c r="D39" s="68" t="s">
        <v>1</v>
      </c>
      <c r="E39" s="5" t="s">
        <v>21</v>
      </c>
      <c r="F39" s="5" t="s">
        <v>21</v>
      </c>
      <c r="G39" s="5" t="s">
        <v>21</v>
      </c>
      <c r="H39" s="5" t="s">
        <v>21</v>
      </c>
      <c r="I39" s="6" t="s">
        <v>21</v>
      </c>
      <c r="J39" s="6" t="s">
        <v>21</v>
      </c>
      <c r="K39" s="5" t="s">
        <v>21</v>
      </c>
      <c r="L39" s="5" t="s">
        <v>21</v>
      </c>
      <c r="M39" s="5" t="s">
        <v>21</v>
      </c>
      <c r="N39" s="5" t="s">
        <v>21</v>
      </c>
      <c r="O39" s="6" t="s">
        <v>21</v>
      </c>
      <c r="P39" s="6" t="s">
        <v>21</v>
      </c>
      <c r="Q39" s="5" t="s">
        <v>21</v>
      </c>
      <c r="R39" s="7">
        <v>0.247</v>
      </c>
      <c r="S39" s="5">
        <v>2.5049999999999999</v>
      </c>
      <c r="T39" s="5">
        <v>-7.048</v>
      </c>
      <c r="U39" s="6" t="s">
        <v>342</v>
      </c>
      <c r="V39" s="51">
        <v>-0.90139720558882241</v>
      </c>
      <c r="AA39" s="12">
        <v>3689.4</v>
      </c>
      <c r="AB39" s="12">
        <v>262.93900000000002</v>
      </c>
      <c r="AC39" s="12">
        <v>310.76100000000002</v>
      </c>
      <c r="AD39" s="12">
        <v>148.45099999999999</v>
      </c>
      <c r="AE39" s="12">
        <v>98.736999999999995</v>
      </c>
      <c r="AF39" s="13">
        <v>0</v>
      </c>
      <c r="AG39" s="13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3">
        <v>0</v>
      </c>
      <c r="AN39" s="13">
        <v>0</v>
      </c>
      <c r="AO39" s="12">
        <v>0</v>
      </c>
      <c r="AP39" s="12">
        <v>75.998000000000005</v>
      </c>
      <c r="AQ39" s="12">
        <v>75.998000000000005</v>
      </c>
      <c r="AR39" s="12">
        <v>75.998000000000005</v>
      </c>
      <c r="AS39" s="12">
        <v>75.998000000000005</v>
      </c>
      <c r="AT39" s="13">
        <v>0</v>
      </c>
      <c r="AU39" s="13">
        <v>0</v>
      </c>
      <c r="AV39" s="12">
        <v>2.3959999999999999</v>
      </c>
      <c r="AW39" s="12">
        <v>2.54</v>
      </c>
      <c r="AX39" s="12">
        <v>8.0939999999999994</v>
      </c>
      <c r="AY39" s="12">
        <v>2.54</v>
      </c>
      <c r="AZ39" s="12">
        <v>8.0939999999999994</v>
      </c>
      <c r="BA39" s="13">
        <v>27.501999999999999</v>
      </c>
      <c r="BB39" s="13">
        <v>50.438000000000002</v>
      </c>
      <c r="BC39" s="12">
        <v>0</v>
      </c>
      <c r="BD39" s="12">
        <v>43.262</v>
      </c>
      <c r="BE39" s="12">
        <v>43.262</v>
      </c>
      <c r="BF39" s="12">
        <v>43.262</v>
      </c>
      <c r="BG39" s="12">
        <v>56.213999999999999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1083.807</v>
      </c>
      <c r="BO39" s="12">
        <v>1083.807</v>
      </c>
      <c r="BP39" s="12">
        <v>1127.9939999999999</v>
      </c>
      <c r="BQ39" s="12">
        <v>1163.325</v>
      </c>
      <c r="BR39" s="12">
        <v>1200.9459999999999</v>
      </c>
      <c r="BS39" s="12">
        <v>1225.6389999999999</v>
      </c>
    </row>
    <row r="40" spans="2:71" x14ac:dyDescent="0.2">
      <c r="B40" s="11" t="s">
        <v>37</v>
      </c>
      <c r="C40" s="61">
        <v>43763</v>
      </c>
      <c r="D40" s="68" t="s">
        <v>2</v>
      </c>
      <c r="E40" s="5" t="s">
        <v>21</v>
      </c>
      <c r="F40" s="5" t="s">
        <v>21</v>
      </c>
      <c r="G40" s="5" t="s">
        <v>21</v>
      </c>
      <c r="H40" s="5" t="s">
        <v>21</v>
      </c>
      <c r="I40" s="6" t="s">
        <v>21</v>
      </c>
      <c r="J40" s="6" t="s">
        <v>21</v>
      </c>
      <c r="K40" s="5" t="s">
        <v>21</v>
      </c>
      <c r="L40" s="5" t="s">
        <v>21</v>
      </c>
      <c r="M40" s="5" t="s">
        <v>21</v>
      </c>
      <c r="N40" s="5" t="s">
        <v>21</v>
      </c>
      <c r="O40" s="6" t="s">
        <v>21</v>
      </c>
      <c r="P40" s="6" t="s">
        <v>21</v>
      </c>
      <c r="Q40" s="5">
        <v>88.333333333333329</v>
      </c>
      <c r="R40" s="7">
        <v>90.773632000000006</v>
      </c>
      <c r="S40" s="5">
        <v>89.973856999999995</v>
      </c>
      <c r="T40" s="5">
        <v>69.081978000000007</v>
      </c>
      <c r="U40" s="6">
        <v>0.31399873929492861</v>
      </c>
      <c r="V40" s="51">
        <v>8.8889709374135872E-3</v>
      </c>
      <c r="AA40" s="12">
        <v>1511.6400000000003</v>
      </c>
      <c r="AB40" s="12">
        <v>554.95620099999996</v>
      </c>
      <c r="AC40" s="12">
        <v>358.73735900000003</v>
      </c>
      <c r="AD40" s="12">
        <v>185.041766</v>
      </c>
      <c r="AE40" s="12">
        <v>249.897503</v>
      </c>
      <c r="AF40" s="13">
        <v>0</v>
      </c>
      <c r="AG40" s="13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3">
        <v>0</v>
      </c>
      <c r="AN40" s="13">
        <v>0</v>
      </c>
      <c r="AO40" s="12">
        <v>0</v>
      </c>
      <c r="AP40" s="12">
        <v>55.639893999999998</v>
      </c>
      <c r="AQ40" s="12">
        <v>55.281503999999998</v>
      </c>
      <c r="AR40" s="12">
        <v>58.019677999999999</v>
      </c>
      <c r="AS40" s="12">
        <v>58.225968999999999</v>
      </c>
      <c r="AT40" s="13">
        <v>0</v>
      </c>
      <c r="AU40" s="13">
        <v>0</v>
      </c>
      <c r="AV40" s="12">
        <v>4.9533290000000001</v>
      </c>
      <c r="AW40" s="12">
        <v>5.2578639999999996</v>
      </c>
      <c r="AX40" s="12">
        <v>7.260961</v>
      </c>
      <c r="AY40" s="12">
        <v>5.2578639999999996</v>
      </c>
      <c r="AZ40" s="12">
        <v>7.260961</v>
      </c>
      <c r="BA40" s="13">
        <v>259.00157799999999</v>
      </c>
      <c r="BB40" s="13">
        <v>165.1311</v>
      </c>
      <c r="BC40" s="12">
        <v>0</v>
      </c>
      <c r="BD40" s="12">
        <v>3514.9342409999999</v>
      </c>
      <c r="BE40" s="12">
        <v>3514.9342409999999</v>
      </c>
      <c r="BF40" s="12">
        <v>3514.9342409999999</v>
      </c>
      <c r="BG40" s="12">
        <v>3708.0050080000001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682.57685500000002</v>
      </c>
      <c r="BO40" s="12">
        <v>682.57685500000002</v>
      </c>
      <c r="BP40" s="12">
        <v>717.95946300000003</v>
      </c>
      <c r="BQ40" s="12">
        <v>585.93162900000004</v>
      </c>
      <c r="BR40" s="12">
        <v>686.14371300000005</v>
      </c>
      <c r="BS40" s="12">
        <v>788.78133100000002</v>
      </c>
    </row>
    <row r="41" spans="2:71" x14ac:dyDescent="0.2">
      <c r="B41" s="11" t="s">
        <v>280</v>
      </c>
      <c r="C41" s="61">
        <v>43763</v>
      </c>
      <c r="D41" s="68" t="s">
        <v>0</v>
      </c>
      <c r="E41" s="5">
        <v>4668.7331733333331</v>
      </c>
      <c r="F41" s="5">
        <v>4598.6710000000003</v>
      </c>
      <c r="G41" s="5">
        <v>4694.5439999999999</v>
      </c>
      <c r="H41" s="5">
        <v>4301.7280000000001</v>
      </c>
      <c r="I41" s="6">
        <v>6.9028771693607771E-2</v>
      </c>
      <c r="J41" s="6">
        <v>-2.0422217791546848E-2</v>
      </c>
      <c r="K41" s="5">
        <v>922.3455673599999</v>
      </c>
      <c r="L41" s="5">
        <v>1018.4450000000001</v>
      </c>
      <c r="M41" s="5">
        <v>974.69800000000009</v>
      </c>
      <c r="N41" s="5">
        <v>1006.81</v>
      </c>
      <c r="O41" s="6">
        <v>1.1556301586198137E-2</v>
      </c>
      <c r="P41" s="6">
        <v>4.4882620052570044E-2</v>
      </c>
      <c r="Q41" s="5">
        <v>419.80092389333328</v>
      </c>
      <c r="R41" s="7">
        <v>430.834</v>
      </c>
      <c r="S41" s="5">
        <v>479.83300000000003</v>
      </c>
      <c r="T41" s="5">
        <v>1031.499</v>
      </c>
      <c r="U41" s="6">
        <v>-0.58232242590637506</v>
      </c>
      <c r="V41" s="51">
        <v>-0.1021167781290574</v>
      </c>
      <c r="AA41" s="12">
        <v>10035</v>
      </c>
      <c r="AB41" s="12">
        <v>13216.041999999999</v>
      </c>
      <c r="AC41" s="12">
        <v>11083.449000000001</v>
      </c>
      <c r="AD41" s="12">
        <v>4466.8649999999998</v>
      </c>
      <c r="AE41" s="12">
        <v>3922.8270000000002</v>
      </c>
      <c r="AF41" s="13">
        <v>4346.8810000000003</v>
      </c>
      <c r="AG41" s="13">
        <v>3721.2220000000002</v>
      </c>
      <c r="AH41" s="12">
        <v>1497.6969999999999</v>
      </c>
      <c r="AI41" s="12">
        <v>1436.184</v>
      </c>
      <c r="AJ41" s="12">
        <v>1287.5419999999999</v>
      </c>
      <c r="AK41" s="12">
        <v>1518.086</v>
      </c>
      <c r="AL41" s="12">
        <v>1541.2529999999999</v>
      </c>
      <c r="AM41" s="13">
        <v>1828.8409999999999</v>
      </c>
      <c r="AN41" s="13">
        <v>1705.6320000000001</v>
      </c>
      <c r="AO41" s="12">
        <v>719.33699999999999</v>
      </c>
      <c r="AP41" s="12">
        <v>629.904</v>
      </c>
      <c r="AQ41" s="12">
        <v>518.65200000000004</v>
      </c>
      <c r="AR41" s="12">
        <v>620.36400000000003</v>
      </c>
      <c r="AS41" s="12">
        <v>689.82500000000005</v>
      </c>
      <c r="AT41" s="13">
        <v>2823.12</v>
      </c>
      <c r="AU41" s="13">
        <v>2478.5189999999998</v>
      </c>
      <c r="AV41" s="12">
        <v>1006.81</v>
      </c>
      <c r="AW41" s="12">
        <v>905.572</v>
      </c>
      <c r="AX41" s="12">
        <v>829.97699999999998</v>
      </c>
      <c r="AY41" s="12">
        <v>905.572</v>
      </c>
      <c r="AZ41" s="12">
        <v>829.97699999999998</v>
      </c>
      <c r="BA41" s="13">
        <v>1358.982</v>
      </c>
      <c r="BB41" s="13">
        <v>2074.5279999999998</v>
      </c>
      <c r="BC41" s="12">
        <v>1031.499</v>
      </c>
      <c r="BD41" s="12">
        <v>251.31200000000001</v>
      </c>
      <c r="BE41" s="12">
        <v>251.31200000000001</v>
      </c>
      <c r="BF41" s="12">
        <v>251.31200000000001</v>
      </c>
      <c r="BG41" s="12">
        <v>448.315</v>
      </c>
      <c r="BH41" s="12">
        <v>4857.2160000000003</v>
      </c>
      <c r="BI41" s="12">
        <v>4857.2160000000003</v>
      </c>
      <c r="BJ41" s="12">
        <v>4623.1149999999998</v>
      </c>
      <c r="BK41" s="12">
        <v>5520.7190000000001</v>
      </c>
      <c r="BL41" s="12">
        <v>6818.3360000000002</v>
      </c>
      <c r="BM41" s="12">
        <v>6881.473</v>
      </c>
      <c r="BN41" s="12">
        <v>13159.048000000001</v>
      </c>
      <c r="BO41" s="12">
        <v>13159.048000000001</v>
      </c>
      <c r="BP41" s="12">
        <v>12696.168</v>
      </c>
      <c r="BQ41" s="12">
        <v>13151.365</v>
      </c>
      <c r="BR41" s="12">
        <v>13834.171</v>
      </c>
      <c r="BS41" s="12">
        <v>13730.646000000001</v>
      </c>
    </row>
    <row r="42" spans="2:71" x14ac:dyDescent="0.2">
      <c r="B42" s="11" t="s">
        <v>95</v>
      </c>
      <c r="C42" s="61">
        <v>43763</v>
      </c>
      <c r="D42" s="68" t="s">
        <v>0</v>
      </c>
      <c r="E42" s="5" t="s">
        <v>21</v>
      </c>
      <c r="F42" s="5">
        <v>163.74650199999999</v>
      </c>
      <c r="G42" s="5">
        <v>199.77694299999999</v>
      </c>
      <c r="H42" s="5">
        <v>221.288715</v>
      </c>
      <c r="I42" s="6">
        <v>-0.26003229762529922</v>
      </c>
      <c r="J42" s="6">
        <v>-0.18035335038638567</v>
      </c>
      <c r="K42" s="5" t="s">
        <v>21</v>
      </c>
      <c r="L42" s="5">
        <v>7.2064069999999996</v>
      </c>
      <c r="M42" s="5">
        <v>26.299720999999998</v>
      </c>
      <c r="N42" s="5">
        <v>67.696519999999992</v>
      </c>
      <c r="O42" s="6">
        <v>-0.89354833896927044</v>
      </c>
      <c r="P42" s="6">
        <v>-0.72598922247121944</v>
      </c>
      <c r="Q42" s="5" t="s">
        <v>21</v>
      </c>
      <c r="R42" s="7">
        <v>-2.079224</v>
      </c>
      <c r="S42" s="5">
        <v>23.825147999999999</v>
      </c>
      <c r="T42" s="5">
        <v>78.593052</v>
      </c>
      <c r="U42" s="6" t="s">
        <v>342</v>
      </c>
      <c r="V42" s="51" t="s">
        <v>342</v>
      </c>
      <c r="AA42" s="12">
        <v>566.47356480000008</v>
      </c>
      <c r="AB42" s="12">
        <v>526.93626800000004</v>
      </c>
      <c r="AC42" s="12">
        <v>561.10271299999999</v>
      </c>
      <c r="AD42" s="12">
        <v>203.624706</v>
      </c>
      <c r="AE42" s="12">
        <v>163.412823</v>
      </c>
      <c r="AF42" s="13">
        <v>73.967410999999998</v>
      </c>
      <c r="AG42" s="13">
        <v>160.03124600000001</v>
      </c>
      <c r="AH42" s="12">
        <v>77.661794</v>
      </c>
      <c r="AI42" s="12">
        <v>43.831386999999999</v>
      </c>
      <c r="AJ42" s="12">
        <v>23.825153</v>
      </c>
      <c r="AK42" s="12">
        <v>34.073960999999997</v>
      </c>
      <c r="AL42" s="12">
        <v>16.068297000000001</v>
      </c>
      <c r="AM42" s="13">
        <v>35.524608999999998</v>
      </c>
      <c r="AN42" s="13">
        <v>123.84001499999999</v>
      </c>
      <c r="AO42" s="12">
        <v>63.598756999999999</v>
      </c>
      <c r="AP42" s="12">
        <v>26.966512999999999</v>
      </c>
      <c r="AQ42" s="12">
        <v>12.046828</v>
      </c>
      <c r="AR42" s="12">
        <v>21.315196</v>
      </c>
      <c r="AS42" s="12">
        <v>2.162585</v>
      </c>
      <c r="AT42" s="13">
        <v>50.251446000000001</v>
      </c>
      <c r="AU42" s="13">
        <v>135.57667499999999</v>
      </c>
      <c r="AV42" s="12">
        <v>67.696520000000007</v>
      </c>
      <c r="AW42" s="12">
        <v>31.416575999999999</v>
      </c>
      <c r="AX42" s="12">
        <v>16.745318000000001</v>
      </c>
      <c r="AY42" s="12">
        <v>31.416575999999999</v>
      </c>
      <c r="AZ42" s="12">
        <v>16.745318000000001</v>
      </c>
      <c r="BA42" s="13">
        <v>41.934001000000002</v>
      </c>
      <c r="BB42" s="13">
        <v>134.45728299999999</v>
      </c>
      <c r="BC42" s="12">
        <v>78.593052</v>
      </c>
      <c r="BD42" s="12">
        <v>11.812547</v>
      </c>
      <c r="BE42" s="12">
        <v>11.812547</v>
      </c>
      <c r="BF42" s="12">
        <v>11.812547</v>
      </c>
      <c r="BG42" s="12">
        <v>20.188077</v>
      </c>
      <c r="BH42" s="12">
        <v>29.046365000000002</v>
      </c>
      <c r="BI42" s="12">
        <v>29.046365000000002</v>
      </c>
      <c r="BJ42" s="12">
        <v>33.737141999999999</v>
      </c>
      <c r="BK42" s="12">
        <v>-31.741565999999999</v>
      </c>
      <c r="BL42" s="12">
        <v>-57.118077</v>
      </c>
      <c r="BM42" s="12">
        <v>-77.219140999999993</v>
      </c>
      <c r="BN42" s="12">
        <v>416.075761</v>
      </c>
      <c r="BO42" s="12">
        <v>416.075761</v>
      </c>
      <c r="BP42" s="12">
        <v>427.51685900000001</v>
      </c>
      <c r="BQ42" s="12">
        <v>436.62859500000002</v>
      </c>
      <c r="BR42" s="12">
        <v>460.26072900000003</v>
      </c>
      <c r="BS42" s="12">
        <v>457.51397700000001</v>
      </c>
    </row>
    <row r="43" spans="2:71" x14ac:dyDescent="0.2">
      <c r="B43" s="11" t="s">
        <v>299</v>
      </c>
      <c r="C43" s="61">
        <v>43763</v>
      </c>
      <c r="D43" s="68" t="s">
        <v>0</v>
      </c>
      <c r="E43" s="5" t="s">
        <v>21</v>
      </c>
      <c r="F43" s="5">
        <v>5.7672759999999998</v>
      </c>
      <c r="G43" s="5">
        <v>7.0413670000000002</v>
      </c>
      <c r="H43" s="5">
        <v>5.3882349999999999</v>
      </c>
      <c r="I43" s="6">
        <v>7.0346040957753431E-2</v>
      </c>
      <c r="J43" s="6">
        <v>-0.18094370027865336</v>
      </c>
      <c r="K43" s="5" t="s">
        <v>21</v>
      </c>
      <c r="L43" s="5">
        <v>2.3640020000000002</v>
      </c>
      <c r="M43" s="5">
        <v>2.8511339999999996</v>
      </c>
      <c r="N43" s="5">
        <v>2.5978150000000002</v>
      </c>
      <c r="O43" s="6">
        <v>-9.0003714660204848E-2</v>
      </c>
      <c r="P43" s="6">
        <v>-0.17085552625727152</v>
      </c>
      <c r="Q43" s="5" t="s">
        <v>21</v>
      </c>
      <c r="R43" s="7">
        <v>11.375071999999999</v>
      </c>
      <c r="S43" s="5">
        <v>-9.2279090000000004</v>
      </c>
      <c r="T43" s="5">
        <v>-104.119564</v>
      </c>
      <c r="U43" s="6" t="s">
        <v>342</v>
      </c>
      <c r="V43" s="51" t="s">
        <v>342</v>
      </c>
      <c r="AA43" s="12">
        <v>273</v>
      </c>
      <c r="AB43" s="12">
        <v>19.620522000000001</v>
      </c>
      <c r="AC43" s="12">
        <v>17.10267</v>
      </c>
      <c r="AD43" s="12">
        <v>7.5639329999999996</v>
      </c>
      <c r="AE43" s="12">
        <v>6.8118790000000002</v>
      </c>
      <c r="AF43" s="13">
        <v>11.862506</v>
      </c>
      <c r="AG43" s="13">
        <v>11.253961</v>
      </c>
      <c r="AH43" s="12">
        <v>3.5150450000000002</v>
      </c>
      <c r="AI43" s="12">
        <v>4.3009459999999997</v>
      </c>
      <c r="AJ43" s="12">
        <v>4.4542070000000002</v>
      </c>
      <c r="AK43" s="12">
        <v>4.0361419999999999</v>
      </c>
      <c r="AL43" s="12">
        <v>3.3721570000000001</v>
      </c>
      <c r="AM43" s="13">
        <v>8.1154050000000009</v>
      </c>
      <c r="AN43" s="13">
        <v>8.1302029999999998</v>
      </c>
      <c r="AO43" s="12">
        <v>2.5756060000000001</v>
      </c>
      <c r="AP43" s="12">
        <v>3.2394799999999999</v>
      </c>
      <c r="AQ43" s="12">
        <v>2.958761</v>
      </c>
      <c r="AR43" s="12">
        <v>2.8187509999999998</v>
      </c>
      <c r="AS43" s="12">
        <v>2.3378930000000002</v>
      </c>
      <c r="AT43" s="13">
        <v>8.1999259999999996</v>
      </c>
      <c r="AU43" s="13">
        <v>8.1984820000000003</v>
      </c>
      <c r="AV43" s="12">
        <v>2.5978150000000002</v>
      </c>
      <c r="AW43" s="12">
        <v>3.271531</v>
      </c>
      <c r="AX43" s="12">
        <v>2.9847899999999998</v>
      </c>
      <c r="AY43" s="12">
        <v>3.271531</v>
      </c>
      <c r="AZ43" s="12">
        <v>2.9847899999999998</v>
      </c>
      <c r="BA43" s="13">
        <v>-10.328529</v>
      </c>
      <c r="BB43" s="13">
        <v>-155.98813000000001</v>
      </c>
      <c r="BC43" s="12">
        <v>-104.119564</v>
      </c>
      <c r="BD43" s="12">
        <v>94.099592999999999</v>
      </c>
      <c r="BE43" s="12">
        <v>94.099592999999999</v>
      </c>
      <c r="BF43" s="12">
        <v>94.099592999999999</v>
      </c>
      <c r="BG43" s="12">
        <v>-12.475692</v>
      </c>
      <c r="BH43" s="12">
        <v>430.26881100000003</v>
      </c>
      <c r="BI43" s="12">
        <v>430.26881100000003</v>
      </c>
      <c r="BJ43" s="12">
        <v>229.036112</v>
      </c>
      <c r="BK43" s="12">
        <v>240.53495599999999</v>
      </c>
      <c r="BL43" s="12">
        <v>249.09391299999999</v>
      </c>
      <c r="BM43" s="12">
        <v>236.756202</v>
      </c>
      <c r="BN43" s="12">
        <v>14.255046999999999</v>
      </c>
      <c r="BO43" s="12">
        <v>14.255046999999999</v>
      </c>
      <c r="BP43" s="12">
        <v>258.08763800000003</v>
      </c>
      <c r="BQ43" s="12">
        <v>245.61194599999999</v>
      </c>
      <c r="BR43" s="12">
        <v>236.38403700000001</v>
      </c>
      <c r="BS43" s="12">
        <v>247.759109</v>
      </c>
    </row>
    <row r="44" spans="2:71" x14ac:dyDescent="0.2">
      <c r="B44" s="11" t="s">
        <v>144</v>
      </c>
      <c r="C44" s="61">
        <v>43763</v>
      </c>
      <c r="D44" s="68" t="s">
        <v>0</v>
      </c>
      <c r="E44" s="5" t="s">
        <v>21</v>
      </c>
      <c r="F44" s="5">
        <v>80.820999999999998</v>
      </c>
      <c r="G44" s="5">
        <v>98.543999999999997</v>
      </c>
      <c r="H44" s="5">
        <v>128.886</v>
      </c>
      <c r="I44" s="6">
        <v>-0.37292646214484115</v>
      </c>
      <c r="J44" s="6">
        <v>-0.1798485955512259</v>
      </c>
      <c r="K44" s="5" t="s">
        <v>21</v>
      </c>
      <c r="L44" s="5">
        <v>70.899000000000001</v>
      </c>
      <c r="M44" s="5">
        <v>88.60199999999999</v>
      </c>
      <c r="N44" s="5">
        <v>116.04900000000001</v>
      </c>
      <c r="O44" s="6">
        <v>-0.38905979370783039</v>
      </c>
      <c r="P44" s="6">
        <v>-0.19980361617119247</v>
      </c>
      <c r="Q44" s="5" t="s">
        <v>21</v>
      </c>
      <c r="R44" s="7">
        <v>0.63200000000000001</v>
      </c>
      <c r="S44" s="5">
        <v>7.3179999999999996</v>
      </c>
      <c r="T44" s="5">
        <v>-3.49</v>
      </c>
      <c r="U44" s="6" t="s">
        <v>342</v>
      </c>
      <c r="V44" s="51">
        <v>-0.91363760590325227</v>
      </c>
      <c r="AA44" s="12">
        <v>312.435</v>
      </c>
      <c r="AB44" s="12">
        <v>297.49700000000001</v>
      </c>
      <c r="AC44" s="12">
        <v>336.49799999999999</v>
      </c>
      <c r="AD44" s="12">
        <v>141.01</v>
      </c>
      <c r="AE44" s="12">
        <v>118.13200000000001</v>
      </c>
      <c r="AF44" s="13">
        <v>297.49700000000001</v>
      </c>
      <c r="AG44" s="13">
        <v>336.49799999999999</v>
      </c>
      <c r="AH44" s="12">
        <v>128.886</v>
      </c>
      <c r="AI44" s="12">
        <v>141.01</v>
      </c>
      <c r="AJ44" s="12">
        <v>118.13200000000001</v>
      </c>
      <c r="AK44" s="12">
        <v>98.543999999999997</v>
      </c>
      <c r="AL44" s="12">
        <v>80.820999999999998</v>
      </c>
      <c r="AM44" s="13">
        <v>261.529</v>
      </c>
      <c r="AN44" s="13">
        <v>299.55599999999998</v>
      </c>
      <c r="AO44" s="12">
        <v>114.78</v>
      </c>
      <c r="AP44" s="12">
        <v>125.896</v>
      </c>
      <c r="AQ44" s="12">
        <v>106.148</v>
      </c>
      <c r="AR44" s="12">
        <v>86.507999999999996</v>
      </c>
      <c r="AS44" s="12">
        <v>68.873000000000005</v>
      </c>
      <c r="AT44" s="13">
        <v>267.93200000000002</v>
      </c>
      <c r="AU44" s="13">
        <v>303.101</v>
      </c>
      <c r="AV44" s="12">
        <v>117.80500000000001</v>
      </c>
      <c r="AW44" s="12">
        <v>127.22799999999999</v>
      </c>
      <c r="AX44" s="12">
        <v>108.431</v>
      </c>
      <c r="AY44" s="12">
        <v>127.22799999999999</v>
      </c>
      <c r="AZ44" s="12">
        <v>108.431</v>
      </c>
      <c r="BA44" s="13">
        <v>31.79</v>
      </c>
      <c r="BB44" s="13">
        <v>-9.5239999999999991</v>
      </c>
      <c r="BC44" s="12">
        <v>-3.49</v>
      </c>
      <c r="BD44" s="12">
        <v>-45.226999999999997</v>
      </c>
      <c r="BE44" s="12">
        <v>-45.226999999999997</v>
      </c>
      <c r="BF44" s="12">
        <v>-45.226999999999997</v>
      </c>
      <c r="BG44" s="12">
        <v>15.852</v>
      </c>
      <c r="BH44" s="12">
        <v>519.66399999999999</v>
      </c>
      <c r="BI44" s="12">
        <v>519.66399999999999</v>
      </c>
      <c r="BJ44" s="12">
        <v>465.34199999999998</v>
      </c>
      <c r="BK44" s="12">
        <v>556.45600000000002</v>
      </c>
      <c r="BL44" s="12">
        <v>358.43200000000002</v>
      </c>
      <c r="BM44" s="12">
        <v>263.2</v>
      </c>
      <c r="BN44" s="12">
        <v>203.46199999999999</v>
      </c>
      <c r="BO44" s="12">
        <v>203.46199999999999</v>
      </c>
      <c r="BP44" s="12">
        <v>155.54499999999999</v>
      </c>
      <c r="BQ44" s="12">
        <v>158.88499999999999</v>
      </c>
      <c r="BR44" s="12">
        <v>167.827</v>
      </c>
      <c r="BS44" s="12">
        <v>171.30500000000001</v>
      </c>
    </row>
    <row r="45" spans="2:71" x14ac:dyDescent="0.2">
      <c r="B45" s="11" t="s">
        <v>105</v>
      </c>
      <c r="C45" s="61">
        <v>43763</v>
      </c>
      <c r="D45" s="68" t="s">
        <v>1</v>
      </c>
      <c r="E45" s="5" t="s">
        <v>21</v>
      </c>
      <c r="F45" s="5" t="s">
        <v>21</v>
      </c>
      <c r="G45" s="5" t="s">
        <v>21</v>
      </c>
      <c r="H45" s="5" t="s">
        <v>21</v>
      </c>
      <c r="I45" s="6" t="s">
        <v>21</v>
      </c>
      <c r="J45" s="6" t="s">
        <v>21</v>
      </c>
      <c r="K45" s="5" t="s">
        <v>21</v>
      </c>
      <c r="L45" s="5" t="s">
        <v>21</v>
      </c>
      <c r="M45" s="5" t="s">
        <v>21</v>
      </c>
      <c r="N45" s="5" t="s">
        <v>21</v>
      </c>
      <c r="O45" s="6" t="s">
        <v>21</v>
      </c>
      <c r="P45" s="6" t="s">
        <v>21</v>
      </c>
      <c r="Q45" s="5" t="s">
        <v>21</v>
      </c>
      <c r="R45" s="7">
        <v>216.97900000000001</v>
      </c>
      <c r="S45" s="5">
        <v>308.02499999999998</v>
      </c>
      <c r="T45" s="5">
        <v>399.40499999999997</v>
      </c>
      <c r="U45" s="6">
        <v>-0.45674440730586741</v>
      </c>
      <c r="V45" s="51">
        <v>-0.29557990422855274</v>
      </c>
      <c r="AA45" s="12">
        <v>71428.793999999994</v>
      </c>
      <c r="AB45" s="12">
        <v>4379.2209999999995</v>
      </c>
      <c r="AC45" s="12">
        <v>3657.768</v>
      </c>
      <c r="AD45" s="12">
        <v>1339.954</v>
      </c>
      <c r="AE45" s="12">
        <v>1230.452</v>
      </c>
      <c r="AF45" s="13">
        <v>0</v>
      </c>
      <c r="AG45" s="13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3">
        <v>0</v>
      </c>
      <c r="AN45" s="13">
        <v>0</v>
      </c>
      <c r="AO45" s="12">
        <v>0</v>
      </c>
      <c r="AP45" s="12">
        <v>11390.518</v>
      </c>
      <c r="AQ45" s="12">
        <v>12097.717000000001</v>
      </c>
      <c r="AR45" s="12">
        <v>12787.081</v>
      </c>
      <c r="AS45" s="12">
        <v>12409.057000000001</v>
      </c>
      <c r="AT45" s="13">
        <v>0</v>
      </c>
      <c r="AU45" s="13">
        <v>0</v>
      </c>
      <c r="AV45" s="12">
        <v>54.314</v>
      </c>
      <c r="AW45" s="12">
        <v>58.792000000000002</v>
      </c>
      <c r="AX45" s="12">
        <v>102.383</v>
      </c>
      <c r="AY45" s="12">
        <v>58.792000000000002</v>
      </c>
      <c r="AZ45" s="12">
        <v>102.383</v>
      </c>
      <c r="BA45" s="13">
        <v>1017.258</v>
      </c>
      <c r="BB45" s="13">
        <v>1703.769</v>
      </c>
      <c r="BC45" s="12">
        <v>0</v>
      </c>
      <c r="BD45" s="12">
        <v>956.68700000000001</v>
      </c>
      <c r="BE45" s="12">
        <v>956.68700000000001</v>
      </c>
      <c r="BF45" s="12">
        <v>956.68700000000001</v>
      </c>
      <c r="BG45" s="12">
        <v>1041.4670000000001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15077.922</v>
      </c>
      <c r="BO45" s="12">
        <v>15077.922</v>
      </c>
      <c r="BP45" s="12">
        <v>15444.65</v>
      </c>
      <c r="BQ45" s="12">
        <v>15943.749</v>
      </c>
      <c r="BR45" s="12">
        <v>16668.544000000002</v>
      </c>
      <c r="BS45" s="12">
        <v>17197.260999999999</v>
      </c>
    </row>
    <row r="46" spans="2:71" x14ac:dyDescent="0.2">
      <c r="B46" s="14" t="s">
        <v>83</v>
      </c>
      <c r="C46" s="61">
        <v>43763</v>
      </c>
      <c r="D46" s="68" t="s">
        <v>0</v>
      </c>
      <c r="E46" s="5" t="s">
        <v>21</v>
      </c>
      <c r="F46" s="5">
        <v>43.114801</v>
      </c>
      <c r="G46" s="5">
        <v>64.352338000000003</v>
      </c>
      <c r="H46" s="5">
        <v>56.319813000000003</v>
      </c>
      <c r="I46" s="6">
        <v>-0.23446476997357935</v>
      </c>
      <c r="J46" s="6">
        <v>-0.33001966455360177</v>
      </c>
      <c r="K46" s="5" t="s">
        <v>21</v>
      </c>
      <c r="L46" s="5">
        <v>2.1629300000000002</v>
      </c>
      <c r="M46" s="5">
        <v>11.089207</v>
      </c>
      <c r="N46" s="5">
        <v>7.331137</v>
      </c>
      <c r="O46" s="6">
        <v>-0.70496663750793354</v>
      </c>
      <c r="P46" s="6">
        <v>-0.80495178780592691</v>
      </c>
      <c r="Q46" s="5" t="s">
        <v>21</v>
      </c>
      <c r="R46" s="7">
        <v>0.10845399999999999</v>
      </c>
      <c r="S46" s="5">
        <v>8.4399700000000006</v>
      </c>
      <c r="T46" s="5">
        <v>10.167248000000001</v>
      </c>
      <c r="U46" s="6">
        <v>-0.98933300338498675</v>
      </c>
      <c r="V46" s="51">
        <v>-0.98714995432448216</v>
      </c>
      <c r="AA46" s="12">
        <v>556.25</v>
      </c>
      <c r="AB46" s="12">
        <v>161.234835</v>
      </c>
      <c r="AC46" s="12">
        <v>158.55359999999999</v>
      </c>
      <c r="AD46" s="12">
        <v>60.558110999999997</v>
      </c>
      <c r="AE46" s="12">
        <v>53.767696000000001</v>
      </c>
      <c r="AF46" s="13">
        <v>27.769883</v>
      </c>
      <c r="AG46" s="13">
        <v>26.902214000000001</v>
      </c>
      <c r="AH46" s="12">
        <v>9.8412659999999992</v>
      </c>
      <c r="AI46" s="12">
        <v>13.682112999999999</v>
      </c>
      <c r="AJ46" s="12">
        <v>13.809483999999999</v>
      </c>
      <c r="AK46" s="12">
        <v>11.871600000000001</v>
      </c>
      <c r="AL46" s="12">
        <v>2.0887989999999999</v>
      </c>
      <c r="AM46" s="13">
        <v>20.997713000000001</v>
      </c>
      <c r="AN46" s="13">
        <v>19.214532999999999</v>
      </c>
      <c r="AO46" s="12">
        <v>6.4681509999999998</v>
      </c>
      <c r="AP46" s="12">
        <v>12.618857999999999</v>
      </c>
      <c r="AQ46" s="12">
        <v>11.730293</v>
      </c>
      <c r="AR46" s="12">
        <v>9.0979770000000002</v>
      </c>
      <c r="AS46" s="12">
        <v>0.16944300000000001</v>
      </c>
      <c r="AT46" s="13">
        <v>26.695805</v>
      </c>
      <c r="AU46" s="13">
        <v>21.995498999999999</v>
      </c>
      <c r="AV46" s="12">
        <v>7.331137</v>
      </c>
      <c r="AW46" s="12">
        <v>13.515105999999999</v>
      </c>
      <c r="AX46" s="12">
        <v>13.443668000000001</v>
      </c>
      <c r="AY46" s="12">
        <v>13.515105999999999</v>
      </c>
      <c r="AZ46" s="12">
        <v>13.443668000000001</v>
      </c>
      <c r="BA46" s="13">
        <v>20.336669000000001</v>
      </c>
      <c r="BB46" s="13">
        <v>27.041858000000001</v>
      </c>
      <c r="BC46" s="12">
        <v>10.167248000000001</v>
      </c>
      <c r="BD46" s="12">
        <v>7.1491959999999999</v>
      </c>
      <c r="BE46" s="12">
        <v>7.1491959999999999</v>
      </c>
      <c r="BF46" s="12">
        <v>7.1491959999999999</v>
      </c>
      <c r="BG46" s="12">
        <v>11.788247</v>
      </c>
      <c r="BH46" s="12">
        <v>-21.861343000000002</v>
      </c>
      <c r="BI46" s="12">
        <v>-21.861343000000002</v>
      </c>
      <c r="BJ46" s="12">
        <v>-29.406313000000001</v>
      </c>
      <c r="BK46" s="12">
        <v>-17.382656000000001</v>
      </c>
      <c r="BL46" s="12">
        <v>0.58121900000000004</v>
      </c>
      <c r="BM46" s="12">
        <v>-6.4072399999999998</v>
      </c>
      <c r="BN46" s="12">
        <v>63.633989999999997</v>
      </c>
      <c r="BO46" s="12">
        <v>63.633989999999997</v>
      </c>
      <c r="BP46" s="12">
        <v>71.77064</v>
      </c>
      <c r="BQ46" s="12">
        <v>79.933338000000006</v>
      </c>
      <c r="BR46" s="12">
        <v>61.027673</v>
      </c>
      <c r="BS46" s="12">
        <v>61.136127000000002</v>
      </c>
    </row>
    <row r="47" spans="2:71" x14ac:dyDescent="0.2">
      <c r="B47" s="11" t="s">
        <v>60</v>
      </c>
      <c r="C47" s="61">
        <v>43763</v>
      </c>
      <c r="D47" s="68" t="s">
        <v>0</v>
      </c>
      <c r="E47" s="5" t="s">
        <v>21</v>
      </c>
      <c r="F47" s="5">
        <v>8.5797030000000003</v>
      </c>
      <c r="G47" s="5">
        <v>0.84753000000000001</v>
      </c>
      <c r="H47" s="5">
        <v>0.80266099999999996</v>
      </c>
      <c r="I47" s="6">
        <v>9.6890742168860839</v>
      </c>
      <c r="J47" s="6">
        <v>9.1231850199992923</v>
      </c>
      <c r="K47" s="5" t="s">
        <v>21</v>
      </c>
      <c r="L47" s="5">
        <v>-1.440534</v>
      </c>
      <c r="M47" s="5">
        <v>0.219302</v>
      </c>
      <c r="N47" s="5">
        <v>0.21008599999999999</v>
      </c>
      <c r="O47" s="6" t="s">
        <v>342</v>
      </c>
      <c r="P47" s="6" t="s">
        <v>342</v>
      </c>
      <c r="Q47" s="5" t="s">
        <v>21</v>
      </c>
      <c r="R47" s="7">
        <v>-2.699951</v>
      </c>
      <c r="S47" s="5">
        <v>-3.954806</v>
      </c>
      <c r="T47" s="5">
        <v>-2.7246649999999999</v>
      </c>
      <c r="U47" s="6" t="s">
        <v>342</v>
      </c>
      <c r="V47" s="51" t="s">
        <v>342</v>
      </c>
      <c r="AA47" s="12">
        <v>95</v>
      </c>
      <c r="AB47" s="12">
        <v>10.088122</v>
      </c>
      <c r="AC47" s="12">
        <v>13.679119</v>
      </c>
      <c r="AD47" s="12">
        <v>6.763147</v>
      </c>
      <c r="AE47" s="12">
        <v>0.66088899999999995</v>
      </c>
      <c r="AF47" s="13">
        <v>0.62207299999999999</v>
      </c>
      <c r="AG47" s="13">
        <v>5.0485899999999999</v>
      </c>
      <c r="AH47" s="12">
        <v>0.798898</v>
      </c>
      <c r="AI47" s="12">
        <v>0.76315900000000003</v>
      </c>
      <c r="AJ47" s="12">
        <v>0.62969799999999998</v>
      </c>
      <c r="AK47" s="12">
        <v>0.77630900000000003</v>
      </c>
      <c r="AL47" s="12">
        <v>-0.78393400000000002</v>
      </c>
      <c r="AM47" s="13">
        <v>-1.2111289999999999</v>
      </c>
      <c r="AN47" s="13">
        <v>3.471841</v>
      </c>
      <c r="AO47" s="12">
        <v>0.20482</v>
      </c>
      <c r="AP47" s="12">
        <v>0.16570599999999999</v>
      </c>
      <c r="AQ47" s="12">
        <v>2.0164999999999999E-2</v>
      </c>
      <c r="AR47" s="12">
        <v>0.21427099999999999</v>
      </c>
      <c r="AS47" s="12">
        <v>-1.445565</v>
      </c>
      <c r="AT47" s="13">
        <v>-1.195973</v>
      </c>
      <c r="AU47" s="13">
        <v>3.488184</v>
      </c>
      <c r="AV47" s="12">
        <v>0.21008599999999999</v>
      </c>
      <c r="AW47" s="12">
        <v>0.170988</v>
      </c>
      <c r="AX47" s="12">
        <v>2.5259E-2</v>
      </c>
      <c r="AY47" s="12">
        <v>0.170988</v>
      </c>
      <c r="AZ47" s="12">
        <v>2.5259E-2</v>
      </c>
      <c r="BA47" s="13">
        <v>-7.272913</v>
      </c>
      <c r="BB47" s="13">
        <v>-2.9038179999999998</v>
      </c>
      <c r="BC47" s="12">
        <v>-2.7246649999999999</v>
      </c>
      <c r="BD47" s="12">
        <v>4.6311289999999996</v>
      </c>
      <c r="BE47" s="12">
        <v>4.6311289999999996</v>
      </c>
      <c r="BF47" s="12">
        <v>4.6311289999999996</v>
      </c>
      <c r="BG47" s="12">
        <v>-0.61815500000000001</v>
      </c>
      <c r="BH47" s="12">
        <v>34.766143</v>
      </c>
      <c r="BI47" s="12">
        <v>34.766143</v>
      </c>
      <c r="BJ47" s="12">
        <v>40.374290999999999</v>
      </c>
      <c r="BK47" s="12">
        <v>47.622129999999999</v>
      </c>
      <c r="BL47" s="12">
        <v>52.568392000000003</v>
      </c>
      <c r="BM47" s="12">
        <v>48.525055999999999</v>
      </c>
      <c r="BN47" s="12">
        <v>39.125036999999999</v>
      </c>
      <c r="BO47" s="12">
        <v>39.125036999999999</v>
      </c>
      <c r="BP47" s="12">
        <v>43.756166</v>
      </c>
      <c r="BQ47" s="12">
        <v>43.138010999999999</v>
      </c>
      <c r="BR47" s="12">
        <v>39.183204000000003</v>
      </c>
      <c r="BS47" s="12">
        <v>36.483252999999998</v>
      </c>
    </row>
    <row r="48" spans="2:71" x14ac:dyDescent="0.2">
      <c r="B48" s="11" t="s">
        <v>325</v>
      </c>
      <c r="C48" s="61">
        <v>43763</v>
      </c>
      <c r="D48" s="68" t="s">
        <v>0</v>
      </c>
      <c r="E48" s="5" t="s">
        <v>21</v>
      </c>
      <c r="F48" s="5">
        <v>1792.4970000000001</v>
      </c>
      <c r="G48" s="5">
        <v>1818.2080000000001</v>
      </c>
      <c r="H48" s="5">
        <v>1474.1220000000001</v>
      </c>
      <c r="I48" s="6">
        <v>0.21597601826714485</v>
      </c>
      <c r="J48" s="6">
        <v>-1.4140846371812232E-2</v>
      </c>
      <c r="K48" s="5" t="s">
        <v>21</v>
      </c>
      <c r="L48" s="5">
        <v>209.83699999999999</v>
      </c>
      <c r="M48" s="5">
        <v>309.90499999999997</v>
      </c>
      <c r="N48" s="5">
        <v>410.35300000000001</v>
      </c>
      <c r="O48" s="6">
        <v>-0.48864270518309849</v>
      </c>
      <c r="P48" s="6">
        <v>-0.32289895290492243</v>
      </c>
      <c r="Q48" s="5" t="s">
        <v>21</v>
      </c>
      <c r="R48" s="7">
        <v>128.096</v>
      </c>
      <c r="S48" s="5">
        <v>233.79</v>
      </c>
      <c r="T48" s="5">
        <v>245.929</v>
      </c>
      <c r="U48" s="6">
        <v>-0.47913422166560271</v>
      </c>
      <c r="V48" s="51">
        <v>-0.45208948201377297</v>
      </c>
      <c r="AA48" s="12">
        <v>3059.0000000000005</v>
      </c>
      <c r="AB48" s="12">
        <v>4995.8149999999996</v>
      </c>
      <c r="AC48" s="12">
        <v>3897.3180000000002</v>
      </c>
      <c r="AD48" s="12">
        <v>1796.655</v>
      </c>
      <c r="AE48" s="12">
        <v>1385.11</v>
      </c>
      <c r="AF48" s="13">
        <v>655.62300000000005</v>
      </c>
      <c r="AG48" s="13">
        <v>785.10500000000002</v>
      </c>
      <c r="AH48" s="12">
        <v>415.87900000000002</v>
      </c>
      <c r="AI48" s="12">
        <v>127.26</v>
      </c>
      <c r="AJ48" s="12">
        <v>147.43799999999999</v>
      </c>
      <c r="AK48" s="12">
        <v>303.71899999999999</v>
      </c>
      <c r="AL48" s="12">
        <v>204.46600000000001</v>
      </c>
      <c r="AM48" s="13">
        <v>492.72899999999998</v>
      </c>
      <c r="AN48" s="13">
        <v>654.02099999999996</v>
      </c>
      <c r="AO48" s="12">
        <v>367.10300000000001</v>
      </c>
      <c r="AP48" s="12">
        <v>73.756</v>
      </c>
      <c r="AQ48" s="12">
        <v>101.334</v>
      </c>
      <c r="AR48" s="12">
        <v>246.87</v>
      </c>
      <c r="AS48" s="12">
        <v>144.52500000000001</v>
      </c>
      <c r="AT48" s="13">
        <v>681.39400000000001</v>
      </c>
      <c r="AU48" s="13">
        <v>772.14700000000005</v>
      </c>
      <c r="AV48" s="12">
        <v>410.35300000000001</v>
      </c>
      <c r="AW48" s="12">
        <v>122.03400000000001</v>
      </c>
      <c r="AX48" s="12">
        <v>161.65199999999999</v>
      </c>
      <c r="AY48" s="12">
        <v>122.03400000000001</v>
      </c>
      <c r="AZ48" s="12">
        <v>161.65199999999999</v>
      </c>
      <c r="BA48" s="13">
        <v>445.28500000000003</v>
      </c>
      <c r="BB48" s="13">
        <v>463.625</v>
      </c>
      <c r="BC48" s="12">
        <v>245.929</v>
      </c>
      <c r="BD48" s="12">
        <v>158.93600000000001</v>
      </c>
      <c r="BE48" s="12">
        <v>158.93600000000001</v>
      </c>
      <c r="BF48" s="12">
        <v>158.93600000000001</v>
      </c>
      <c r="BG48" s="12">
        <v>83.399000000000001</v>
      </c>
      <c r="BH48" s="12">
        <v>671.00099999999998</v>
      </c>
      <c r="BI48" s="12">
        <v>671.00099999999998</v>
      </c>
      <c r="BJ48" s="12">
        <v>532.85699999999997</v>
      </c>
      <c r="BK48" s="12">
        <v>736.06799999999998</v>
      </c>
      <c r="BL48" s="12">
        <v>905.28599999999994</v>
      </c>
      <c r="BM48" s="12">
        <v>670.05</v>
      </c>
      <c r="BN48" s="12">
        <v>1653.86</v>
      </c>
      <c r="BO48" s="12">
        <v>1653.86</v>
      </c>
      <c r="BP48" s="12">
        <v>1811.575</v>
      </c>
      <c r="BQ48" s="12">
        <v>1896.722</v>
      </c>
      <c r="BR48" s="12">
        <v>1561.3810000000001</v>
      </c>
      <c r="BS48" s="12">
        <v>1689.518</v>
      </c>
    </row>
    <row r="49" spans="2:71" x14ac:dyDescent="0.2">
      <c r="B49" s="11" t="s">
        <v>62</v>
      </c>
      <c r="C49" s="61">
        <v>43763</v>
      </c>
      <c r="D49" s="68" t="s">
        <v>2</v>
      </c>
      <c r="E49" s="5" t="s">
        <v>21</v>
      </c>
      <c r="F49" s="5" t="s">
        <v>21</v>
      </c>
      <c r="G49" s="5" t="s">
        <v>21</v>
      </c>
      <c r="H49" s="5" t="s">
        <v>21</v>
      </c>
      <c r="I49" s="6" t="s">
        <v>21</v>
      </c>
      <c r="J49" s="6" t="s">
        <v>21</v>
      </c>
      <c r="K49" s="5" t="s">
        <v>21</v>
      </c>
      <c r="L49" s="5" t="s">
        <v>21</v>
      </c>
      <c r="M49" s="5" t="s">
        <v>21</v>
      </c>
      <c r="N49" s="5" t="s">
        <v>21</v>
      </c>
      <c r="O49" s="6" t="s">
        <v>21</v>
      </c>
      <c r="P49" s="6" t="s">
        <v>21</v>
      </c>
      <c r="Q49" s="5">
        <v>65.666666666666671</v>
      </c>
      <c r="R49" s="7">
        <v>55.592920999999997</v>
      </c>
      <c r="S49" s="5">
        <v>58.583823000000002</v>
      </c>
      <c r="T49" s="5">
        <v>60.900379000000001</v>
      </c>
      <c r="U49" s="6">
        <v>-8.7149835307264722E-2</v>
      </c>
      <c r="V49" s="51">
        <v>-5.1053376970635833E-2</v>
      </c>
      <c r="AA49" s="12">
        <v>2059.1999999999998</v>
      </c>
      <c r="AB49" s="12">
        <v>22341.421372000001</v>
      </c>
      <c r="AC49" s="12">
        <v>18432.8099</v>
      </c>
      <c r="AD49" s="12">
        <v>18398.507147</v>
      </c>
      <c r="AE49" s="12">
        <v>18952.744868999998</v>
      </c>
      <c r="AF49" s="13">
        <v>0</v>
      </c>
      <c r="AG49" s="13">
        <v>0</v>
      </c>
      <c r="AH49" s="12">
        <v>0</v>
      </c>
      <c r="AI49" s="12">
        <v>2.8680119999999998</v>
      </c>
      <c r="AJ49" s="12">
        <v>2.8680119999999998</v>
      </c>
      <c r="AK49" s="12">
        <v>2.8680119999999998</v>
      </c>
      <c r="AL49" s="12">
        <v>2.8680119999999998</v>
      </c>
      <c r="AM49" s="13">
        <v>0</v>
      </c>
      <c r="AN49" s="13">
        <v>0</v>
      </c>
      <c r="AO49" s="12">
        <v>0</v>
      </c>
      <c r="AP49" s="12">
        <v>49.560983</v>
      </c>
      <c r="AQ49" s="12">
        <v>52.024856</v>
      </c>
      <c r="AR49" s="12">
        <v>57.048710999999997</v>
      </c>
      <c r="AS49" s="12">
        <v>60.662972000000003</v>
      </c>
      <c r="AT49" s="13">
        <v>0</v>
      </c>
      <c r="AU49" s="13">
        <v>0</v>
      </c>
      <c r="AV49" s="12">
        <v>4.4081390000000003</v>
      </c>
      <c r="AW49" s="12">
        <v>4.4417739999999997</v>
      </c>
      <c r="AX49" s="12">
        <v>4.6629610000000001</v>
      </c>
      <c r="AY49" s="12">
        <v>4.4417739999999997</v>
      </c>
      <c r="AZ49" s="12">
        <v>4.6629610000000001</v>
      </c>
      <c r="BA49" s="13">
        <v>166.033368</v>
      </c>
      <c r="BB49" s="13">
        <v>142.51158799999999</v>
      </c>
      <c r="BC49" s="12">
        <v>0</v>
      </c>
      <c r="BD49" s="12">
        <v>19286.079352000001</v>
      </c>
      <c r="BE49" s="12">
        <v>19286.079352000001</v>
      </c>
      <c r="BF49" s="12">
        <v>19286.079352000001</v>
      </c>
      <c r="BG49" s="12">
        <v>19876.200815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306.91488099999998</v>
      </c>
      <c r="BO49" s="12">
        <v>306.91488099999998</v>
      </c>
      <c r="BP49" s="12">
        <v>370.31165499999997</v>
      </c>
      <c r="BQ49" s="12">
        <v>306.50300199999998</v>
      </c>
      <c r="BR49" s="12">
        <v>383.410371</v>
      </c>
      <c r="BS49" s="12">
        <v>459.82771600000001</v>
      </c>
    </row>
    <row r="50" spans="2:71" x14ac:dyDescent="0.2">
      <c r="B50" s="11" t="s">
        <v>263</v>
      </c>
      <c r="C50" s="61">
        <v>43763</v>
      </c>
      <c r="D50" s="68" t="s">
        <v>0</v>
      </c>
      <c r="E50" s="5" t="s">
        <v>21</v>
      </c>
      <c r="F50" s="5">
        <v>207.81503499999999</v>
      </c>
      <c r="G50" s="5">
        <v>248.94156799999999</v>
      </c>
      <c r="H50" s="5">
        <v>198.514903</v>
      </c>
      <c r="I50" s="6">
        <v>4.6848533079654864E-2</v>
      </c>
      <c r="J50" s="6">
        <v>-0.1652055674366123</v>
      </c>
      <c r="K50" s="5" t="s">
        <v>21</v>
      </c>
      <c r="L50" s="5">
        <v>4.8960050000000006</v>
      </c>
      <c r="M50" s="5">
        <v>3.472378</v>
      </c>
      <c r="N50" s="5">
        <v>1.828554</v>
      </c>
      <c r="O50" s="6">
        <v>1.6775282545661767</v>
      </c>
      <c r="P50" s="6">
        <v>0.4099861823799138</v>
      </c>
      <c r="Q50" s="5" t="s">
        <v>21</v>
      </c>
      <c r="R50" s="7">
        <v>1.9026479999999999</v>
      </c>
      <c r="S50" s="5">
        <v>9.969125</v>
      </c>
      <c r="T50" s="5">
        <v>6.8569050000000002</v>
      </c>
      <c r="U50" s="6">
        <v>-0.72252087494284956</v>
      </c>
      <c r="V50" s="51">
        <v>-0.80914593808383384</v>
      </c>
      <c r="AA50" s="12">
        <v>411.00000000000006</v>
      </c>
      <c r="AB50" s="12">
        <v>687.63249199999996</v>
      </c>
      <c r="AC50" s="12">
        <v>607.86447599999997</v>
      </c>
      <c r="AD50" s="12">
        <v>222.002161</v>
      </c>
      <c r="AE50" s="12">
        <v>230.875889</v>
      </c>
      <c r="AF50" s="13">
        <v>26.336687999999999</v>
      </c>
      <c r="AG50" s="13">
        <v>17.911303</v>
      </c>
      <c r="AH50" s="12">
        <v>6.4804019999999998</v>
      </c>
      <c r="AI50" s="12">
        <v>6.7142189999999999</v>
      </c>
      <c r="AJ50" s="12">
        <v>7.8213109999999997</v>
      </c>
      <c r="AK50" s="12">
        <v>8.7606590000000004</v>
      </c>
      <c r="AL50" s="12">
        <v>9.7547180000000004</v>
      </c>
      <c r="AM50" s="13">
        <v>8.7543030000000002</v>
      </c>
      <c r="AN50" s="13">
        <v>0.42522399999999999</v>
      </c>
      <c r="AO50" s="12">
        <v>0.93149700000000002</v>
      </c>
      <c r="AP50" s="12">
        <v>1.6634409999999999</v>
      </c>
      <c r="AQ50" s="12">
        <v>2.180758</v>
      </c>
      <c r="AR50" s="12">
        <v>2.575304</v>
      </c>
      <c r="AS50" s="12">
        <v>3.9982410000000002</v>
      </c>
      <c r="AT50" s="13">
        <v>11.445347999999999</v>
      </c>
      <c r="AU50" s="13">
        <v>3.513236</v>
      </c>
      <c r="AV50" s="12">
        <v>1.828554</v>
      </c>
      <c r="AW50" s="12">
        <v>2.1829230000000002</v>
      </c>
      <c r="AX50" s="12">
        <v>3.076965</v>
      </c>
      <c r="AY50" s="12">
        <v>2.1829230000000002</v>
      </c>
      <c r="AZ50" s="12">
        <v>3.076965</v>
      </c>
      <c r="BA50" s="13">
        <v>24.678319999999999</v>
      </c>
      <c r="BB50" s="13">
        <v>16.562425000000001</v>
      </c>
      <c r="BC50" s="12">
        <v>6.8569050000000002</v>
      </c>
      <c r="BD50" s="12">
        <v>-5.5759610000000004</v>
      </c>
      <c r="BE50" s="12">
        <v>-5.5759610000000004</v>
      </c>
      <c r="BF50" s="12">
        <v>-5.5759610000000004</v>
      </c>
      <c r="BG50" s="12">
        <v>12.806547</v>
      </c>
      <c r="BH50" s="12">
        <v>-58.344017000000001</v>
      </c>
      <c r="BI50" s="12">
        <v>-58.344017000000001</v>
      </c>
      <c r="BJ50" s="12">
        <v>-56.711008999999997</v>
      </c>
      <c r="BK50" s="12">
        <v>-66.767353</v>
      </c>
      <c r="BL50" s="12">
        <v>-49.573326999999999</v>
      </c>
      <c r="BM50" s="12">
        <v>-33.823396000000002</v>
      </c>
      <c r="BN50" s="12">
        <v>292.76599199999998</v>
      </c>
      <c r="BO50" s="12">
        <v>292.76599199999998</v>
      </c>
      <c r="BP50" s="12">
        <v>287.20246800000001</v>
      </c>
      <c r="BQ50" s="12">
        <v>299.91990099999998</v>
      </c>
      <c r="BR50" s="12">
        <v>300.90268700000001</v>
      </c>
      <c r="BS50" s="12">
        <v>302.92763500000001</v>
      </c>
    </row>
    <row r="51" spans="2:71" x14ac:dyDescent="0.2">
      <c r="B51" s="11" t="s">
        <v>170</v>
      </c>
      <c r="C51" s="61">
        <v>43763</v>
      </c>
      <c r="D51" s="68" t="s">
        <v>0</v>
      </c>
      <c r="E51" s="5" t="s">
        <v>21</v>
      </c>
      <c r="F51" s="5">
        <v>199.253097</v>
      </c>
      <c r="G51" s="5">
        <v>204.559471</v>
      </c>
      <c r="H51" s="5">
        <v>203.70115699999999</v>
      </c>
      <c r="I51" s="6">
        <v>-2.1836203905312157E-2</v>
      </c>
      <c r="J51" s="6">
        <v>-2.5940495319329404E-2</v>
      </c>
      <c r="K51" s="5" t="s">
        <v>21</v>
      </c>
      <c r="L51" s="5">
        <v>3.278734</v>
      </c>
      <c r="M51" s="5">
        <v>3.515301</v>
      </c>
      <c r="N51" s="5">
        <v>-1.2292669999999997</v>
      </c>
      <c r="O51" s="6" t="s">
        <v>342</v>
      </c>
      <c r="P51" s="6">
        <v>-6.7296370922433124E-2</v>
      </c>
      <c r="Q51" s="5" t="s">
        <v>21</v>
      </c>
      <c r="R51" s="7">
        <v>-5.9771460000000003</v>
      </c>
      <c r="S51" s="5">
        <v>-6.8350439999999999</v>
      </c>
      <c r="T51" s="5">
        <v>-3.8891849999999999</v>
      </c>
      <c r="U51" s="6" t="s">
        <v>342</v>
      </c>
      <c r="V51" s="51" t="s">
        <v>342</v>
      </c>
      <c r="AA51" s="12">
        <v>132.77520000000001</v>
      </c>
      <c r="AB51" s="12">
        <v>570.44496800000002</v>
      </c>
      <c r="AC51" s="12">
        <v>642.42013899999995</v>
      </c>
      <c r="AD51" s="12">
        <v>182.87184400000001</v>
      </c>
      <c r="AE51" s="12">
        <v>166.63239999999999</v>
      </c>
      <c r="AF51" s="13">
        <v>60.099201999999998</v>
      </c>
      <c r="AG51" s="13">
        <v>59.980919999999998</v>
      </c>
      <c r="AH51" s="12">
        <v>20.734286999999998</v>
      </c>
      <c r="AI51" s="12">
        <v>19.308347999999999</v>
      </c>
      <c r="AJ51" s="12">
        <v>17.665458000000001</v>
      </c>
      <c r="AK51" s="12">
        <v>22.552582999999998</v>
      </c>
      <c r="AL51" s="12">
        <v>19.881160000000001</v>
      </c>
      <c r="AM51" s="13">
        <v>-11.352738</v>
      </c>
      <c r="AN51" s="13">
        <v>-18.267348999999999</v>
      </c>
      <c r="AO51" s="12">
        <v>-4.0070249999999996</v>
      </c>
      <c r="AP51" s="12">
        <v>-16.351296999999999</v>
      </c>
      <c r="AQ51" s="12">
        <v>-6.431991</v>
      </c>
      <c r="AR51" s="12">
        <v>-2.4004599999999998</v>
      </c>
      <c r="AS51" s="12">
        <v>-2.5202879999999999</v>
      </c>
      <c r="AT51" s="13">
        <v>6.3918999999999997</v>
      </c>
      <c r="AU51" s="13">
        <v>-10.956576</v>
      </c>
      <c r="AV51" s="12">
        <v>-1.2292670000000001</v>
      </c>
      <c r="AW51" s="12">
        <v>-14.302377</v>
      </c>
      <c r="AX51" s="12">
        <v>-0.40213599999999999</v>
      </c>
      <c r="AY51" s="12">
        <v>-14.302377</v>
      </c>
      <c r="AZ51" s="12">
        <v>-0.40213599999999999</v>
      </c>
      <c r="BA51" s="13">
        <v>-20.713605999999999</v>
      </c>
      <c r="BB51" s="13">
        <v>-20.277419999999999</v>
      </c>
      <c r="BC51" s="12">
        <v>-3.8891849999999999</v>
      </c>
      <c r="BD51" s="12">
        <v>-17.585304000000001</v>
      </c>
      <c r="BE51" s="12">
        <v>-17.585304000000001</v>
      </c>
      <c r="BF51" s="12">
        <v>-17.585304000000001</v>
      </c>
      <c r="BG51" s="12">
        <v>-7.9014170000000004</v>
      </c>
      <c r="BH51" s="12">
        <v>-0.89932299999999998</v>
      </c>
      <c r="BI51" s="12">
        <v>-0.89932299999999998</v>
      </c>
      <c r="BJ51" s="12">
        <v>-1.2620480000000001</v>
      </c>
      <c r="BK51" s="12">
        <v>56.478113999999998</v>
      </c>
      <c r="BL51" s="12">
        <v>51.993848</v>
      </c>
      <c r="BM51" s="12">
        <v>53.524900000000002</v>
      </c>
      <c r="BN51" s="12">
        <v>0.284024</v>
      </c>
      <c r="BO51" s="12">
        <v>0.284024</v>
      </c>
      <c r="BP51" s="12">
        <v>-17.301279999999998</v>
      </c>
      <c r="BQ51" s="12">
        <v>18.630386999999999</v>
      </c>
      <c r="BR51" s="12">
        <v>11.795344</v>
      </c>
      <c r="BS51" s="12">
        <v>3.9564140000000001</v>
      </c>
    </row>
    <row r="52" spans="2:71" x14ac:dyDescent="0.2">
      <c r="B52" s="11" t="s">
        <v>247</v>
      </c>
      <c r="C52" s="62">
        <v>43763</v>
      </c>
      <c r="D52" s="68" t="s">
        <v>0</v>
      </c>
      <c r="E52" s="5" t="s">
        <v>21</v>
      </c>
      <c r="F52" s="5">
        <v>208.55023700000001</v>
      </c>
      <c r="G52" s="5">
        <v>188.54913999999999</v>
      </c>
      <c r="H52" s="5">
        <v>196.943996</v>
      </c>
      <c r="I52" s="6">
        <v>5.8931682283932085E-2</v>
      </c>
      <c r="J52" s="6">
        <v>0.10607896169666975</v>
      </c>
      <c r="K52" s="5" t="s">
        <v>21</v>
      </c>
      <c r="L52" s="5">
        <v>23.517945000000001</v>
      </c>
      <c r="M52" s="5">
        <v>16.321228000000001</v>
      </c>
      <c r="N52" s="5">
        <v>16.228819000000001</v>
      </c>
      <c r="O52" s="6">
        <v>0.44914703898047037</v>
      </c>
      <c r="P52" s="6">
        <v>0.44094212763892515</v>
      </c>
      <c r="Q52" s="5" t="s">
        <v>21</v>
      </c>
      <c r="R52" s="7">
        <v>18.349437999999999</v>
      </c>
      <c r="S52" s="5">
        <v>11.196973</v>
      </c>
      <c r="T52" s="5">
        <v>13.254042</v>
      </c>
      <c r="U52" s="6">
        <v>0.38444091244014467</v>
      </c>
      <c r="V52" s="51">
        <v>0.63878558964105747</v>
      </c>
      <c r="AA52" s="12">
        <v>298.57814999999999</v>
      </c>
      <c r="AB52" s="12">
        <v>562.04862300000002</v>
      </c>
      <c r="AC52" s="12">
        <v>535.35309700000005</v>
      </c>
      <c r="AD52" s="12">
        <v>165.39254500000001</v>
      </c>
      <c r="AE52" s="12">
        <v>164.94924599999999</v>
      </c>
      <c r="AF52" s="13">
        <v>82.931251000000003</v>
      </c>
      <c r="AG52" s="13">
        <v>74.398212000000001</v>
      </c>
      <c r="AH52" s="12">
        <v>26.094232000000002</v>
      </c>
      <c r="AI52" s="12">
        <v>22.907304</v>
      </c>
      <c r="AJ52" s="12">
        <v>22.551193999999999</v>
      </c>
      <c r="AK52" s="12">
        <v>27.371134999999999</v>
      </c>
      <c r="AL52" s="12">
        <v>33.008921999999998</v>
      </c>
      <c r="AM52" s="13">
        <v>38.441119</v>
      </c>
      <c r="AN52" s="13">
        <v>33.171928999999999</v>
      </c>
      <c r="AO52" s="12">
        <v>12.648597000000001</v>
      </c>
      <c r="AP52" s="12">
        <v>7.4015230000000001</v>
      </c>
      <c r="AQ52" s="12">
        <v>7.9543049999999997</v>
      </c>
      <c r="AR52" s="12">
        <v>11.761843000000001</v>
      </c>
      <c r="AS52" s="12">
        <v>18.724971</v>
      </c>
      <c r="AT52" s="13">
        <v>51.955474000000002</v>
      </c>
      <c r="AU52" s="13">
        <v>43.625334000000002</v>
      </c>
      <c r="AV52" s="12">
        <v>16.228819000000001</v>
      </c>
      <c r="AW52" s="12">
        <v>10.892894</v>
      </c>
      <c r="AX52" s="12">
        <v>12.116301</v>
      </c>
      <c r="AY52" s="12">
        <v>10.892894</v>
      </c>
      <c r="AZ52" s="12">
        <v>12.116301</v>
      </c>
      <c r="BA52" s="13">
        <v>31.617051</v>
      </c>
      <c r="BB52" s="13">
        <v>41.850726999999999</v>
      </c>
      <c r="BC52" s="12">
        <v>13.254042</v>
      </c>
      <c r="BD52" s="12">
        <v>20.266662</v>
      </c>
      <c r="BE52" s="12">
        <v>20.266662</v>
      </c>
      <c r="BF52" s="12">
        <v>20.266662</v>
      </c>
      <c r="BG52" s="12">
        <v>2.07064</v>
      </c>
      <c r="BH52" s="12">
        <v>-3.1760359999999999</v>
      </c>
      <c r="BI52" s="12">
        <v>-3.1760359999999999</v>
      </c>
      <c r="BJ52" s="12">
        <v>4.1609170000000004</v>
      </c>
      <c r="BK52" s="12">
        <v>-4.7223649999999999</v>
      </c>
      <c r="BL52" s="12">
        <v>11.925485999999999</v>
      </c>
      <c r="BM52" s="12">
        <v>-3.1845759999999999</v>
      </c>
      <c r="BN52" s="12">
        <v>523.55545400000005</v>
      </c>
      <c r="BO52" s="12">
        <v>523.55545400000005</v>
      </c>
      <c r="BP52" s="12">
        <v>553.68055600000002</v>
      </c>
      <c r="BQ52" s="12">
        <v>510.54923300000002</v>
      </c>
      <c r="BR52" s="12">
        <v>521.71393599999999</v>
      </c>
      <c r="BS52" s="12">
        <v>539.86838599999999</v>
      </c>
    </row>
    <row r="53" spans="2:71" x14ac:dyDescent="0.2">
      <c r="B53" s="11" t="s">
        <v>248</v>
      </c>
      <c r="C53" s="61">
        <v>43763</v>
      </c>
      <c r="D53" s="68" t="s">
        <v>0</v>
      </c>
      <c r="E53" s="5" t="s">
        <v>21</v>
      </c>
      <c r="F53" s="5">
        <v>67.836343999999997</v>
      </c>
      <c r="G53" s="5">
        <v>66.089348999999999</v>
      </c>
      <c r="H53" s="5">
        <v>78.933250000000001</v>
      </c>
      <c r="I53" s="6">
        <v>-0.14058595078753255</v>
      </c>
      <c r="J53" s="6">
        <v>2.6433835806129569E-2</v>
      </c>
      <c r="K53" s="5" t="s">
        <v>21</v>
      </c>
      <c r="L53" s="5">
        <v>11.596544999999999</v>
      </c>
      <c r="M53" s="5">
        <v>7.5588139999999999</v>
      </c>
      <c r="N53" s="5">
        <v>12.339949999999998</v>
      </c>
      <c r="O53" s="6">
        <v>-6.0243761117346417E-2</v>
      </c>
      <c r="P53" s="6">
        <v>0.53417520261776508</v>
      </c>
      <c r="Q53" s="5" t="s">
        <v>21</v>
      </c>
      <c r="R53" s="7">
        <v>-1.7485310000000001</v>
      </c>
      <c r="S53" s="5">
        <v>-8.5451139999999999</v>
      </c>
      <c r="T53" s="5">
        <v>0.844059</v>
      </c>
      <c r="U53" s="6" t="s">
        <v>342</v>
      </c>
      <c r="V53" s="51" t="s">
        <v>342</v>
      </c>
      <c r="AA53" s="12">
        <v>72.963214765350003</v>
      </c>
      <c r="AB53" s="12">
        <v>181.682942</v>
      </c>
      <c r="AC53" s="12">
        <v>190.24185700000001</v>
      </c>
      <c r="AD53" s="12">
        <v>43.943292999999997</v>
      </c>
      <c r="AE53" s="12">
        <v>47.757249000000002</v>
      </c>
      <c r="AF53" s="13">
        <v>82.178828999999993</v>
      </c>
      <c r="AG53" s="13">
        <v>81.605778999999998</v>
      </c>
      <c r="AH53" s="12">
        <v>33.344335999999998</v>
      </c>
      <c r="AI53" s="12">
        <v>15.824175</v>
      </c>
      <c r="AJ53" s="12">
        <v>21.465584</v>
      </c>
      <c r="AK53" s="12">
        <v>27.478608999999999</v>
      </c>
      <c r="AL53" s="12">
        <v>33.234636999999999</v>
      </c>
      <c r="AM53" s="13">
        <v>8.9953710000000004</v>
      </c>
      <c r="AN53" s="13">
        <v>9.4431919999999998</v>
      </c>
      <c r="AO53" s="12">
        <v>8.5766449999999992</v>
      </c>
      <c r="AP53" s="12">
        <v>-6.4113829999999998</v>
      </c>
      <c r="AQ53" s="12">
        <v>-3.1997999999999999E-2</v>
      </c>
      <c r="AR53" s="12">
        <v>2.4326219999999998</v>
      </c>
      <c r="AS53" s="12">
        <v>6.5947509999999996</v>
      </c>
      <c r="AT53" s="13">
        <v>24.288930000000001</v>
      </c>
      <c r="AU53" s="13">
        <v>20.155023</v>
      </c>
      <c r="AV53" s="12">
        <v>12.33995</v>
      </c>
      <c r="AW53" s="12">
        <v>-2.8349120000000001</v>
      </c>
      <c r="AX53" s="12">
        <v>5.1335750000000004</v>
      </c>
      <c r="AY53" s="12">
        <v>-2.8349120000000001</v>
      </c>
      <c r="AZ53" s="12">
        <v>5.1335750000000004</v>
      </c>
      <c r="BA53" s="13">
        <v>-19.209804999999999</v>
      </c>
      <c r="BB53" s="13">
        <v>-9.8694369999999996</v>
      </c>
      <c r="BC53" s="12">
        <v>0.844059</v>
      </c>
      <c r="BD53" s="12">
        <v>-12.207891999999999</v>
      </c>
      <c r="BE53" s="12">
        <v>-12.207891999999999</v>
      </c>
      <c r="BF53" s="12">
        <v>-12.207891999999999</v>
      </c>
      <c r="BG53" s="12">
        <v>-8.9161540000000006</v>
      </c>
      <c r="BH53" s="12">
        <v>133.32504700000001</v>
      </c>
      <c r="BI53" s="12">
        <v>133.32504700000001</v>
      </c>
      <c r="BJ53" s="12">
        <v>138.87294199999999</v>
      </c>
      <c r="BK53" s="12">
        <v>174.34069400000001</v>
      </c>
      <c r="BL53" s="12">
        <v>176.90399600000001</v>
      </c>
      <c r="BM53" s="12">
        <v>150.491862</v>
      </c>
      <c r="BN53" s="12">
        <v>53.884805</v>
      </c>
      <c r="BO53" s="12">
        <v>53.884805</v>
      </c>
      <c r="BP53" s="12">
        <v>64.497726999999998</v>
      </c>
      <c r="BQ53" s="12">
        <v>55.029888</v>
      </c>
      <c r="BR53" s="12">
        <v>46.473393999999999</v>
      </c>
      <c r="BS53" s="12">
        <v>44.580427999999998</v>
      </c>
    </row>
    <row r="54" spans="2:71" x14ac:dyDescent="0.2">
      <c r="B54" s="11" t="s">
        <v>249</v>
      </c>
      <c r="C54" s="62">
        <v>43763</v>
      </c>
      <c r="D54" s="68" t="s">
        <v>0</v>
      </c>
      <c r="E54" s="5" t="s">
        <v>21</v>
      </c>
      <c r="F54" s="5">
        <v>433.21892000000003</v>
      </c>
      <c r="G54" s="5">
        <v>400.15157099999999</v>
      </c>
      <c r="H54" s="5">
        <v>400.45933400000001</v>
      </c>
      <c r="I54" s="6">
        <v>8.1805025426127331E-2</v>
      </c>
      <c r="J54" s="6">
        <v>8.2637059045808536E-2</v>
      </c>
      <c r="K54" s="5" t="s">
        <v>21</v>
      </c>
      <c r="L54" s="5">
        <v>13.913793</v>
      </c>
      <c r="M54" s="5">
        <v>23.563447</v>
      </c>
      <c r="N54" s="5">
        <v>19.144222999999997</v>
      </c>
      <c r="O54" s="6">
        <v>-0.27321192403577821</v>
      </c>
      <c r="P54" s="6">
        <v>-0.40951792834045031</v>
      </c>
      <c r="Q54" s="5" t="s">
        <v>21</v>
      </c>
      <c r="R54" s="7">
        <v>0.97418199999999999</v>
      </c>
      <c r="S54" s="5">
        <v>0.229625</v>
      </c>
      <c r="T54" s="5">
        <v>-15.279483000000001</v>
      </c>
      <c r="U54" s="6" t="s">
        <v>342</v>
      </c>
      <c r="V54" s="51">
        <v>3.2424910179640722</v>
      </c>
      <c r="AA54" s="12">
        <v>400.96337714999999</v>
      </c>
      <c r="AB54" s="12">
        <v>1212.5513490000001</v>
      </c>
      <c r="AC54" s="12">
        <v>1114.0546830000001</v>
      </c>
      <c r="AD54" s="12">
        <v>373.77745700000003</v>
      </c>
      <c r="AE54" s="12">
        <v>379.180858</v>
      </c>
      <c r="AF54" s="13">
        <v>143.04271299999999</v>
      </c>
      <c r="AG54" s="13">
        <v>173.60828799999999</v>
      </c>
      <c r="AH54" s="12">
        <v>52.410739999999997</v>
      </c>
      <c r="AI54" s="12">
        <v>57.972453000000002</v>
      </c>
      <c r="AJ54" s="12">
        <v>53.329301000000001</v>
      </c>
      <c r="AK54" s="12">
        <v>48.332968000000001</v>
      </c>
      <c r="AL54" s="12">
        <v>41.380443999999997</v>
      </c>
      <c r="AM54" s="13">
        <v>21.413433999999999</v>
      </c>
      <c r="AN54" s="13">
        <v>53.544189000000003</v>
      </c>
      <c r="AO54" s="12">
        <v>10.573181999999999</v>
      </c>
      <c r="AP54" s="12">
        <v>23.295355000000001</v>
      </c>
      <c r="AQ54" s="12">
        <v>9.9719250000000006</v>
      </c>
      <c r="AR54" s="12">
        <v>9.9855499999999999</v>
      </c>
      <c r="AS54" s="12">
        <v>1.455959</v>
      </c>
      <c r="AT54" s="13">
        <v>58.818472999999997</v>
      </c>
      <c r="AU54" s="13">
        <v>79.055648000000005</v>
      </c>
      <c r="AV54" s="12">
        <v>19.144223</v>
      </c>
      <c r="AW54" s="12">
        <v>32.000176000000003</v>
      </c>
      <c r="AX54" s="12">
        <v>21.341232999999999</v>
      </c>
      <c r="AY54" s="12">
        <v>32.000176000000003</v>
      </c>
      <c r="AZ54" s="12">
        <v>21.341232999999999</v>
      </c>
      <c r="BA54" s="13">
        <v>18.733217</v>
      </c>
      <c r="BB54" s="13">
        <v>9.4871859999999995</v>
      </c>
      <c r="BC54" s="12">
        <v>-15.279483000000001</v>
      </c>
      <c r="BD54" s="12">
        <v>39.729118999999997</v>
      </c>
      <c r="BE54" s="12">
        <v>39.729118999999997</v>
      </c>
      <c r="BF54" s="12">
        <v>39.729118999999997</v>
      </c>
      <c r="BG54" s="12">
        <v>17.529409999999999</v>
      </c>
      <c r="BH54" s="12">
        <v>177.226842</v>
      </c>
      <c r="BI54" s="12">
        <v>177.226842</v>
      </c>
      <c r="BJ54" s="12">
        <v>130.459352</v>
      </c>
      <c r="BK54" s="12">
        <v>150.52105800000001</v>
      </c>
      <c r="BL54" s="12">
        <v>160.151681</v>
      </c>
      <c r="BM54" s="12">
        <v>172.70756600000001</v>
      </c>
      <c r="BN54" s="12">
        <v>663.30832199999998</v>
      </c>
      <c r="BO54" s="12">
        <v>663.30832199999998</v>
      </c>
      <c r="BP54" s="12">
        <v>781.44022900000004</v>
      </c>
      <c r="BQ54" s="12">
        <v>783.92459299999996</v>
      </c>
      <c r="BR54" s="12">
        <v>779.66271900000004</v>
      </c>
      <c r="BS54" s="12">
        <v>786.22992999999997</v>
      </c>
    </row>
    <row r="55" spans="2:71" x14ac:dyDescent="0.2">
      <c r="B55" s="11" t="s">
        <v>219</v>
      </c>
      <c r="C55" s="62">
        <v>43763</v>
      </c>
      <c r="D55" s="68" t="s">
        <v>0</v>
      </c>
      <c r="E55" s="5" t="s">
        <v>21</v>
      </c>
      <c r="F55" s="5" t="s">
        <v>21</v>
      </c>
      <c r="G55" s="5" t="s">
        <v>21</v>
      </c>
      <c r="H55" s="5" t="s">
        <v>21</v>
      </c>
      <c r="I55" s="6" t="s">
        <v>21</v>
      </c>
      <c r="J55" s="6" t="s">
        <v>21</v>
      </c>
      <c r="K55" s="5" t="s">
        <v>21</v>
      </c>
      <c r="L55" s="5">
        <v>-0.42242299999999999</v>
      </c>
      <c r="M55" s="5">
        <v>-0.43205299999999996</v>
      </c>
      <c r="N55" s="5">
        <v>-0.63466800000000001</v>
      </c>
      <c r="O55" s="6" t="s">
        <v>342</v>
      </c>
      <c r="P55" s="6" t="s">
        <v>342</v>
      </c>
      <c r="Q55" s="5" t="s">
        <v>21</v>
      </c>
      <c r="R55" s="7">
        <v>-0.27139999999999997</v>
      </c>
      <c r="S55" s="5">
        <v>-0.33180399999999999</v>
      </c>
      <c r="T55" s="5">
        <v>-1.2334130000000001</v>
      </c>
      <c r="U55" s="6" t="s">
        <v>342</v>
      </c>
      <c r="V55" s="51" t="s">
        <v>342</v>
      </c>
      <c r="AA55" s="12">
        <v>436.8</v>
      </c>
      <c r="AB55" s="12">
        <v>0</v>
      </c>
      <c r="AC55" s="12">
        <v>10.805085</v>
      </c>
      <c r="AD55" s="12">
        <v>0</v>
      </c>
      <c r="AE55" s="12">
        <v>0</v>
      </c>
      <c r="AF55" s="13">
        <v>0</v>
      </c>
      <c r="AG55" s="13">
        <v>-4.1788610000000004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3">
        <v>-2.9069560000000001</v>
      </c>
      <c r="AN55" s="13">
        <v>-6.2588520000000001</v>
      </c>
      <c r="AO55" s="12">
        <v>-0.636208</v>
      </c>
      <c r="AP55" s="12">
        <v>-0.90703100000000003</v>
      </c>
      <c r="AQ55" s="12">
        <v>-2.057788</v>
      </c>
      <c r="AR55" s="12">
        <v>-0.43945499999999998</v>
      </c>
      <c r="AS55" s="12">
        <v>-0.40971299999999999</v>
      </c>
      <c r="AT55" s="13">
        <v>-2.9048620000000001</v>
      </c>
      <c r="AU55" s="13">
        <v>-6.2559050000000003</v>
      </c>
      <c r="AV55" s="12">
        <v>-0.63466800000000001</v>
      </c>
      <c r="AW55" s="12">
        <v>-0.90716399999999997</v>
      </c>
      <c r="AX55" s="12">
        <v>-2.050386</v>
      </c>
      <c r="AY55" s="12">
        <v>-0.90716399999999997</v>
      </c>
      <c r="AZ55" s="12">
        <v>-2.050386</v>
      </c>
      <c r="BA55" s="13">
        <v>-3.0927769999999999</v>
      </c>
      <c r="BB55" s="13">
        <v>-6.9140639999999998</v>
      </c>
      <c r="BC55" s="12">
        <v>-1.2334130000000001</v>
      </c>
      <c r="BD55" s="12">
        <v>-2.7181129999999998</v>
      </c>
      <c r="BE55" s="12">
        <v>-2.7181129999999998</v>
      </c>
      <c r="BF55" s="12">
        <v>-2.7181129999999998</v>
      </c>
      <c r="BG55" s="12">
        <v>-2.489573</v>
      </c>
      <c r="BH55" s="12">
        <v>18.685099999999998</v>
      </c>
      <c r="BI55" s="12">
        <v>18.685099999999998</v>
      </c>
      <c r="BJ55" s="12">
        <v>22.074189000000001</v>
      </c>
      <c r="BK55" s="12">
        <v>-4.7066970000000001</v>
      </c>
      <c r="BL55" s="12">
        <v>-4.4444819999999998</v>
      </c>
      <c r="BM55" s="12">
        <v>-4.1534509999999996</v>
      </c>
      <c r="BN55" s="12">
        <v>149.531317</v>
      </c>
      <c r="BO55" s="12">
        <v>149.531317</v>
      </c>
      <c r="BP55" s="12">
        <v>146.80974000000001</v>
      </c>
      <c r="BQ55" s="12">
        <v>174.01942299999999</v>
      </c>
      <c r="BR55" s="12">
        <v>173.68761900000001</v>
      </c>
      <c r="BS55" s="12">
        <v>173.41621900000001</v>
      </c>
    </row>
    <row r="56" spans="2:71" x14ac:dyDescent="0.2">
      <c r="B56" s="11" t="s">
        <v>295</v>
      </c>
      <c r="C56" s="83">
        <v>43763</v>
      </c>
      <c r="D56" s="68" t="s">
        <v>0</v>
      </c>
      <c r="E56" s="5" t="s">
        <v>21</v>
      </c>
      <c r="F56" s="5">
        <v>13.960329</v>
      </c>
      <c r="G56" s="5">
        <v>11.771792</v>
      </c>
      <c r="H56" s="5">
        <v>20.597978999999999</v>
      </c>
      <c r="I56" s="6">
        <v>-0.32224763410041346</v>
      </c>
      <c r="J56" s="6">
        <v>0.18591366548100741</v>
      </c>
      <c r="K56" s="5" t="s">
        <v>21</v>
      </c>
      <c r="L56" s="5">
        <v>6.9700490000000004</v>
      </c>
      <c r="M56" s="5">
        <v>6.5253199999999998</v>
      </c>
      <c r="N56" s="5">
        <v>15.43756</v>
      </c>
      <c r="O56" s="6">
        <v>-0.54850060501789133</v>
      </c>
      <c r="P56" s="6">
        <v>6.8154358713442553E-2</v>
      </c>
      <c r="Q56" s="5" t="s">
        <v>21</v>
      </c>
      <c r="R56" s="7">
        <v>8.4747760000000003</v>
      </c>
      <c r="S56" s="5">
        <v>19.011156</v>
      </c>
      <c r="T56" s="5">
        <v>7.8869400000000001</v>
      </c>
      <c r="U56" s="6">
        <v>7.4532835294803812E-2</v>
      </c>
      <c r="V56" s="51">
        <v>-0.55422090061225093</v>
      </c>
      <c r="AA56" s="12">
        <v>179.97</v>
      </c>
      <c r="AB56" s="12">
        <v>39.477688999999998</v>
      </c>
      <c r="AC56" s="12">
        <v>63.667718000000001</v>
      </c>
      <c r="AD56" s="12">
        <v>18.482403999999999</v>
      </c>
      <c r="AE56" s="12">
        <v>13.745568</v>
      </c>
      <c r="AF56" s="13">
        <v>16.185321999999999</v>
      </c>
      <c r="AG56" s="13">
        <v>39.768765999999999</v>
      </c>
      <c r="AH56" s="12">
        <v>13.912228000000001</v>
      </c>
      <c r="AI56" s="12">
        <v>10.448176</v>
      </c>
      <c r="AJ56" s="12">
        <v>5.8094299999999999</v>
      </c>
      <c r="AK56" s="12">
        <v>4.8702500000000004</v>
      </c>
      <c r="AL56" s="12">
        <v>5.5056419999999999</v>
      </c>
      <c r="AM56" s="13">
        <v>15.022928</v>
      </c>
      <c r="AN56" s="13">
        <v>38.467855999999998</v>
      </c>
      <c r="AO56" s="12">
        <v>13.681357</v>
      </c>
      <c r="AP56" s="12">
        <v>10.223872999999999</v>
      </c>
      <c r="AQ56" s="12">
        <v>5.5934980000000003</v>
      </c>
      <c r="AR56" s="12">
        <v>4.3772229999999999</v>
      </c>
      <c r="AS56" s="12">
        <v>5.0522070000000001</v>
      </c>
      <c r="AT56" s="13">
        <v>20.812625000000001</v>
      </c>
      <c r="AU56" s="13">
        <v>43.934966000000003</v>
      </c>
      <c r="AV56" s="12">
        <v>15.43756</v>
      </c>
      <c r="AW56" s="12">
        <v>11.951711</v>
      </c>
      <c r="AX56" s="12">
        <v>7.3172560000000004</v>
      </c>
      <c r="AY56" s="12">
        <v>11.951711</v>
      </c>
      <c r="AZ56" s="12">
        <v>7.3172560000000004</v>
      </c>
      <c r="BA56" s="13">
        <v>32.803792999999999</v>
      </c>
      <c r="BB56" s="13">
        <v>26.539607</v>
      </c>
      <c r="BC56" s="12">
        <v>7.8869400000000001</v>
      </c>
      <c r="BD56" s="12">
        <v>11.513175</v>
      </c>
      <c r="BE56" s="12">
        <v>11.513175</v>
      </c>
      <c r="BF56" s="12">
        <v>11.513175</v>
      </c>
      <c r="BG56" s="12">
        <v>5.3178609999999997</v>
      </c>
      <c r="BH56" s="12">
        <v>-42.505054999999999</v>
      </c>
      <c r="BI56" s="12">
        <v>-42.505054999999999</v>
      </c>
      <c r="BJ56" s="12">
        <v>-46.974240000000002</v>
      </c>
      <c r="BK56" s="12">
        <v>-47.531896000000003</v>
      </c>
      <c r="BL56" s="12">
        <v>-53.541975999999998</v>
      </c>
      <c r="BM56" s="12">
        <v>-58.709237000000002</v>
      </c>
      <c r="BN56" s="12">
        <v>64.327805999999995</v>
      </c>
      <c r="BO56" s="12">
        <v>64.327805999999995</v>
      </c>
      <c r="BP56" s="12">
        <v>75.693692999999996</v>
      </c>
      <c r="BQ56" s="12">
        <v>82.099869999999996</v>
      </c>
      <c r="BR56" s="12">
        <v>65.319862000000001</v>
      </c>
      <c r="BS56" s="12">
        <v>73.046047000000002</v>
      </c>
    </row>
    <row r="57" spans="2:71" x14ac:dyDescent="0.2">
      <c r="B57" s="11" t="s">
        <v>326</v>
      </c>
      <c r="C57" s="62">
        <v>43763</v>
      </c>
      <c r="D57" s="68" t="s">
        <v>0</v>
      </c>
      <c r="E57" s="5" t="s">
        <v>21</v>
      </c>
      <c r="F57" s="5">
        <v>54.288575999999999</v>
      </c>
      <c r="G57" s="5">
        <v>53.910438999999997</v>
      </c>
      <c r="H57" s="5">
        <v>62.285367999999998</v>
      </c>
      <c r="I57" s="6">
        <v>-0.12838957618424929</v>
      </c>
      <c r="J57" s="6">
        <v>7.0141702982609022E-3</v>
      </c>
      <c r="K57" s="5" t="s">
        <v>21</v>
      </c>
      <c r="L57" s="5">
        <v>2.5071879999999998</v>
      </c>
      <c r="M57" s="5">
        <v>3.8743810000000001</v>
      </c>
      <c r="N57" s="5">
        <v>9.6813629999999993</v>
      </c>
      <c r="O57" s="6">
        <v>-0.74102943975967017</v>
      </c>
      <c r="P57" s="6">
        <v>-0.35288036979326509</v>
      </c>
      <c r="Q57" s="5" t="s">
        <v>21</v>
      </c>
      <c r="R57" s="7">
        <v>-8.8668209999999998</v>
      </c>
      <c r="S57" s="5">
        <v>-9.6866979999999998</v>
      </c>
      <c r="T57" s="5">
        <v>-16.969214999999998</v>
      </c>
      <c r="U57" s="6" t="s">
        <v>342</v>
      </c>
      <c r="V57" s="51" t="s">
        <v>342</v>
      </c>
      <c r="AA57" s="12">
        <v>51.66</v>
      </c>
      <c r="AB57" s="12">
        <v>169.58765700000001</v>
      </c>
      <c r="AC57" s="12">
        <v>172.33623299999999</v>
      </c>
      <c r="AD57" s="12">
        <v>57.842702000000003</v>
      </c>
      <c r="AE57" s="12">
        <v>61.388641999999997</v>
      </c>
      <c r="AF57" s="13">
        <v>31.748417</v>
      </c>
      <c r="AG57" s="13">
        <v>37.304870000000001</v>
      </c>
      <c r="AH57" s="12">
        <v>16.593733</v>
      </c>
      <c r="AI57" s="12">
        <v>15.869592000000001</v>
      </c>
      <c r="AJ57" s="12">
        <v>13.889764</v>
      </c>
      <c r="AK57" s="12">
        <v>9.4495819999999995</v>
      </c>
      <c r="AL57" s="12">
        <v>8.4090710000000009</v>
      </c>
      <c r="AM57" s="13">
        <v>6.4355060000000002</v>
      </c>
      <c r="AN57" s="13">
        <v>12.212039000000001</v>
      </c>
      <c r="AO57" s="12">
        <v>7.8372679999999999</v>
      </c>
      <c r="AP57" s="12">
        <v>6.6595240000000002</v>
      </c>
      <c r="AQ57" s="12">
        <v>4.9435029999999998</v>
      </c>
      <c r="AR57" s="12">
        <v>1.6254960000000001</v>
      </c>
      <c r="AS57" s="12">
        <v>-0.133493</v>
      </c>
      <c r="AT57" s="13">
        <v>13.500634</v>
      </c>
      <c r="AU57" s="13">
        <v>17.610710000000001</v>
      </c>
      <c r="AV57" s="12">
        <v>9.6813629999999993</v>
      </c>
      <c r="AW57" s="12">
        <v>8.5773700000000002</v>
      </c>
      <c r="AX57" s="12">
        <v>7.119065</v>
      </c>
      <c r="AY57" s="12">
        <v>8.5773700000000002</v>
      </c>
      <c r="AZ57" s="12">
        <v>7.119065</v>
      </c>
      <c r="BA57" s="13">
        <v>-23.520688</v>
      </c>
      <c r="BB57" s="13">
        <v>-30.980124</v>
      </c>
      <c r="BC57" s="12">
        <v>-16.969214999999998</v>
      </c>
      <c r="BD57" s="12">
        <v>11.643193</v>
      </c>
      <c r="BE57" s="12">
        <v>11.643193</v>
      </c>
      <c r="BF57" s="12">
        <v>11.643193</v>
      </c>
      <c r="BG57" s="12">
        <v>-4.9671659999999997</v>
      </c>
      <c r="BH57" s="12">
        <v>95.932715999999999</v>
      </c>
      <c r="BI57" s="12">
        <v>95.932715999999999</v>
      </c>
      <c r="BJ57" s="12">
        <v>92.780662000000007</v>
      </c>
      <c r="BK57" s="12">
        <v>120.74736799999999</v>
      </c>
      <c r="BL57" s="12">
        <v>150.54018400000001</v>
      </c>
      <c r="BM57" s="12">
        <v>152.33368100000001</v>
      </c>
      <c r="BN57" s="12">
        <v>3.9471349999999998</v>
      </c>
      <c r="BO57" s="12">
        <v>3.9471349999999998</v>
      </c>
      <c r="BP57" s="12">
        <v>27.665735999999999</v>
      </c>
      <c r="BQ57" s="12">
        <v>22.223320000000001</v>
      </c>
      <c r="BR57" s="12">
        <v>12.331607</v>
      </c>
      <c r="BS57" s="12">
        <v>3.5659709999999998</v>
      </c>
    </row>
    <row r="58" spans="2:71" x14ac:dyDescent="0.2">
      <c r="B58" s="11" t="s">
        <v>39</v>
      </c>
      <c r="C58" s="62">
        <v>43763</v>
      </c>
      <c r="D58" s="68" t="s">
        <v>0</v>
      </c>
      <c r="E58" s="5" t="s">
        <v>21</v>
      </c>
      <c r="F58" s="5">
        <v>175.79794200000001</v>
      </c>
      <c r="G58" s="5">
        <v>148.941564</v>
      </c>
      <c r="H58" s="5">
        <v>173.12014400000001</v>
      </c>
      <c r="I58" s="6">
        <v>1.546785913024662E-2</v>
      </c>
      <c r="J58" s="6">
        <v>0.18031486496274485</v>
      </c>
      <c r="K58" s="5" t="s">
        <v>21</v>
      </c>
      <c r="L58" s="5">
        <v>6.1953589999999998</v>
      </c>
      <c r="M58" s="5">
        <v>-0.88969500000000012</v>
      </c>
      <c r="N58" s="5">
        <v>23.283393</v>
      </c>
      <c r="O58" s="6">
        <v>-0.73391511280164368</v>
      </c>
      <c r="P58" s="6" t="s">
        <v>342</v>
      </c>
      <c r="Q58" s="5" t="s">
        <v>21</v>
      </c>
      <c r="R58" s="7">
        <v>5.7863129999999998</v>
      </c>
      <c r="S58" s="5">
        <v>1.990788</v>
      </c>
      <c r="T58" s="5">
        <v>25.278213000000001</v>
      </c>
      <c r="U58" s="6">
        <v>-0.77109485547890588</v>
      </c>
      <c r="V58" s="51">
        <v>1.9065440418567925</v>
      </c>
      <c r="AA58" s="12">
        <v>405.43200000000002</v>
      </c>
      <c r="AB58" s="12">
        <v>439.330669</v>
      </c>
      <c r="AC58" s="12">
        <v>470.54898800000001</v>
      </c>
      <c r="AD58" s="12">
        <v>165.768655</v>
      </c>
      <c r="AE58" s="12">
        <v>114.59116299999999</v>
      </c>
      <c r="AF58" s="13">
        <v>100.838863</v>
      </c>
      <c r="AG58" s="13">
        <v>128.236906</v>
      </c>
      <c r="AH58" s="12">
        <v>54.051988000000001</v>
      </c>
      <c r="AI58" s="12">
        <v>36.900713000000003</v>
      </c>
      <c r="AJ58" s="12">
        <v>25.323378000000002</v>
      </c>
      <c r="AK58" s="12">
        <v>36.283315999999999</v>
      </c>
      <c r="AL58" s="12">
        <v>39.232168999999999</v>
      </c>
      <c r="AM58" s="13">
        <v>-3.8421620000000001</v>
      </c>
      <c r="AN58" s="13">
        <v>34.944201</v>
      </c>
      <c r="AO58" s="12">
        <v>21.981496</v>
      </c>
      <c r="AP58" s="12">
        <v>-0.24049599999999999</v>
      </c>
      <c r="AQ58" s="12">
        <v>-6.3162279999999997</v>
      </c>
      <c r="AR58" s="12">
        <v>-2.318219</v>
      </c>
      <c r="AS58" s="12">
        <v>4.7922849999999997</v>
      </c>
      <c r="AT58" s="13">
        <v>0.37225799999999998</v>
      </c>
      <c r="AU58" s="13">
        <v>38.756583999999997</v>
      </c>
      <c r="AV58" s="12">
        <v>23.283393</v>
      </c>
      <c r="AW58" s="12">
        <v>1.094681</v>
      </c>
      <c r="AX58" s="12">
        <v>-4.9334059999999997</v>
      </c>
      <c r="AY58" s="12">
        <v>1.094681</v>
      </c>
      <c r="AZ58" s="12">
        <v>-4.9334059999999997</v>
      </c>
      <c r="BA58" s="13">
        <v>10.245167</v>
      </c>
      <c r="BB58" s="13">
        <v>48.800995999999998</v>
      </c>
      <c r="BC58" s="12">
        <v>25.278213000000001</v>
      </c>
      <c r="BD58" s="12">
        <v>0.52949000000000002</v>
      </c>
      <c r="BE58" s="12">
        <v>0.52949000000000002</v>
      </c>
      <c r="BF58" s="12">
        <v>0.52949000000000002</v>
      </c>
      <c r="BG58" s="12">
        <v>2.4680659999999999</v>
      </c>
      <c r="BH58" s="12">
        <v>-27.027345</v>
      </c>
      <c r="BI58" s="12">
        <v>-27.027345</v>
      </c>
      <c r="BJ58" s="12">
        <v>-45.208374999999997</v>
      </c>
      <c r="BK58" s="12">
        <v>-38.238441000000002</v>
      </c>
      <c r="BL58" s="12">
        <v>6.8808699999999998</v>
      </c>
      <c r="BM58" s="12">
        <v>-24.504617</v>
      </c>
      <c r="BN58" s="12">
        <v>380.07002899999998</v>
      </c>
      <c r="BO58" s="12">
        <v>380.07002899999998</v>
      </c>
      <c r="BP58" s="12">
        <v>381.88261199999999</v>
      </c>
      <c r="BQ58" s="12">
        <v>384.76333699999998</v>
      </c>
      <c r="BR58" s="12">
        <v>386.62326999999999</v>
      </c>
      <c r="BS58" s="12">
        <v>392.33450800000003</v>
      </c>
    </row>
    <row r="59" spans="2:71" x14ac:dyDescent="0.2">
      <c r="B59" s="11" t="s">
        <v>227</v>
      </c>
      <c r="C59" s="83">
        <v>43763</v>
      </c>
      <c r="D59" s="68" t="s">
        <v>0</v>
      </c>
      <c r="E59" s="5" t="s">
        <v>21</v>
      </c>
      <c r="F59" s="5">
        <v>43.792912999999999</v>
      </c>
      <c r="G59" s="5">
        <v>81.784262999999996</v>
      </c>
      <c r="H59" s="5">
        <v>47.581226999999998</v>
      </c>
      <c r="I59" s="6">
        <v>-7.9617829107265337E-2</v>
      </c>
      <c r="J59" s="6">
        <v>-0.46453129986633246</v>
      </c>
      <c r="K59" s="5" t="s">
        <v>21</v>
      </c>
      <c r="L59" s="5">
        <v>6.133832</v>
      </c>
      <c r="M59" s="5">
        <v>23.641121999999999</v>
      </c>
      <c r="N59" s="5">
        <v>7.1287520000000004</v>
      </c>
      <c r="O59" s="6">
        <v>-0.13956440061317887</v>
      </c>
      <c r="P59" s="6">
        <v>-0.74054395557029817</v>
      </c>
      <c r="Q59" s="5" t="s">
        <v>21</v>
      </c>
      <c r="R59" s="7">
        <v>-69.478297999999995</v>
      </c>
      <c r="S59" s="5">
        <v>-73.168980000000005</v>
      </c>
      <c r="T59" s="5">
        <v>-180.50917100000001</v>
      </c>
      <c r="U59" s="6" t="s">
        <v>342</v>
      </c>
      <c r="V59" s="51" t="s">
        <v>342</v>
      </c>
      <c r="AA59" s="12">
        <v>582.20000000000005</v>
      </c>
      <c r="AB59" s="12">
        <v>183.55430100000001</v>
      </c>
      <c r="AC59" s="12">
        <v>172.752985</v>
      </c>
      <c r="AD59" s="12">
        <v>51.198101000000001</v>
      </c>
      <c r="AE59" s="12">
        <v>57.977125000000001</v>
      </c>
      <c r="AF59" s="13">
        <v>89.225063000000006</v>
      </c>
      <c r="AG59" s="13">
        <v>57.039864999999999</v>
      </c>
      <c r="AH59" s="12">
        <v>18.732811000000002</v>
      </c>
      <c r="AI59" s="12">
        <v>7.3169199999999996</v>
      </c>
      <c r="AJ59" s="12">
        <v>28.517776999999999</v>
      </c>
      <c r="AK59" s="12">
        <v>38.160617000000002</v>
      </c>
      <c r="AL59" s="12">
        <v>22.546669000000001</v>
      </c>
      <c r="AM59" s="13">
        <v>41.729196000000002</v>
      </c>
      <c r="AN59" s="13">
        <v>25.645153000000001</v>
      </c>
      <c r="AO59" s="12">
        <v>7.0474620000000003</v>
      </c>
      <c r="AP59" s="12">
        <v>-4.9018519999999999</v>
      </c>
      <c r="AQ59" s="12">
        <v>12.388146000000001</v>
      </c>
      <c r="AR59" s="12">
        <v>23.576722</v>
      </c>
      <c r="AS59" s="12">
        <v>6.0775259999999998</v>
      </c>
      <c r="AT59" s="13">
        <v>41.966070999999999</v>
      </c>
      <c r="AU59" s="13">
        <v>25.877268999999998</v>
      </c>
      <c r="AV59" s="12">
        <v>7.1287520000000004</v>
      </c>
      <c r="AW59" s="12">
        <v>-4.8448630000000001</v>
      </c>
      <c r="AX59" s="12">
        <v>12.504315</v>
      </c>
      <c r="AY59" s="12">
        <v>-4.8448630000000001</v>
      </c>
      <c r="AZ59" s="12">
        <v>12.504315</v>
      </c>
      <c r="BA59" s="13">
        <v>-238.49198200000001</v>
      </c>
      <c r="BB59" s="13">
        <v>-286.97531500000002</v>
      </c>
      <c r="BC59" s="12">
        <v>-180.50917100000001</v>
      </c>
      <c r="BD59" s="12">
        <v>51.015256000000001</v>
      </c>
      <c r="BE59" s="12">
        <v>51.015256000000001</v>
      </c>
      <c r="BF59" s="12">
        <v>51.015256000000001</v>
      </c>
      <c r="BG59" s="12">
        <v>-95.844703999999993</v>
      </c>
      <c r="BH59" s="12">
        <v>1073.298497</v>
      </c>
      <c r="BI59" s="12">
        <v>1073.298497</v>
      </c>
      <c r="BJ59" s="12">
        <v>1133.066789</v>
      </c>
      <c r="BK59" s="12">
        <v>1114.3063509999999</v>
      </c>
      <c r="BL59" s="12">
        <v>1099.6619499999999</v>
      </c>
      <c r="BM59" s="12">
        <v>1081.1186259999999</v>
      </c>
      <c r="BN59" s="12">
        <v>-69.564468000000005</v>
      </c>
      <c r="BO59" s="12">
        <v>-69.564468000000005</v>
      </c>
      <c r="BP59" s="12">
        <v>-18.538983000000002</v>
      </c>
      <c r="BQ59" s="12">
        <v>-114.485058</v>
      </c>
      <c r="BR59" s="12">
        <v>110.16589999999999</v>
      </c>
      <c r="BS59" s="12">
        <v>40.661704999999998</v>
      </c>
    </row>
    <row r="60" spans="2:71" x14ac:dyDescent="0.2">
      <c r="B60" s="11" t="s">
        <v>250</v>
      </c>
      <c r="C60" s="83">
        <v>43763</v>
      </c>
      <c r="D60" s="68" t="s">
        <v>0</v>
      </c>
      <c r="E60" s="5" t="s">
        <v>21</v>
      </c>
      <c r="F60" s="5">
        <v>51.112752</v>
      </c>
      <c r="G60" s="5">
        <v>41.803055000000001</v>
      </c>
      <c r="H60" s="5">
        <v>41.910713000000001</v>
      </c>
      <c r="I60" s="6">
        <v>0.21956293132020921</v>
      </c>
      <c r="J60" s="6">
        <v>0.22270374736966003</v>
      </c>
      <c r="K60" s="5" t="s">
        <v>21</v>
      </c>
      <c r="L60" s="5">
        <v>3.0687610000000003</v>
      </c>
      <c r="M60" s="5">
        <v>1.888538</v>
      </c>
      <c r="N60" s="5">
        <v>4.2697669999999999</v>
      </c>
      <c r="O60" s="6">
        <v>-0.28128139076441394</v>
      </c>
      <c r="P60" s="6">
        <v>0.62494003297789091</v>
      </c>
      <c r="Q60" s="5" t="s">
        <v>21</v>
      </c>
      <c r="R60" s="7">
        <v>2.1374469999999999</v>
      </c>
      <c r="S60" s="5">
        <v>1.3566309999999999</v>
      </c>
      <c r="T60" s="5">
        <v>1.386266</v>
      </c>
      <c r="U60" s="6">
        <v>0.5418736375269968</v>
      </c>
      <c r="V60" s="51">
        <v>0.57555518044331877</v>
      </c>
      <c r="AA60" s="12">
        <v>103.9675</v>
      </c>
      <c r="AB60" s="12">
        <v>139.05532199999999</v>
      </c>
      <c r="AC60" s="12">
        <v>121.929704</v>
      </c>
      <c r="AD60" s="12">
        <v>46.835118999999999</v>
      </c>
      <c r="AE60" s="12">
        <v>46.139515000000003</v>
      </c>
      <c r="AF60" s="13">
        <v>10.221581</v>
      </c>
      <c r="AG60" s="13">
        <v>9.9179790000000008</v>
      </c>
      <c r="AH60" s="12">
        <v>4.9867509999999999</v>
      </c>
      <c r="AI60" s="12">
        <v>3.6178659999999998</v>
      </c>
      <c r="AJ60" s="12">
        <v>3.1446640000000001</v>
      </c>
      <c r="AK60" s="12">
        <v>3.0069750000000002</v>
      </c>
      <c r="AL60" s="12">
        <v>4.0699420000000002</v>
      </c>
      <c r="AM60" s="13">
        <v>5.7429880000000004</v>
      </c>
      <c r="AN60" s="13">
        <v>6.9959040000000003</v>
      </c>
      <c r="AO60" s="12">
        <v>3.852392</v>
      </c>
      <c r="AP60" s="12">
        <v>2.176993</v>
      </c>
      <c r="AQ60" s="12">
        <v>1.6901269999999999</v>
      </c>
      <c r="AR60" s="12">
        <v>1.4496260000000001</v>
      </c>
      <c r="AS60" s="12">
        <v>2.6032350000000002</v>
      </c>
      <c r="AT60" s="13">
        <v>7.09</v>
      </c>
      <c r="AU60" s="13">
        <v>8.1663130000000006</v>
      </c>
      <c r="AV60" s="12">
        <v>4.2697669999999999</v>
      </c>
      <c r="AW60" s="12">
        <v>2.6004659999999999</v>
      </c>
      <c r="AX60" s="12">
        <v>2.132701</v>
      </c>
      <c r="AY60" s="12">
        <v>2.6004659999999999</v>
      </c>
      <c r="AZ60" s="12">
        <v>2.132701</v>
      </c>
      <c r="BA60" s="13">
        <v>5.6249770000000003</v>
      </c>
      <c r="BB60" s="13">
        <v>3.2308829999999999</v>
      </c>
      <c r="BC60" s="12">
        <v>1.386266</v>
      </c>
      <c r="BD60" s="12">
        <v>1.951301</v>
      </c>
      <c r="BE60" s="12">
        <v>1.951301</v>
      </c>
      <c r="BF60" s="12">
        <v>1.951301</v>
      </c>
      <c r="BG60" s="12">
        <v>2.1308989999999999</v>
      </c>
      <c r="BH60" s="12">
        <v>-5.1736279999999999</v>
      </c>
      <c r="BI60" s="12">
        <v>-5.1736279999999999</v>
      </c>
      <c r="BJ60" s="12">
        <v>-20.457888000000001</v>
      </c>
      <c r="BK60" s="12">
        <v>-17.981850999999999</v>
      </c>
      <c r="BL60" s="12">
        <v>-26.887682999999999</v>
      </c>
      <c r="BM60" s="12">
        <v>-24.099136999999999</v>
      </c>
      <c r="BN60" s="12">
        <v>44.378706000000001</v>
      </c>
      <c r="BO60" s="12">
        <v>44.378706000000001</v>
      </c>
      <c r="BP60" s="12">
        <v>49.711492</v>
      </c>
      <c r="BQ60" s="12">
        <v>51.775508000000002</v>
      </c>
      <c r="BR60" s="12">
        <v>53.088931000000002</v>
      </c>
      <c r="BS60" s="12">
        <v>55.211635999999999</v>
      </c>
    </row>
    <row r="61" spans="2:71" x14ac:dyDescent="0.2">
      <c r="B61" s="11" t="s">
        <v>222</v>
      </c>
      <c r="C61" s="83">
        <v>43763</v>
      </c>
      <c r="D61" s="68" t="s">
        <v>0</v>
      </c>
      <c r="E61" s="5" t="s">
        <v>21</v>
      </c>
      <c r="F61" s="5">
        <v>267.00439399999999</v>
      </c>
      <c r="G61" s="5">
        <v>262.17550799999998</v>
      </c>
      <c r="H61" s="5">
        <v>286.18384700000001</v>
      </c>
      <c r="I61" s="6">
        <v>-6.7017943888356579E-2</v>
      </c>
      <c r="J61" s="6">
        <v>1.8418524433640115E-2</v>
      </c>
      <c r="K61" s="5" t="s">
        <v>21</v>
      </c>
      <c r="L61" s="5">
        <v>26.830518999999999</v>
      </c>
      <c r="M61" s="5">
        <v>5.9403549999999994</v>
      </c>
      <c r="N61" s="5">
        <v>40.106783999999998</v>
      </c>
      <c r="O61" s="6">
        <v>-0.33102292619622653</v>
      </c>
      <c r="P61" s="6">
        <v>3.5166524559559154</v>
      </c>
      <c r="Q61" s="5" t="s">
        <v>21</v>
      </c>
      <c r="R61" s="7">
        <v>6.3825839999999996</v>
      </c>
      <c r="S61" s="5">
        <v>-20.290571</v>
      </c>
      <c r="T61" s="5">
        <v>15.005663</v>
      </c>
      <c r="U61" s="6">
        <v>-0.57465498192249154</v>
      </c>
      <c r="V61" s="51" t="s">
        <v>342</v>
      </c>
      <c r="AA61" s="12">
        <v>322</v>
      </c>
      <c r="AB61" s="12">
        <v>787.06279800000004</v>
      </c>
      <c r="AC61" s="12">
        <v>783.30913499999997</v>
      </c>
      <c r="AD61" s="12">
        <v>338.65366299999999</v>
      </c>
      <c r="AE61" s="12">
        <v>257.88289600000002</v>
      </c>
      <c r="AF61" s="13">
        <v>121.162172</v>
      </c>
      <c r="AG61" s="13">
        <v>173.355414</v>
      </c>
      <c r="AH61" s="12">
        <v>63.670465</v>
      </c>
      <c r="AI61" s="12">
        <v>87.579538999999997</v>
      </c>
      <c r="AJ61" s="12">
        <v>39.958629999999999</v>
      </c>
      <c r="AK61" s="12">
        <v>31.188662999999998</v>
      </c>
      <c r="AL61" s="12">
        <v>54.059063999999999</v>
      </c>
      <c r="AM61" s="13">
        <v>26.038637000000001</v>
      </c>
      <c r="AN61" s="13">
        <v>89.419871000000001</v>
      </c>
      <c r="AO61" s="12">
        <v>33.384825999999997</v>
      </c>
      <c r="AP61" s="12">
        <v>56.573743999999998</v>
      </c>
      <c r="AQ61" s="12">
        <v>5.646223</v>
      </c>
      <c r="AR61" s="12">
        <v>-1.7910440000000001</v>
      </c>
      <c r="AS61" s="12">
        <v>21.897603</v>
      </c>
      <c r="AT61" s="13">
        <v>45.212862000000001</v>
      </c>
      <c r="AU61" s="13">
        <v>106.989394</v>
      </c>
      <c r="AV61" s="12">
        <v>40.106785000000002</v>
      </c>
      <c r="AW61" s="12">
        <v>63.982906999999997</v>
      </c>
      <c r="AX61" s="12">
        <v>12.156133000000001</v>
      </c>
      <c r="AY61" s="12">
        <v>63.982906999999997</v>
      </c>
      <c r="AZ61" s="12">
        <v>12.156133000000001</v>
      </c>
      <c r="BA61" s="13">
        <v>-16.591100000000001</v>
      </c>
      <c r="BB61" s="13">
        <v>42.796931999999998</v>
      </c>
      <c r="BC61" s="12">
        <v>15.005663</v>
      </c>
      <c r="BD61" s="12">
        <v>32.939427000000002</v>
      </c>
      <c r="BE61" s="12">
        <v>32.939427000000002</v>
      </c>
      <c r="BF61" s="12">
        <v>32.939427000000002</v>
      </c>
      <c r="BG61" s="12">
        <v>-2.6831130000000001</v>
      </c>
      <c r="BH61" s="12">
        <v>237.39525599999999</v>
      </c>
      <c r="BI61" s="12">
        <v>237.39525599999999</v>
      </c>
      <c r="BJ61" s="12">
        <v>254.18300300000001</v>
      </c>
      <c r="BK61" s="12">
        <v>288.16984000000002</v>
      </c>
      <c r="BL61" s="12">
        <v>263.287938</v>
      </c>
      <c r="BM61" s="12">
        <v>265.578462</v>
      </c>
      <c r="BN61" s="12">
        <v>232.45579599999999</v>
      </c>
      <c r="BO61" s="12">
        <v>232.45579599999999</v>
      </c>
      <c r="BP61" s="12">
        <v>265.519161</v>
      </c>
      <c r="BQ61" s="12">
        <v>262.18876399999999</v>
      </c>
      <c r="BR61" s="12">
        <v>242.54547700000001</v>
      </c>
      <c r="BS61" s="12">
        <v>248.92806100000001</v>
      </c>
    </row>
    <row r="62" spans="2:71" x14ac:dyDescent="0.2">
      <c r="B62" s="11" t="s">
        <v>310</v>
      </c>
      <c r="C62" s="83">
        <v>43763</v>
      </c>
      <c r="D62" s="68" t="s">
        <v>0</v>
      </c>
      <c r="E62" s="5" t="s">
        <v>21</v>
      </c>
      <c r="F62" s="5" t="s">
        <v>21</v>
      </c>
      <c r="G62" s="5" t="s">
        <v>21</v>
      </c>
      <c r="H62" s="5" t="s">
        <v>21</v>
      </c>
      <c r="I62" s="6" t="s">
        <v>21</v>
      </c>
      <c r="J62" s="6" t="s">
        <v>21</v>
      </c>
      <c r="K62" s="5" t="s">
        <v>21</v>
      </c>
      <c r="L62" s="5">
        <v>-0.46174399999999999</v>
      </c>
      <c r="M62" s="5">
        <v>-0.47539799999999999</v>
      </c>
      <c r="N62" s="5">
        <v>-0.53175600000000001</v>
      </c>
      <c r="O62" s="6" t="s">
        <v>342</v>
      </c>
      <c r="P62" s="6" t="s">
        <v>342</v>
      </c>
      <c r="Q62" s="5" t="s">
        <v>21</v>
      </c>
      <c r="R62" s="7">
        <v>0.23749600000000001</v>
      </c>
      <c r="S62" s="5">
        <v>0.27930300000000002</v>
      </c>
      <c r="T62" s="5">
        <v>0.138068</v>
      </c>
      <c r="U62" s="6">
        <v>0.72013790306225922</v>
      </c>
      <c r="V62" s="51">
        <v>-0.14968331883295205</v>
      </c>
      <c r="AA62" s="12">
        <v>266.02919732959998</v>
      </c>
      <c r="AB62" s="12">
        <v>0</v>
      </c>
      <c r="AC62" s="12">
        <v>0</v>
      </c>
      <c r="AD62" s="12">
        <v>0</v>
      </c>
      <c r="AE62" s="12">
        <v>0</v>
      </c>
      <c r="AF62" s="13">
        <v>0</v>
      </c>
      <c r="AG62" s="13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3">
        <v>-1.49054</v>
      </c>
      <c r="AN62" s="13">
        <v>-1.562319</v>
      </c>
      <c r="AO62" s="12">
        <v>-0.53374200000000005</v>
      </c>
      <c r="AP62" s="12">
        <v>-0.52011300000000005</v>
      </c>
      <c r="AQ62" s="12">
        <v>-0.52910699999999999</v>
      </c>
      <c r="AR62" s="12">
        <v>-0.487624</v>
      </c>
      <c r="AS62" s="12">
        <v>-0.47380899999999998</v>
      </c>
      <c r="AT62" s="13">
        <v>-1.4540249999999999</v>
      </c>
      <c r="AU62" s="13">
        <v>-1.5565040000000001</v>
      </c>
      <c r="AV62" s="12">
        <v>-0.53175600000000001</v>
      </c>
      <c r="AW62" s="12">
        <v>-0.51827100000000004</v>
      </c>
      <c r="AX62" s="12">
        <v>-0.51688299999999998</v>
      </c>
      <c r="AY62" s="12">
        <v>-0.51827100000000004</v>
      </c>
      <c r="AZ62" s="12">
        <v>-0.51688299999999998</v>
      </c>
      <c r="BA62" s="13">
        <v>0.79564900000000005</v>
      </c>
      <c r="BB62" s="13">
        <v>0.168827</v>
      </c>
      <c r="BC62" s="12">
        <v>0.138068</v>
      </c>
      <c r="BD62" s="12">
        <v>-11.541321999999999</v>
      </c>
      <c r="BE62" s="12">
        <v>-11.541321999999999</v>
      </c>
      <c r="BF62" s="12">
        <v>-11.541321999999999</v>
      </c>
      <c r="BG62" s="12">
        <v>0.27884999999999999</v>
      </c>
      <c r="BH62" s="12">
        <v>-14.245581</v>
      </c>
      <c r="BI62" s="12">
        <v>-14.245581</v>
      </c>
      <c r="BJ62" s="12">
        <v>-14.598929</v>
      </c>
      <c r="BK62" s="12">
        <v>-14.963416</v>
      </c>
      <c r="BL62" s="12">
        <v>-15.014576999999999</v>
      </c>
      <c r="BM62" s="12">
        <v>-15.473495</v>
      </c>
      <c r="BN62" s="12">
        <v>155.47767999999999</v>
      </c>
      <c r="BO62" s="12">
        <v>155.47767999999999</v>
      </c>
      <c r="BP62" s="12">
        <v>143.93338299999999</v>
      </c>
      <c r="BQ62" s="12">
        <v>144.21065300000001</v>
      </c>
      <c r="BR62" s="12">
        <v>144.49123299999999</v>
      </c>
      <c r="BS62" s="12">
        <v>144.73019600000001</v>
      </c>
    </row>
    <row r="63" spans="2:71" x14ac:dyDescent="0.2">
      <c r="B63" s="11" t="s">
        <v>22</v>
      </c>
      <c r="C63" s="62">
        <v>43763</v>
      </c>
      <c r="D63" s="68" t="s">
        <v>0</v>
      </c>
      <c r="E63" s="5" t="s">
        <v>21</v>
      </c>
      <c r="F63" s="5">
        <v>11.961779</v>
      </c>
      <c r="G63" s="5">
        <v>8.3143949999999993</v>
      </c>
      <c r="H63" s="5">
        <v>9.4413359999999997</v>
      </c>
      <c r="I63" s="6">
        <v>0.26695829912207336</v>
      </c>
      <c r="J63" s="6">
        <v>0.43868303105637874</v>
      </c>
      <c r="K63" s="5" t="s">
        <v>21</v>
      </c>
      <c r="L63" s="5">
        <v>1.3142389999999999</v>
      </c>
      <c r="M63" s="5">
        <v>1.201041</v>
      </c>
      <c r="N63" s="5">
        <v>1.415789</v>
      </c>
      <c r="O63" s="6">
        <v>-7.1726789797067259E-2</v>
      </c>
      <c r="P63" s="6">
        <v>9.4249904874188273E-2</v>
      </c>
      <c r="Q63" s="5" t="s">
        <v>21</v>
      </c>
      <c r="R63" s="7">
        <v>0.94880100000000001</v>
      </c>
      <c r="S63" s="5">
        <v>4.9213800000000001</v>
      </c>
      <c r="T63" s="5">
        <v>2.4949539999999999</v>
      </c>
      <c r="U63" s="6">
        <v>-0.61971202675480186</v>
      </c>
      <c r="V63" s="51">
        <v>-0.80720834400107289</v>
      </c>
      <c r="AA63" s="12">
        <v>49.855905000000007</v>
      </c>
      <c r="AB63" s="12">
        <v>28.701270999999998</v>
      </c>
      <c r="AC63" s="12">
        <v>21.332203</v>
      </c>
      <c r="AD63" s="12">
        <v>10.640121000000001</v>
      </c>
      <c r="AE63" s="12">
        <v>8.4250969999999992</v>
      </c>
      <c r="AF63" s="13">
        <v>6.598643</v>
      </c>
      <c r="AG63" s="13">
        <v>4.785533</v>
      </c>
      <c r="AH63" s="12">
        <v>2.3162340000000001</v>
      </c>
      <c r="AI63" s="12">
        <v>2.4095140000000002</v>
      </c>
      <c r="AJ63" s="12">
        <v>1.989438</v>
      </c>
      <c r="AK63" s="12">
        <v>2.0458569999999998</v>
      </c>
      <c r="AL63" s="12">
        <v>2.6043449999999999</v>
      </c>
      <c r="AM63" s="13">
        <v>2.9550239999999999</v>
      </c>
      <c r="AN63" s="13">
        <v>2.4544609999999998</v>
      </c>
      <c r="AO63" s="12">
        <v>1.316479</v>
      </c>
      <c r="AP63" s="12">
        <v>1.1012960000000001</v>
      </c>
      <c r="AQ63" s="12">
        <v>0.70377999999999996</v>
      </c>
      <c r="AR63" s="12">
        <v>1.078149</v>
      </c>
      <c r="AS63" s="12">
        <v>1.173095</v>
      </c>
      <c r="AT63" s="13">
        <v>3.323607</v>
      </c>
      <c r="AU63" s="13">
        <v>2.7248540000000001</v>
      </c>
      <c r="AV63" s="12">
        <v>1.415789</v>
      </c>
      <c r="AW63" s="12">
        <v>1.2303470000000001</v>
      </c>
      <c r="AX63" s="12">
        <v>0.80832700000000002</v>
      </c>
      <c r="AY63" s="12">
        <v>1.2303470000000001</v>
      </c>
      <c r="AZ63" s="12">
        <v>0.80832700000000002</v>
      </c>
      <c r="BA63" s="13">
        <v>6.745539</v>
      </c>
      <c r="BB63" s="13">
        <v>4.0536190000000003</v>
      </c>
      <c r="BC63" s="12">
        <v>2.4949539999999999</v>
      </c>
      <c r="BD63" s="12">
        <v>4.1628920000000003</v>
      </c>
      <c r="BE63" s="12">
        <v>4.1628920000000003</v>
      </c>
      <c r="BF63" s="12">
        <v>4.1628920000000003</v>
      </c>
      <c r="BG63" s="12">
        <v>0.87535600000000002</v>
      </c>
      <c r="BH63" s="12">
        <v>0.70211000000000001</v>
      </c>
      <c r="BI63" s="12">
        <v>0.70211000000000001</v>
      </c>
      <c r="BJ63" s="12">
        <v>-1.7423090000000001</v>
      </c>
      <c r="BK63" s="12">
        <v>-2.273873</v>
      </c>
      <c r="BL63" s="12">
        <v>-2.0272009999999998</v>
      </c>
      <c r="BM63" s="12">
        <v>-0.14015900000000001</v>
      </c>
      <c r="BN63" s="12">
        <v>26.780539000000001</v>
      </c>
      <c r="BO63" s="12">
        <v>26.780539000000001</v>
      </c>
      <c r="BP63" s="12">
        <v>31.714258999999998</v>
      </c>
      <c r="BQ63" s="12">
        <v>32.589615000000002</v>
      </c>
      <c r="BR63" s="12">
        <v>37.978690999999998</v>
      </c>
      <c r="BS63" s="12">
        <v>38.927492000000001</v>
      </c>
    </row>
    <row r="64" spans="2:71" x14ac:dyDescent="0.2">
      <c r="B64" s="11" t="s">
        <v>138</v>
      </c>
      <c r="C64" s="83">
        <v>43763</v>
      </c>
      <c r="D64" s="68" t="s">
        <v>0</v>
      </c>
      <c r="E64" s="5" t="s">
        <v>21</v>
      </c>
      <c r="F64" s="5">
        <v>31.702207000000001</v>
      </c>
      <c r="G64" s="5">
        <v>30.371701000000002</v>
      </c>
      <c r="H64" s="5">
        <v>25.720815999999999</v>
      </c>
      <c r="I64" s="6">
        <v>0.2325505924850908</v>
      </c>
      <c r="J64" s="6">
        <v>4.3807424549583196E-2</v>
      </c>
      <c r="K64" s="5" t="s">
        <v>21</v>
      </c>
      <c r="L64" s="5">
        <v>7.518796</v>
      </c>
      <c r="M64" s="5">
        <v>7.8155999999999999</v>
      </c>
      <c r="N64" s="5">
        <v>8.5280500000000004</v>
      </c>
      <c r="O64" s="6">
        <v>-0.11834522546185822</v>
      </c>
      <c r="P64" s="6">
        <v>-3.7975843185424019E-2</v>
      </c>
      <c r="Q64" s="5" t="s">
        <v>21</v>
      </c>
      <c r="R64" s="7">
        <v>5.5626790000000002</v>
      </c>
      <c r="S64" s="5">
        <v>7.8467609999999999</v>
      </c>
      <c r="T64" s="5">
        <v>15.911295000000001</v>
      </c>
      <c r="U64" s="6">
        <v>-0.65039432679741027</v>
      </c>
      <c r="V64" s="51">
        <v>-0.29108596527917696</v>
      </c>
      <c r="AA64" s="12">
        <v>311.80509360000002</v>
      </c>
      <c r="AB64" s="12">
        <v>88.702173000000002</v>
      </c>
      <c r="AC64" s="12">
        <v>69.999869000000004</v>
      </c>
      <c r="AD64" s="12">
        <v>22.176074</v>
      </c>
      <c r="AE64" s="12">
        <v>26.628264999999999</v>
      </c>
      <c r="AF64" s="13">
        <v>25.272618999999999</v>
      </c>
      <c r="AG64" s="13">
        <v>22.735785</v>
      </c>
      <c r="AH64" s="12">
        <v>9.4058650000000004</v>
      </c>
      <c r="AI64" s="12">
        <v>3.4382419999999998</v>
      </c>
      <c r="AJ64" s="12">
        <v>7.5309590000000002</v>
      </c>
      <c r="AK64" s="12">
        <v>8.9503520000000005</v>
      </c>
      <c r="AL64" s="12">
        <v>8.7913080000000008</v>
      </c>
      <c r="AM64" s="13">
        <v>21.261422</v>
      </c>
      <c r="AN64" s="13">
        <v>19.34207</v>
      </c>
      <c r="AO64" s="12">
        <v>8.3082550000000008</v>
      </c>
      <c r="AP64" s="12">
        <v>2.2779660000000002</v>
      </c>
      <c r="AQ64" s="12">
        <v>6.5455360000000002</v>
      </c>
      <c r="AR64" s="12">
        <v>7.3364739999999999</v>
      </c>
      <c r="AS64" s="12">
        <v>7.3794120000000003</v>
      </c>
      <c r="AT64" s="13">
        <v>22.288343000000001</v>
      </c>
      <c r="AU64" s="13">
        <v>20.002257</v>
      </c>
      <c r="AV64" s="12">
        <v>9.9355440000000002</v>
      </c>
      <c r="AW64" s="12">
        <v>2.839677</v>
      </c>
      <c r="AX64" s="12">
        <v>6.9539470000000003</v>
      </c>
      <c r="AY64" s="12">
        <v>2.839677</v>
      </c>
      <c r="AZ64" s="12">
        <v>6.9539470000000003</v>
      </c>
      <c r="BA64" s="13">
        <v>22.032481000000001</v>
      </c>
      <c r="BB64" s="13">
        <v>31.015495000000001</v>
      </c>
      <c r="BC64" s="12">
        <v>15.911295000000001</v>
      </c>
      <c r="BD64" s="12">
        <v>-1.3915E-2</v>
      </c>
      <c r="BE64" s="12">
        <v>-1.3915E-2</v>
      </c>
      <c r="BF64" s="12">
        <v>-1.3915E-2</v>
      </c>
      <c r="BG64" s="12">
        <v>8.4852410000000003</v>
      </c>
      <c r="BH64" s="12">
        <v>-37.774464999999999</v>
      </c>
      <c r="BI64" s="12">
        <v>-37.774464999999999</v>
      </c>
      <c r="BJ64" s="12">
        <v>-34.730398999999998</v>
      </c>
      <c r="BK64" s="12">
        <v>-4.4979259999999996</v>
      </c>
      <c r="BL64" s="12">
        <v>-22.648183</v>
      </c>
      <c r="BM64" s="12">
        <v>-29.347242000000001</v>
      </c>
      <c r="BN64" s="12">
        <v>56.013865000000003</v>
      </c>
      <c r="BO64" s="12">
        <v>56.013865000000003</v>
      </c>
      <c r="BP64" s="12">
        <v>55.802228999999997</v>
      </c>
      <c r="BQ64" s="12">
        <v>40.432084000000003</v>
      </c>
      <c r="BR64" s="12">
        <v>44.201149999999998</v>
      </c>
      <c r="BS64" s="12">
        <v>49.881258000000003</v>
      </c>
    </row>
    <row r="65" spans="2:71" x14ac:dyDescent="0.2">
      <c r="B65" s="11" t="s">
        <v>141</v>
      </c>
      <c r="C65" s="83">
        <v>43763</v>
      </c>
      <c r="D65" s="68" t="s">
        <v>0</v>
      </c>
      <c r="E65" s="5" t="s">
        <v>21</v>
      </c>
      <c r="F65" s="5">
        <v>20.768606999999999</v>
      </c>
      <c r="G65" s="5">
        <v>17.318563000000001</v>
      </c>
      <c r="H65" s="5">
        <v>24.152683</v>
      </c>
      <c r="I65" s="6">
        <v>-0.14011180455604044</v>
      </c>
      <c r="J65" s="6">
        <v>0.19921075437956359</v>
      </c>
      <c r="K65" s="5" t="s">
        <v>21</v>
      </c>
      <c r="L65" s="5">
        <v>5.0164179999999998</v>
      </c>
      <c r="M65" s="5">
        <v>3.2642009999999999</v>
      </c>
      <c r="N65" s="5">
        <v>5.0390049999999995</v>
      </c>
      <c r="O65" s="6">
        <v>-4.4824325437263779E-3</v>
      </c>
      <c r="P65" s="6">
        <v>0.53679813222286255</v>
      </c>
      <c r="Q65" s="5" t="s">
        <v>21</v>
      </c>
      <c r="R65" s="7">
        <v>0.30277199999999999</v>
      </c>
      <c r="S65" s="5">
        <v>0.27604600000000001</v>
      </c>
      <c r="T65" s="5">
        <v>0.98572599999999999</v>
      </c>
      <c r="U65" s="6">
        <v>-0.69284365026386641</v>
      </c>
      <c r="V65" s="51">
        <v>9.6817197133810984E-2</v>
      </c>
      <c r="AA65" s="12">
        <v>332.12</v>
      </c>
      <c r="AB65" s="12">
        <v>50.295793000000003</v>
      </c>
      <c r="AC65" s="12">
        <v>73.458763000000005</v>
      </c>
      <c r="AD65" s="12">
        <v>29.276368000000002</v>
      </c>
      <c r="AE65" s="12">
        <v>12.208622999999999</v>
      </c>
      <c r="AF65" s="13">
        <v>15.344778</v>
      </c>
      <c r="AG65" s="13">
        <v>22.743735999999998</v>
      </c>
      <c r="AH65" s="12">
        <v>7.7420739999999997</v>
      </c>
      <c r="AI65" s="12">
        <v>7.9997150000000001</v>
      </c>
      <c r="AJ65" s="12">
        <v>3.64621</v>
      </c>
      <c r="AK65" s="12">
        <v>5.8762930000000004</v>
      </c>
      <c r="AL65" s="12">
        <v>5.8222750000000003</v>
      </c>
      <c r="AM65" s="13">
        <v>6.4622060000000001</v>
      </c>
      <c r="AN65" s="13">
        <v>12.778672</v>
      </c>
      <c r="AO65" s="12">
        <v>4.1479119999999998</v>
      </c>
      <c r="AP65" s="12">
        <v>6.6884940000000004</v>
      </c>
      <c r="AQ65" s="12">
        <v>0.390565</v>
      </c>
      <c r="AR65" s="12">
        <v>2.2851499999999998</v>
      </c>
      <c r="AS65" s="12">
        <v>3.7864909999999998</v>
      </c>
      <c r="AT65" s="13">
        <v>9.6885359999999991</v>
      </c>
      <c r="AU65" s="13">
        <v>14.817662</v>
      </c>
      <c r="AV65" s="12">
        <v>5.0390050000000004</v>
      </c>
      <c r="AW65" s="12">
        <v>7.396598</v>
      </c>
      <c r="AX65" s="12">
        <v>1.4079170000000001</v>
      </c>
      <c r="AY65" s="12">
        <v>7.396598</v>
      </c>
      <c r="AZ65" s="12">
        <v>1.4079170000000001</v>
      </c>
      <c r="BA65" s="13">
        <v>-2.1784460000000001</v>
      </c>
      <c r="BB65" s="13">
        <v>2.639818</v>
      </c>
      <c r="BC65" s="12">
        <v>0.98572599999999999</v>
      </c>
      <c r="BD65" s="12">
        <v>5.4167490000000003</v>
      </c>
      <c r="BE65" s="12">
        <v>5.4167490000000003</v>
      </c>
      <c r="BF65" s="12">
        <v>5.4167490000000003</v>
      </c>
      <c r="BG65" s="12">
        <v>-2.7572640000000002</v>
      </c>
      <c r="BH65" s="12">
        <v>53.478149000000002</v>
      </c>
      <c r="BI65" s="12">
        <v>53.478149000000002</v>
      </c>
      <c r="BJ65" s="12">
        <v>48.512967000000003</v>
      </c>
      <c r="BK65" s="12">
        <v>35.299363999999997</v>
      </c>
      <c r="BL65" s="12">
        <v>31.750482000000002</v>
      </c>
      <c r="BM65" s="12">
        <v>29.894082999999998</v>
      </c>
      <c r="BN65" s="12">
        <v>69.569654999999997</v>
      </c>
      <c r="BO65" s="12">
        <v>69.569654999999997</v>
      </c>
      <c r="BP65" s="12">
        <v>77.653143999999998</v>
      </c>
      <c r="BQ65" s="12">
        <v>75.011201</v>
      </c>
      <c r="BR65" s="12">
        <v>74.099485000000001</v>
      </c>
      <c r="BS65" s="12">
        <v>74.367001999999999</v>
      </c>
    </row>
    <row r="66" spans="2:71" x14ac:dyDescent="0.2">
      <c r="B66" s="11" t="s">
        <v>100</v>
      </c>
      <c r="C66" s="83">
        <v>43763</v>
      </c>
      <c r="D66" s="68" t="s">
        <v>0</v>
      </c>
      <c r="E66" s="5" t="s">
        <v>21</v>
      </c>
      <c r="F66" s="5">
        <v>29.917370999999999</v>
      </c>
      <c r="G66" s="5">
        <v>39.136119999999998</v>
      </c>
      <c r="H66" s="5">
        <v>25.584306999999999</v>
      </c>
      <c r="I66" s="6">
        <v>0.1693641340373222</v>
      </c>
      <c r="J66" s="6">
        <v>-0.23555602854856328</v>
      </c>
      <c r="K66" s="5" t="s">
        <v>21</v>
      </c>
      <c r="L66" s="5">
        <v>5.9336129999999994</v>
      </c>
      <c r="M66" s="5">
        <v>8.2981459999999991</v>
      </c>
      <c r="N66" s="5">
        <v>1.4258249999999999</v>
      </c>
      <c r="O66" s="6">
        <v>3.1615296407343116</v>
      </c>
      <c r="P66" s="6">
        <v>-0.28494714361497131</v>
      </c>
      <c r="Q66" s="5" t="s">
        <v>21</v>
      </c>
      <c r="R66" s="7">
        <v>2.294206</v>
      </c>
      <c r="S66" s="5">
        <v>1.5606409999999999</v>
      </c>
      <c r="T66" s="5">
        <v>-11.505124</v>
      </c>
      <c r="U66" s="6" t="s">
        <v>342</v>
      </c>
      <c r="V66" s="51">
        <v>0.4700408357847834</v>
      </c>
      <c r="AA66" s="12">
        <v>79.239000000000004</v>
      </c>
      <c r="AB66" s="12">
        <v>97.520567999999997</v>
      </c>
      <c r="AC66" s="12">
        <v>76.144942</v>
      </c>
      <c r="AD66" s="12">
        <v>46.673780999999998</v>
      </c>
      <c r="AE66" s="12">
        <v>28.467077</v>
      </c>
      <c r="AF66" s="13">
        <v>46.485213999999999</v>
      </c>
      <c r="AG66" s="13">
        <v>38.208750000000002</v>
      </c>
      <c r="AH66" s="12">
        <v>12.634933999999999</v>
      </c>
      <c r="AI66" s="12">
        <v>14.241318</v>
      </c>
      <c r="AJ66" s="12">
        <v>14.44136</v>
      </c>
      <c r="AK66" s="12">
        <v>17.152211999999999</v>
      </c>
      <c r="AL66" s="12">
        <v>14.891641999999999</v>
      </c>
      <c r="AM66" s="13">
        <v>9.6831899999999997</v>
      </c>
      <c r="AN66" s="13">
        <v>4.3706290000000001</v>
      </c>
      <c r="AO66" s="12">
        <v>0.87170099999999995</v>
      </c>
      <c r="AP66" s="12">
        <v>2.119745</v>
      </c>
      <c r="AQ66" s="12">
        <v>2.159551</v>
      </c>
      <c r="AR66" s="12">
        <v>5.0837880000000002</v>
      </c>
      <c r="AS66" s="12">
        <v>2.439851</v>
      </c>
      <c r="AT66" s="13">
        <v>19.475733999999999</v>
      </c>
      <c r="AU66" s="13">
        <v>6.0090240000000001</v>
      </c>
      <c r="AV66" s="12">
        <v>1.4258249999999999</v>
      </c>
      <c r="AW66" s="12">
        <v>2.4801989999999998</v>
      </c>
      <c r="AX66" s="12">
        <v>5.2439749999999998</v>
      </c>
      <c r="AY66" s="12">
        <v>2.4801989999999998</v>
      </c>
      <c r="AZ66" s="12">
        <v>5.2439749999999998</v>
      </c>
      <c r="BA66" s="13">
        <v>3.153934</v>
      </c>
      <c r="BB66" s="13">
        <v>-15.154373</v>
      </c>
      <c r="BC66" s="12">
        <v>-11.505124</v>
      </c>
      <c r="BD66" s="12">
        <v>7.2684069999999998</v>
      </c>
      <c r="BE66" s="12">
        <v>7.2684069999999998</v>
      </c>
      <c r="BF66" s="12">
        <v>7.2684069999999998</v>
      </c>
      <c r="BG66" s="12">
        <v>-0.70091300000000001</v>
      </c>
      <c r="BH66" s="12">
        <v>48.612009</v>
      </c>
      <c r="BI66" s="12">
        <v>48.612009</v>
      </c>
      <c r="BJ66" s="12">
        <v>38.099854000000001</v>
      </c>
      <c r="BK66" s="12">
        <v>76.895332999999994</v>
      </c>
      <c r="BL66" s="12">
        <v>58.236185999999996</v>
      </c>
      <c r="BM66" s="12">
        <v>57.715268999999999</v>
      </c>
      <c r="BN66" s="12">
        <v>88.182614999999998</v>
      </c>
      <c r="BO66" s="12">
        <v>88.182614999999998</v>
      </c>
      <c r="BP66" s="12">
        <v>95.045460000000006</v>
      </c>
      <c r="BQ66" s="12">
        <v>96.181753</v>
      </c>
      <c r="BR66" s="12">
        <v>97.625394999999997</v>
      </c>
      <c r="BS66" s="12">
        <v>99.592337999999998</v>
      </c>
    </row>
    <row r="67" spans="2:71" x14ac:dyDescent="0.2">
      <c r="B67" s="11" t="s">
        <v>258</v>
      </c>
      <c r="C67" s="83">
        <v>43763</v>
      </c>
      <c r="D67" s="68" t="s">
        <v>0</v>
      </c>
      <c r="E67" s="5" t="s">
        <v>21</v>
      </c>
      <c r="F67" s="5" t="s">
        <v>21</v>
      </c>
      <c r="G67" s="5" t="s">
        <v>21</v>
      </c>
      <c r="H67" s="5" t="s">
        <v>21</v>
      </c>
      <c r="I67" s="6" t="s">
        <v>21</v>
      </c>
      <c r="J67" s="6" t="s">
        <v>21</v>
      </c>
      <c r="K67" s="5" t="s">
        <v>21</v>
      </c>
      <c r="L67" s="5">
        <v>-0.661412</v>
      </c>
      <c r="M67" s="5">
        <v>-0.77128700000000006</v>
      </c>
      <c r="N67" s="5">
        <v>-0.79253699999999994</v>
      </c>
      <c r="O67" s="6" t="s">
        <v>342</v>
      </c>
      <c r="P67" s="6" t="s">
        <v>342</v>
      </c>
      <c r="Q67" s="5" t="s">
        <v>21</v>
      </c>
      <c r="R67" s="7">
        <v>-1.280243</v>
      </c>
      <c r="S67" s="5">
        <v>-0.97755599999999998</v>
      </c>
      <c r="T67" s="5">
        <v>2.7011120000000002</v>
      </c>
      <c r="U67" s="6" t="s">
        <v>342</v>
      </c>
      <c r="V67" s="51" t="s">
        <v>342</v>
      </c>
      <c r="AA67" s="12">
        <v>33.655500000000004</v>
      </c>
      <c r="AB67" s="12">
        <v>0</v>
      </c>
      <c r="AC67" s="12">
        <v>0</v>
      </c>
      <c r="AD67" s="12">
        <v>0</v>
      </c>
      <c r="AE67" s="12">
        <v>0</v>
      </c>
      <c r="AF67" s="13">
        <v>0</v>
      </c>
      <c r="AG67" s="13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3">
        <v>-1.7396739999999999</v>
      </c>
      <c r="AN67" s="13">
        <v>-2.7583989999999998</v>
      </c>
      <c r="AO67" s="12">
        <v>-0.79309399999999997</v>
      </c>
      <c r="AP67" s="12">
        <v>-0.591248</v>
      </c>
      <c r="AQ67" s="12">
        <v>-0.30849900000000002</v>
      </c>
      <c r="AR67" s="12">
        <v>-0.76693900000000004</v>
      </c>
      <c r="AS67" s="12">
        <v>-0.66423600000000005</v>
      </c>
      <c r="AT67" s="13">
        <v>-1.7336389999999999</v>
      </c>
      <c r="AU67" s="13">
        <v>-2.757066</v>
      </c>
      <c r="AV67" s="12">
        <v>-0.79253700000000005</v>
      </c>
      <c r="AW67" s="12">
        <v>-0.58962199999999998</v>
      </c>
      <c r="AX67" s="12">
        <v>-0.30093999999999999</v>
      </c>
      <c r="AY67" s="12">
        <v>-0.58962199999999998</v>
      </c>
      <c r="AZ67" s="12">
        <v>-0.30093999999999999</v>
      </c>
      <c r="BA67" s="13">
        <v>-1.3792310000000001</v>
      </c>
      <c r="BB67" s="13">
        <v>4.4611789999999996</v>
      </c>
      <c r="BC67" s="12">
        <v>2.7011120000000002</v>
      </c>
      <c r="BD67" s="12">
        <v>-3.4365899999999998</v>
      </c>
      <c r="BE67" s="12">
        <v>-3.4365899999999998</v>
      </c>
      <c r="BF67" s="12">
        <v>-3.4365899999999998</v>
      </c>
      <c r="BG67" s="12">
        <v>0.87856800000000002</v>
      </c>
      <c r="BH67" s="12">
        <v>-1.8219559999999999</v>
      </c>
      <c r="BI67" s="12">
        <v>-1.8219559999999999</v>
      </c>
      <c r="BJ67" s="12">
        <v>-1.4481889999999999</v>
      </c>
      <c r="BK67" s="12">
        <v>-0.35977799999999999</v>
      </c>
      <c r="BL67" s="12">
        <v>0.69500200000000001</v>
      </c>
      <c r="BM67" s="12">
        <v>1.9810730000000001</v>
      </c>
      <c r="BN67" s="12">
        <v>28.722847000000002</v>
      </c>
      <c r="BO67" s="12">
        <v>28.722847000000002</v>
      </c>
      <c r="BP67" s="12">
        <v>25.286256999999999</v>
      </c>
      <c r="BQ67" s="12">
        <v>26.164825</v>
      </c>
      <c r="BR67" s="12">
        <v>25.397273999999999</v>
      </c>
      <c r="BS67" s="12">
        <v>24.020817999999998</v>
      </c>
    </row>
    <row r="68" spans="2:71" x14ac:dyDescent="0.2">
      <c r="B68" s="11" t="s">
        <v>67</v>
      </c>
      <c r="C68" s="83">
        <v>43763</v>
      </c>
      <c r="D68" s="68" t="s">
        <v>0</v>
      </c>
      <c r="E68" s="5" t="s">
        <v>351</v>
      </c>
      <c r="F68" s="5">
        <v>240.03618399999999</v>
      </c>
      <c r="G68" s="5">
        <v>196.62923599999999</v>
      </c>
      <c r="H68" s="5">
        <v>56.520209999999999</v>
      </c>
      <c r="I68" s="6">
        <v>3.2469089198359313</v>
      </c>
      <c r="J68" s="6">
        <v>0.22075531026322048</v>
      </c>
      <c r="K68" s="5" t="s">
        <v>351</v>
      </c>
      <c r="L68" s="5">
        <v>38.990715000000002</v>
      </c>
      <c r="M68" s="5">
        <v>51.406829000000002</v>
      </c>
      <c r="N68" s="5">
        <v>-1.6458510000000004</v>
      </c>
      <c r="O68" s="6" t="s">
        <v>342</v>
      </c>
      <c r="P68" s="6">
        <v>-0.24152654893380021</v>
      </c>
      <c r="Q68" s="5" t="s">
        <v>351</v>
      </c>
      <c r="R68" s="7">
        <v>60.295352000000001</v>
      </c>
      <c r="S68" s="5">
        <v>29.314658000000001</v>
      </c>
      <c r="T68" s="5">
        <v>-136.362461</v>
      </c>
      <c r="U68" s="6" t="s">
        <v>342</v>
      </c>
      <c r="V68" s="51">
        <v>1.0568328649783325</v>
      </c>
      <c r="AA68" s="12">
        <v>536.4</v>
      </c>
      <c r="AB68" s="12">
        <v>672.00420999999994</v>
      </c>
      <c r="AC68" s="12">
        <v>286.16789</v>
      </c>
      <c r="AD68" s="12">
        <v>70.550499000000002</v>
      </c>
      <c r="AE68" s="12">
        <v>235.33878999999999</v>
      </c>
      <c r="AF68" s="13">
        <v>141.39027899999999</v>
      </c>
      <c r="AG68" s="13">
        <v>22.939951000000001</v>
      </c>
      <c r="AH68" s="12">
        <v>-6.1995269999999998</v>
      </c>
      <c r="AI68" s="12">
        <v>1.108363</v>
      </c>
      <c r="AJ68" s="12">
        <v>53.753729999999997</v>
      </c>
      <c r="AK68" s="12">
        <v>50.429729000000002</v>
      </c>
      <c r="AL68" s="12">
        <v>37.20682</v>
      </c>
      <c r="AM68" s="13">
        <v>110.72701600000001</v>
      </c>
      <c r="AN68" s="13">
        <v>-5.1227239999999998</v>
      </c>
      <c r="AO68" s="12">
        <v>-12.802502</v>
      </c>
      <c r="AP68" s="12">
        <v>-5.2745129999999998</v>
      </c>
      <c r="AQ68" s="12">
        <v>44.286872000000002</v>
      </c>
      <c r="AR68" s="12">
        <v>39.479469999999999</v>
      </c>
      <c r="AS68" s="12">
        <v>26.960674000000001</v>
      </c>
      <c r="AT68" s="13">
        <v>146.52515700000001</v>
      </c>
      <c r="AU68" s="13">
        <v>28.361438</v>
      </c>
      <c r="AV68" s="12">
        <v>-1.645851</v>
      </c>
      <c r="AW68" s="12">
        <v>6.1012259999999996</v>
      </c>
      <c r="AX68" s="12">
        <v>56.127612999999997</v>
      </c>
      <c r="AY68" s="12">
        <v>6.1012259999999996</v>
      </c>
      <c r="AZ68" s="12">
        <v>56.127612999999997</v>
      </c>
      <c r="BA68" s="13">
        <v>90.265675999999999</v>
      </c>
      <c r="BB68" s="13">
        <v>-218.26142999999999</v>
      </c>
      <c r="BC68" s="12">
        <v>-136.362461</v>
      </c>
      <c r="BD68" s="12">
        <v>110.525317</v>
      </c>
      <c r="BE68" s="12">
        <v>110.525317</v>
      </c>
      <c r="BF68" s="12">
        <v>110.525317</v>
      </c>
      <c r="BG68" s="12">
        <v>0.65566599999999997</v>
      </c>
      <c r="BH68" s="12">
        <v>617.20046500000001</v>
      </c>
      <c r="BI68" s="12">
        <v>617.20046500000001</v>
      </c>
      <c r="BJ68" s="12">
        <v>577.15408600000001</v>
      </c>
      <c r="BK68" s="12">
        <v>486.97931199999999</v>
      </c>
      <c r="BL68" s="12">
        <v>432.42535700000002</v>
      </c>
      <c r="BM68" s="12">
        <v>398.76330200000001</v>
      </c>
      <c r="BN68" s="12">
        <v>254.42170200000001</v>
      </c>
      <c r="BO68" s="12">
        <v>254.42170200000001</v>
      </c>
      <c r="BP68" s="12">
        <v>363.01614599999999</v>
      </c>
      <c r="BQ68" s="12">
        <v>363.61755499999998</v>
      </c>
      <c r="BR68" s="12">
        <v>392.62958800000001</v>
      </c>
      <c r="BS68" s="12">
        <v>453.13633299999998</v>
      </c>
    </row>
    <row r="69" spans="2:71" x14ac:dyDescent="0.2">
      <c r="B69" s="11" t="s">
        <v>119</v>
      </c>
      <c r="C69" s="83">
        <v>43763</v>
      </c>
      <c r="D69" s="68" t="s">
        <v>0</v>
      </c>
      <c r="E69" s="5" t="s">
        <v>21</v>
      </c>
      <c r="F69" s="5">
        <v>271.293789</v>
      </c>
      <c r="G69" s="5">
        <v>320.39735100000001</v>
      </c>
      <c r="H69" s="5">
        <v>257.86212</v>
      </c>
      <c r="I69" s="6">
        <v>5.2088569658854889E-2</v>
      </c>
      <c r="J69" s="6">
        <v>-0.15325832703279751</v>
      </c>
      <c r="K69" s="5" t="s">
        <v>21</v>
      </c>
      <c r="L69" s="5">
        <v>38.940041999999998</v>
      </c>
      <c r="M69" s="5">
        <v>58.595106000000001</v>
      </c>
      <c r="N69" s="5">
        <v>36.447662000000001</v>
      </c>
      <c r="O69" s="6">
        <v>6.8382438357774467E-2</v>
      </c>
      <c r="P69" s="6">
        <v>-0.33543866274429135</v>
      </c>
      <c r="Q69" s="5" t="s">
        <v>21</v>
      </c>
      <c r="R69" s="7">
        <v>-1.0939239999999999</v>
      </c>
      <c r="S69" s="5">
        <v>14.952195</v>
      </c>
      <c r="T69" s="5">
        <v>-46.442816000000001</v>
      </c>
      <c r="U69" s="6" t="s">
        <v>342</v>
      </c>
      <c r="V69" s="51" t="s">
        <v>342</v>
      </c>
      <c r="AA69" s="12">
        <v>360</v>
      </c>
      <c r="AB69" s="12">
        <v>859.10238000000004</v>
      </c>
      <c r="AC69" s="12">
        <v>873.24407699999995</v>
      </c>
      <c r="AD69" s="12">
        <v>197.60745499999999</v>
      </c>
      <c r="AE69" s="12">
        <v>267.41124000000002</v>
      </c>
      <c r="AF69" s="13">
        <v>274.81223399999999</v>
      </c>
      <c r="AG69" s="13">
        <v>270.22565600000001</v>
      </c>
      <c r="AH69" s="12">
        <v>78.109834000000006</v>
      </c>
      <c r="AI69" s="12">
        <v>47.833249000000002</v>
      </c>
      <c r="AJ69" s="12">
        <v>87.608648000000002</v>
      </c>
      <c r="AK69" s="12">
        <v>103.727177</v>
      </c>
      <c r="AL69" s="12">
        <v>83.476409000000004</v>
      </c>
      <c r="AM69" s="13">
        <v>115.49744800000001</v>
      </c>
      <c r="AN69" s="13">
        <v>111.41325399999999</v>
      </c>
      <c r="AO69" s="12">
        <v>29.778789</v>
      </c>
      <c r="AP69" s="12">
        <v>7.3898440000000001</v>
      </c>
      <c r="AQ69" s="12">
        <v>39.277937999999999</v>
      </c>
      <c r="AR69" s="12">
        <v>47.246876999999998</v>
      </c>
      <c r="AS69" s="12">
        <v>28.972632999999998</v>
      </c>
      <c r="AT69" s="13">
        <v>145.802255</v>
      </c>
      <c r="AU69" s="13">
        <v>132.21617000000001</v>
      </c>
      <c r="AV69" s="12">
        <v>36.447662000000001</v>
      </c>
      <c r="AW69" s="12">
        <v>15.682644</v>
      </c>
      <c r="AX69" s="12">
        <v>48.267107000000003</v>
      </c>
      <c r="AY69" s="12">
        <v>15.682644</v>
      </c>
      <c r="AZ69" s="12">
        <v>48.267107000000003</v>
      </c>
      <c r="BA69" s="13">
        <v>19.011586999999999</v>
      </c>
      <c r="BB69" s="13">
        <v>-41.547224</v>
      </c>
      <c r="BC69" s="12">
        <v>-46.442816000000001</v>
      </c>
      <c r="BD69" s="12">
        <v>3.2946770000000001</v>
      </c>
      <c r="BE69" s="12">
        <v>3.2946770000000001</v>
      </c>
      <c r="BF69" s="12">
        <v>3.2946770000000001</v>
      </c>
      <c r="BG69" s="12">
        <v>5.1533160000000002</v>
      </c>
      <c r="BH69" s="12">
        <v>549.70393100000001</v>
      </c>
      <c r="BI69" s="12">
        <v>549.70393100000001</v>
      </c>
      <c r="BJ69" s="12">
        <v>552.82258200000001</v>
      </c>
      <c r="BK69" s="12">
        <v>573.07744100000002</v>
      </c>
      <c r="BL69" s="12">
        <v>608.52523599999995</v>
      </c>
      <c r="BM69" s="12">
        <v>534.17053299999998</v>
      </c>
      <c r="BN69" s="12">
        <v>84.329657999999995</v>
      </c>
      <c r="BO69" s="12">
        <v>84.329657999999995</v>
      </c>
      <c r="BP69" s="12">
        <v>129.96814599999999</v>
      </c>
      <c r="BQ69" s="12">
        <v>129.16919899999999</v>
      </c>
      <c r="BR69" s="12">
        <v>139.62582699999999</v>
      </c>
      <c r="BS69" s="12">
        <v>141.287655</v>
      </c>
    </row>
    <row r="70" spans="2:71" x14ac:dyDescent="0.2">
      <c r="B70" s="11" t="s">
        <v>242</v>
      </c>
      <c r="C70" s="83">
        <v>43763</v>
      </c>
      <c r="D70" s="68" t="s">
        <v>0</v>
      </c>
      <c r="E70" s="5" t="s">
        <v>21</v>
      </c>
      <c r="F70" s="5">
        <v>3.5085259999999998</v>
      </c>
      <c r="G70" s="5">
        <v>58.681075999999997</v>
      </c>
      <c r="H70" s="5">
        <v>54.196995999999999</v>
      </c>
      <c r="I70" s="6">
        <v>-0.93526345998955362</v>
      </c>
      <c r="J70" s="6">
        <v>-0.940210264719754</v>
      </c>
      <c r="K70" s="5" t="s">
        <v>21</v>
      </c>
      <c r="L70" s="5">
        <v>-1.2449859999999999</v>
      </c>
      <c r="M70" s="5">
        <v>-6.0652720000000002</v>
      </c>
      <c r="N70" s="5">
        <v>10.167090999999999</v>
      </c>
      <c r="O70" s="6" t="s">
        <v>342</v>
      </c>
      <c r="P70" s="6" t="s">
        <v>342</v>
      </c>
      <c r="Q70" s="5" t="s">
        <v>21</v>
      </c>
      <c r="R70" s="7">
        <v>-19.138736000000002</v>
      </c>
      <c r="S70" s="5">
        <v>-16.861798</v>
      </c>
      <c r="T70" s="5">
        <v>70.499506999999994</v>
      </c>
      <c r="U70" s="6" t="s">
        <v>342</v>
      </c>
      <c r="V70" s="51" t="s">
        <v>342</v>
      </c>
      <c r="AA70" s="12">
        <v>218.56900000000002</v>
      </c>
      <c r="AB70" s="12">
        <v>77.558601999999993</v>
      </c>
      <c r="AC70" s="12">
        <v>101.77606900000001</v>
      </c>
      <c r="AD70" s="12">
        <v>25.687391000000002</v>
      </c>
      <c r="AE70" s="12">
        <v>15.369</v>
      </c>
      <c r="AF70" s="13">
        <v>-3.9727399999999999</v>
      </c>
      <c r="AG70" s="13">
        <v>13.013042</v>
      </c>
      <c r="AH70" s="12">
        <v>11.270585000000001</v>
      </c>
      <c r="AI70" s="12">
        <v>-23.437435000000001</v>
      </c>
      <c r="AJ70" s="12">
        <v>0.17851800000000001</v>
      </c>
      <c r="AK70" s="12">
        <v>-4.2949679999999999</v>
      </c>
      <c r="AL70" s="12">
        <v>0.14371</v>
      </c>
      <c r="AM70" s="13">
        <v>-9.1550840000000004</v>
      </c>
      <c r="AN70" s="13">
        <v>9.0586210000000005</v>
      </c>
      <c r="AO70" s="12">
        <v>10.166245</v>
      </c>
      <c r="AP70" s="12">
        <v>-25.893637999999999</v>
      </c>
      <c r="AQ70" s="12">
        <v>-1.3287089999999999</v>
      </c>
      <c r="AR70" s="12">
        <v>-6.3103980000000002</v>
      </c>
      <c r="AS70" s="12">
        <v>-1.5159769999999999</v>
      </c>
      <c r="AT70" s="13">
        <v>-8.4013439999999999</v>
      </c>
      <c r="AU70" s="13">
        <v>9.0608229999999992</v>
      </c>
      <c r="AV70" s="12">
        <v>10.167090999999999</v>
      </c>
      <c r="AW70" s="12">
        <v>-25.103164</v>
      </c>
      <c r="AX70" s="12">
        <v>-1.091086</v>
      </c>
      <c r="AY70" s="12">
        <v>-25.103164</v>
      </c>
      <c r="AZ70" s="12">
        <v>-1.091086</v>
      </c>
      <c r="BA70" s="13">
        <v>-23.209498</v>
      </c>
      <c r="BB70" s="13">
        <v>87.067497000000003</v>
      </c>
      <c r="BC70" s="12">
        <v>70.499506999999994</v>
      </c>
      <c r="BD70" s="12">
        <v>-76.063236000000003</v>
      </c>
      <c r="BE70" s="12">
        <v>-76.063236000000003</v>
      </c>
      <c r="BF70" s="12">
        <v>-76.063236000000003</v>
      </c>
      <c r="BG70" s="12">
        <v>12.791036</v>
      </c>
      <c r="BH70" s="12">
        <v>126.75168600000001</v>
      </c>
      <c r="BI70" s="12">
        <v>126.75168600000001</v>
      </c>
      <c r="BJ70" s="12">
        <v>117.696465</v>
      </c>
      <c r="BK70" s="12">
        <v>125.456413</v>
      </c>
      <c r="BL70" s="12">
        <v>117.477881</v>
      </c>
      <c r="BM70" s="12">
        <v>96.219109000000003</v>
      </c>
      <c r="BN70" s="12">
        <v>447.69034099999999</v>
      </c>
      <c r="BO70" s="12">
        <v>447.69034099999999</v>
      </c>
      <c r="BP70" s="12">
        <v>322.57866000000001</v>
      </c>
      <c r="BQ70" s="12">
        <v>335.36463500000002</v>
      </c>
      <c r="BR70" s="12">
        <v>318.50645600000001</v>
      </c>
      <c r="BS70" s="12">
        <v>299.36916200000002</v>
      </c>
    </row>
    <row r="71" spans="2:71" x14ac:dyDescent="0.2">
      <c r="B71" s="11" t="s">
        <v>284</v>
      </c>
      <c r="C71" s="83">
        <v>43766</v>
      </c>
      <c r="D71" s="68" t="s">
        <v>1</v>
      </c>
      <c r="E71" s="5" t="s">
        <v>21</v>
      </c>
      <c r="F71" s="5" t="s">
        <v>21</v>
      </c>
      <c r="G71" s="5" t="s">
        <v>21</v>
      </c>
      <c r="H71" s="5" t="s">
        <v>21</v>
      </c>
      <c r="I71" s="6" t="s">
        <v>21</v>
      </c>
      <c r="J71" s="6" t="s">
        <v>21</v>
      </c>
      <c r="K71" s="5" t="s">
        <v>21</v>
      </c>
      <c r="L71" s="5" t="s">
        <v>21</v>
      </c>
      <c r="M71" s="5" t="s">
        <v>21</v>
      </c>
      <c r="N71" s="5" t="s">
        <v>21</v>
      </c>
      <c r="O71" s="6" t="s">
        <v>21</v>
      </c>
      <c r="P71" s="6" t="s">
        <v>21</v>
      </c>
      <c r="Q71" s="5">
        <v>155.23562836097409</v>
      </c>
      <c r="R71" s="7">
        <v>0</v>
      </c>
      <c r="S71" s="5">
        <v>194.833</v>
      </c>
      <c r="T71" s="5">
        <v>166.50800000000001</v>
      </c>
      <c r="U71" s="6" t="s">
        <v>21</v>
      </c>
      <c r="V71" s="51" t="s">
        <v>21</v>
      </c>
      <c r="AA71" s="12">
        <v>2492</v>
      </c>
      <c r="AB71" s="12">
        <v>0</v>
      </c>
      <c r="AC71" s="12">
        <v>1161.586</v>
      </c>
      <c r="AD71" s="12">
        <v>591.80600000000004</v>
      </c>
      <c r="AE71" s="12">
        <v>510.596</v>
      </c>
      <c r="AF71" s="13">
        <v>0</v>
      </c>
      <c r="AG71" s="13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3">
        <v>0</v>
      </c>
      <c r="AN71" s="13">
        <v>0</v>
      </c>
      <c r="AO71" s="12">
        <v>150.49100000000001</v>
      </c>
      <c r="AP71" s="12">
        <v>304.95699999999999</v>
      </c>
      <c r="AQ71" s="12">
        <v>281.38299999999998</v>
      </c>
      <c r="AR71" s="12">
        <v>277.79599999999999</v>
      </c>
      <c r="AS71" s="12">
        <v>0</v>
      </c>
      <c r="AT71" s="13">
        <v>0</v>
      </c>
      <c r="AU71" s="13">
        <v>0</v>
      </c>
      <c r="AV71" s="12">
        <v>1.1970000000000001</v>
      </c>
      <c r="AW71" s="12">
        <v>1.17</v>
      </c>
      <c r="AX71" s="12">
        <v>3.9649999999999999</v>
      </c>
      <c r="AY71" s="12">
        <v>1.17</v>
      </c>
      <c r="AZ71" s="12">
        <v>3.9649999999999999</v>
      </c>
      <c r="BA71" s="13">
        <v>0</v>
      </c>
      <c r="BB71" s="13">
        <v>491.02600000000001</v>
      </c>
      <c r="BC71" s="12">
        <v>32.872</v>
      </c>
      <c r="BD71" s="12">
        <v>3.5350000000000001</v>
      </c>
      <c r="BE71" s="12">
        <v>3.5350000000000001</v>
      </c>
      <c r="BF71" s="12">
        <v>3.5350000000000001</v>
      </c>
      <c r="BG71" s="12">
        <v>8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3904.7249999999999</v>
      </c>
      <c r="BO71" s="12">
        <v>3904.7249999999999</v>
      </c>
      <c r="BP71" s="12">
        <v>4719.0039999999999</v>
      </c>
      <c r="BQ71" s="12">
        <v>5322.7929999999997</v>
      </c>
      <c r="BR71" s="12">
        <v>4795.527</v>
      </c>
      <c r="BS71" s="12">
        <v>0</v>
      </c>
    </row>
    <row r="72" spans="2:71" x14ac:dyDescent="0.2">
      <c r="B72" s="11" t="s">
        <v>54</v>
      </c>
      <c r="C72" s="83">
        <v>43768</v>
      </c>
      <c r="D72" s="68" t="s">
        <v>0</v>
      </c>
      <c r="E72" s="5">
        <v>8306.4084923076916</v>
      </c>
      <c r="F72" s="5" t="s">
        <v>21</v>
      </c>
      <c r="G72" s="5">
        <v>8427.6</v>
      </c>
      <c r="H72" s="5">
        <v>7696.0110000000004</v>
      </c>
      <c r="I72" s="6" t="s">
        <v>21</v>
      </c>
      <c r="J72" s="6" t="s">
        <v>21</v>
      </c>
      <c r="K72" s="5">
        <v>907.08333333333337</v>
      </c>
      <c r="L72" s="5" t="s">
        <v>21</v>
      </c>
      <c r="M72" s="5">
        <v>908.149</v>
      </c>
      <c r="N72" s="5">
        <v>781.30700000000002</v>
      </c>
      <c r="O72" s="6" t="s">
        <v>21</v>
      </c>
      <c r="P72" s="6" t="s">
        <v>21</v>
      </c>
      <c r="Q72" s="5">
        <v>247.07321673333334</v>
      </c>
      <c r="R72" s="7">
        <v>0</v>
      </c>
      <c r="S72" s="5">
        <v>219.06200000000001</v>
      </c>
      <c r="T72" s="5">
        <v>251.24199999999999</v>
      </c>
      <c r="U72" s="6" t="s">
        <v>21</v>
      </c>
      <c r="V72" s="51" t="s">
        <v>21</v>
      </c>
      <c r="AA72" s="12">
        <v>12419.884407899999</v>
      </c>
      <c r="AB72" s="12">
        <v>0</v>
      </c>
      <c r="AC72" s="12">
        <v>19490.121999999999</v>
      </c>
      <c r="AD72" s="12">
        <v>7414.2619999999997</v>
      </c>
      <c r="AE72" s="12">
        <v>6902.1570000000002</v>
      </c>
      <c r="AF72" s="13">
        <v>0</v>
      </c>
      <c r="AG72" s="13">
        <v>6135.4279999999999</v>
      </c>
      <c r="AH72" s="12">
        <v>2510.7359999999999</v>
      </c>
      <c r="AI72" s="12">
        <v>2410.3339999999998</v>
      </c>
      <c r="AJ72" s="12">
        <v>2238.6970000000001</v>
      </c>
      <c r="AK72" s="12">
        <v>2643.3319999999999</v>
      </c>
      <c r="AL72" s="12">
        <v>0</v>
      </c>
      <c r="AM72" s="13">
        <v>0</v>
      </c>
      <c r="AN72" s="13">
        <v>1350.566</v>
      </c>
      <c r="AO72" s="12">
        <v>596.35799999999995</v>
      </c>
      <c r="AP72" s="12">
        <v>686.49800000000005</v>
      </c>
      <c r="AQ72" s="12">
        <v>444.94099999999997</v>
      </c>
      <c r="AR72" s="12">
        <v>650.16800000000001</v>
      </c>
      <c r="AS72" s="12">
        <v>0</v>
      </c>
      <c r="AT72" s="13">
        <v>0</v>
      </c>
      <c r="AU72" s="13">
        <v>1846.09</v>
      </c>
      <c r="AV72" s="12">
        <v>781.30700000000002</v>
      </c>
      <c r="AW72" s="12">
        <v>881.38800000000003</v>
      </c>
      <c r="AX72" s="12">
        <v>694.04300000000001</v>
      </c>
      <c r="AY72" s="12">
        <v>881.38800000000003</v>
      </c>
      <c r="AZ72" s="12">
        <v>694.04300000000001</v>
      </c>
      <c r="BA72" s="13">
        <v>0</v>
      </c>
      <c r="BB72" s="13">
        <v>571.92200000000003</v>
      </c>
      <c r="BC72" s="12">
        <v>251.24199999999999</v>
      </c>
      <c r="BD72" s="12">
        <v>279.834</v>
      </c>
      <c r="BE72" s="12">
        <v>279.834</v>
      </c>
      <c r="BF72" s="12">
        <v>279.834</v>
      </c>
      <c r="BG72" s="12">
        <v>225.422</v>
      </c>
      <c r="BH72" s="12">
        <v>7297.3819999999996</v>
      </c>
      <c r="BI72" s="12">
        <v>7297.3819999999996</v>
      </c>
      <c r="BJ72" s="12">
        <v>6606.7539999999999</v>
      </c>
      <c r="BK72" s="12">
        <v>7388.991</v>
      </c>
      <c r="BL72" s="12">
        <v>8290.3160000000007</v>
      </c>
      <c r="BM72" s="12">
        <v>0</v>
      </c>
      <c r="BN72" s="12">
        <v>8961.3320000000003</v>
      </c>
      <c r="BO72" s="12">
        <v>8961.3320000000003</v>
      </c>
      <c r="BP72" s="12">
        <v>8183.3469999999998</v>
      </c>
      <c r="BQ72" s="12">
        <v>8758.8449999999993</v>
      </c>
      <c r="BR72" s="12">
        <v>9050.6470000000008</v>
      </c>
      <c r="BS72" s="12">
        <v>0</v>
      </c>
    </row>
    <row r="73" spans="2:71" x14ac:dyDescent="0.2">
      <c r="B73" s="11" t="s">
        <v>143</v>
      </c>
      <c r="C73" s="62">
        <v>43768</v>
      </c>
      <c r="D73" s="68" t="s">
        <v>1</v>
      </c>
      <c r="E73" s="5" t="s">
        <v>21</v>
      </c>
      <c r="F73" s="5" t="s">
        <v>21</v>
      </c>
      <c r="G73" s="5" t="s">
        <v>21</v>
      </c>
      <c r="H73" s="5" t="s">
        <v>21</v>
      </c>
      <c r="I73" s="6" t="s">
        <v>21</v>
      </c>
      <c r="J73" s="6" t="s">
        <v>21</v>
      </c>
      <c r="K73" s="5" t="s">
        <v>21</v>
      </c>
      <c r="L73" s="5" t="s">
        <v>21</v>
      </c>
      <c r="M73" s="5" t="s">
        <v>21</v>
      </c>
      <c r="N73" s="5" t="s">
        <v>21</v>
      </c>
      <c r="O73" s="6" t="s">
        <v>21</v>
      </c>
      <c r="P73" s="6" t="s">
        <v>21</v>
      </c>
      <c r="Q73" s="5">
        <v>1272.1868519000434</v>
      </c>
      <c r="R73" s="7">
        <v>0</v>
      </c>
      <c r="S73" s="5">
        <v>1910.9570000000001</v>
      </c>
      <c r="T73" s="5">
        <v>1672.769</v>
      </c>
      <c r="U73" s="6" t="s">
        <v>21</v>
      </c>
      <c r="V73" s="51" t="s">
        <v>21</v>
      </c>
      <c r="AA73" s="12">
        <v>40026</v>
      </c>
      <c r="AB73" s="12">
        <v>0</v>
      </c>
      <c r="AC73" s="12">
        <v>12752.941000000001</v>
      </c>
      <c r="AD73" s="12">
        <v>6357.2640000000001</v>
      </c>
      <c r="AE73" s="12">
        <v>4495.0630000000001</v>
      </c>
      <c r="AF73" s="13">
        <v>0</v>
      </c>
      <c r="AG73" s="13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3">
        <v>0</v>
      </c>
      <c r="AN73" s="13">
        <v>0</v>
      </c>
      <c r="AO73" s="12">
        <v>7731.9489999999996</v>
      </c>
      <c r="AP73" s="12">
        <v>7024.7510000000002</v>
      </c>
      <c r="AQ73" s="12">
        <v>7476.3280000000004</v>
      </c>
      <c r="AR73" s="12">
        <v>8036.3729999999996</v>
      </c>
      <c r="AS73" s="12">
        <v>0</v>
      </c>
      <c r="AT73" s="13">
        <v>0</v>
      </c>
      <c r="AU73" s="13">
        <v>0</v>
      </c>
      <c r="AV73" s="12">
        <v>94.983000000000004</v>
      </c>
      <c r="AW73" s="12">
        <v>107.58799999999999</v>
      </c>
      <c r="AX73" s="12">
        <v>173.90299999999999</v>
      </c>
      <c r="AY73" s="12">
        <v>107.58799999999999</v>
      </c>
      <c r="AZ73" s="12">
        <v>173.90299999999999</v>
      </c>
      <c r="BA73" s="13">
        <v>0</v>
      </c>
      <c r="BB73" s="13">
        <v>5576.335</v>
      </c>
      <c r="BC73" s="12">
        <v>1464.3810000000001</v>
      </c>
      <c r="BD73" s="12">
        <v>1365.489</v>
      </c>
      <c r="BE73" s="12">
        <v>1365.489</v>
      </c>
      <c r="BF73" s="12">
        <v>1365.489</v>
      </c>
      <c r="BG73" s="12">
        <v>1211.076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46473.281000000003</v>
      </c>
      <c r="BO73" s="12">
        <v>46473.281000000003</v>
      </c>
      <c r="BP73" s="12">
        <v>46687.853000000003</v>
      </c>
      <c r="BQ73" s="12">
        <v>48192.317000000003</v>
      </c>
      <c r="BR73" s="12">
        <v>50320.972000000002</v>
      </c>
      <c r="BS73" s="12">
        <v>0</v>
      </c>
    </row>
    <row r="74" spans="2:71" x14ac:dyDescent="0.2">
      <c r="B74" s="11" t="s">
        <v>293</v>
      </c>
      <c r="C74" s="62">
        <v>43768</v>
      </c>
      <c r="D74" s="68" t="s">
        <v>0</v>
      </c>
      <c r="E74" s="5">
        <v>4131.8593987086342</v>
      </c>
      <c r="F74" s="5" t="s">
        <v>21</v>
      </c>
      <c r="G74" s="5">
        <v>5411.8029999999999</v>
      </c>
      <c r="H74" s="5">
        <v>4459.6440000000002</v>
      </c>
      <c r="I74" s="6" t="s">
        <v>21</v>
      </c>
      <c r="J74" s="6" t="s">
        <v>21</v>
      </c>
      <c r="K74" s="5">
        <v>548.20774118689701</v>
      </c>
      <c r="L74" s="5" t="s">
        <v>21</v>
      </c>
      <c r="M74" s="5">
        <v>636.577</v>
      </c>
      <c r="N74" s="5">
        <v>730.76900000000001</v>
      </c>
      <c r="O74" s="6" t="s">
        <v>21</v>
      </c>
      <c r="P74" s="6" t="s">
        <v>21</v>
      </c>
      <c r="Q74" s="5">
        <v>293.39948686752746</v>
      </c>
      <c r="R74" s="7">
        <v>0</v>
      </c>
      <c r="S74" s="5">
        <v>408.46199999999999</v>
      </c>
      <c r="T74" s="5">
        <v>310.91000000000003</v>
      </c>
      <c r="U74" s="6" t="s">
        <v>21</v>
      </c>
      <c r="V74" s="51" t="s">
        <v>21</v>
      </c>
      <c r="AA74" s="12">
        <v>11000</v>
      </c>
      <c r="AB74" s="12">
        <v>0</v>
      </c>
      <c r="AC74" s="12">
        <v>14188.563</v>
      </c>
      <c r="AD74" s="12">
        <v>4910.3580000000002</v>
      </c>
      <c r="AE74" s="12">
        <v>4108.0839999999998</v>
      </c>
      <c r="AF74" s="13">
        <v>0</v>
      </c>
      <c r="AG74" s="13">
        <v>1862.0809999999999</v>
      </c>
      <c r="AH74" s="12">
        <v>723.36800000000005</v>
      </c>
      <c r="AI74" s="12">
        <v>654.06500000000005</v>
      </c>
      <c r="AJ74" s="12">
        <v>582.25699999999995</v>
      </c>
      <c r="AK74" s="12">
        <v>671.73</v>
      </c>
      <c r="AL74" s="12">
        <v>0</v>
      </c>
      <c r="AM74" s="13">
        <v>0</v>
      </c>
      <c r="AN74" s="13">
        <v>1313.616</v>
      </c>
      <c r="AO74" s="12">
        <v>533.45299999999997</v>
      </c>
      <c r="AP74" s="12">
        <v>443.90800000000002</v>
      </c>
      <c r="AQ74" s="12">
        <v>392.07600000000002</v>
      </c>
      <c r="AR74" s="12">
        <v>483.77199999999999</v>
      </c>
      <c r="AS74" s="12">
        <v>0</v>
      </c>
      <c r="AT74" s="13">
        <v>0</v>
      </c>
      <c r="AU74" s="13">
        <v>1891.6579999999999</v>
      </c>
      <c r="AV74" s="12">
        <v>730.76900000000001</v>
      </c>
      <c r="AW74" s="12">
        <v>640.91999999999996</v>
      </c>
      <c r="AX74" s="12">
        <v>608.62699999999995</v>
      </c>
      <c r="AY74" s="12">
        <v>640.91999999999996</v>
      </c>
      <c r="AZ74" s="12">
        <v>608.62699999999995</v>
      </c>
      <c r="BA74" s="13">
        <v>0</v>
      </c>
      <c r="BB74" s="13">
        <v>1003.884</v>
      </c>
      <c r="BC74" s="12">
        <v>310.91000000000003</v>
      </c>
      <c r="BD74" s="12">
        <v>326.53899999999999</v>
      </c>
      <c r="BE74" s="12">
        <v>326.53899999999999</v>
      </c>
      <c r="BF74" s="12">
        <v>326.53899999999999</v>
      </c>
      <c r="BG74" s="12">
        <v>324.74099999999999</v>
      </c>
      <c r="BH74" s="12">
        <v>4115.835</v>
      </c>
      <c r="BI74" s="12">
        <v>4115.835</v>
      </c>
      <c r="BJ74" s="12">
        <v>3046.87</v>
      </c>
      <c r="BK74" s="12">
        <v>2896.6309999999999</v>
      </c>
      <c r="BL74" s="12">
        <v>1890.335</v>
      </c>
      <c r="BM74" s="12">
        <v>0</v>
      </c>
      <c r="BN74" s="12">
        <v>2946.18</v>
      </c>
      <c r="BO74" s="12">
        <v>2946.18</v>
      </c>
      <c r="BP74" s="12">
        <v>3706.5549999999998</v>
      </c>
      <c r="BQ74" s="12">
        <v>3127.7339999999999</v>
      </c>
      <c r="BR74" s="12">
        <v>3512.6509999999998</v>
      </c>
      <c r="BS74" s="12">
        <v>0</v>
      </c>
    </row>
    <row r="75" spans="2:71" x14ac:dyDescent="0.2">
      <c r="B75" s="11" t="s">
        <v>140</v>
      </c>
      <c r="C75" s="83">
        <v>43768</v>
      </c>
      <c r="D75" s="68" t="s">
        <v>0</v>
      </c>
      <c r="E75" s="5">
        <v>8875.8714996842573</v>
      </c>
      <c r="F75" s="5" t="s">
        <v>21</v>
      </c>
      <c r="G75" s="5">
        <v>9125.17</v>
      </c>
      <c r="H75" s="5">
        <v>7772.0249999999996</v>
      </c>
      <c r="I75" s="6" t="s">
        <v>21</v>
      </c>
      <c r="J75" s="6" t="s">
        <v>21</v>
      </c>
      <c r="K75" s="5">
        <v>754.90053892490732</v>
      </c>
      <c r="L75" s="5" t="s">
        <v>21</v>
      </c>
      <c r="M75" s="5">
        <v>787.03300000000002</v>
      </c>
      <c r="N75" s="5">
        <v>667.09399999999994</v>
      </c>
      <c r="O75" s="6" t="s">
        <v>21</v>
      </c>
      <c r="P75" s="6" t="s">
        <v>21</v>
      </c>
      <c r="Q75" s="5">
        <v>431.07137191983111</v>
      </c>
      <c r="R75" s="7">
        <v>0</v>
      </c>
      <c r="S75" s="5">
        <v>410.32799999999997</v>
      </c>
      <c r="T75" s="5">
        <v>353.839</v>
      </c>
      <c r="U75" s="6" t="s">
        <v>21</v>
      </c>
      <c r="V75" s="51" t="s">
        <v>21</v>
      </c>
      <c r="AA75" s="12">
        <v>22668.785999999996</v>
      </c>
      <c r="AB75" s="12">
        <v>0</v>
      </c>
      <c r="AC75" s="12">
        <v>23244.383000000002</v>
      </c>
      <c r="AD75" s="12">
        <v>10047.647000000001</v>
      </c>
      <c r="AE75" s="12">
        <v>9284.0519999999997</v>
      </c>
      <c r="AF75" s="13">
        <v>0</v>
      </c>
      <c r="AG75" s="13">
        <v>2500.6799999999998</v>
      </c>
      <c r="AH75" s="12">
        <v>822.08500000000004</v>
      </c>
      <c r="AI75" s="12">
        <v>957.89099999999996</v>
      </c>
      <c r="AJ75" s="12">
        <v>943.77200000000005</v>
      </c>
      <c r="AK75" s="12">
        <v>971.08900000000006</v>
      </c>
      <c r="AL75" s="12">
        <v>0</v>
      </c>
      <c r="AM75" s="13">
        <v>0</v>
      </c>
      <c r="AN75" s="13">
        <v>1604.085</v>
      </c>
      <c r="AO75" s="12">
        <v>519.28</v>
      </c>
      <c r="AP75" s="12">
        <v>666.55700000000002</v>
      </c>
      <c r="AQ75" s="12">
        <v>602.62699999999995</v>
      </c>
      <c r="AR75" s="12">
        <v>604.28800000000001</v>
      </c>
      <c r="AS75" s="12">
        <v>0</v>
      </c>
      <c r="AT75" s="13">
        <v>0</v>
      </c>
      <c r="AU75" s="13">
        <v>2021.809</v>
      </c>
      <c r="AV75" s="12">
        <v>667.09400000000005</v>
      </c>
      <c r="AW75" s="12">
        <v>818.03599999999994</v>
      </c>
      <c r="AX75" s="12">
        <v>780.68</v>
      </c>
      <c r="AY75" s="12">
        <v>818.03599999999994</v>
      </c>
      <c r="AZ75" s="12">
        <v>780.68</v>
      </c>
      <c r="BA75" s="13">
        <v>0</v>
      </c>
      <c r="BB75" s="13">
        <v>1272.3579999999999</v>
      </c>
      <c r="BC75" s="12">
        <v>353.839</v>
      </c>
      <c r="BD75" s="12">
        <v>410.83800000000002</v>
      </c>
      <c r="BE75" s="12">
        <v>410.83800000000002</v>
      </c>
      <c r="BF75" s="12">
        <v>410.83800000000002</v>
      </c>
      <c r="BG75" s="12">
        <v>477.96</v>
      </c>
      <c r="BH75" s="12">
        <v>3968.4659999999999</v>
      </c>
      <c r="BI75" s="12">
        <v>3968.4659999999999</v>
      </c>
      <c r="BJ75" s="12">
        <v>3090.0450000000001</v>
      </c>
      <c r="BK75" s="12">
        <v>3235.76</v>
      </c>
      <c r="BL75" s="12">
        <v>3989.0360000000001</v>
      </c>
      <c r="BM75" s="12">
        <v>0</v>
      </c>
      <c r="BN75" s="12">
        <v>3420.5329999999999</v>
      </c>
      <c r="BO75" s="12">
        <v>3420.5329999999999</v>
      </c>
      <c r="BP75" s="12">
        <v>3893.239</v>
      </c>
      <c r="BQ75" s="12">
        <v>3491.2339999999999</v>
      </c>
      <c r="BR75" s="12">
        <v>3952.9259999999999</v>
      </c>
      <c r="BS75" s="12">
        <v>0</v>
      </c>
    </row>
    <row r="76" spans="2:71" x14ac:dyDescent="0.2">
      <c r="B76" s="11" t="s">
        <v>24</v>
      </c>
      <c r="C76" s="62">
        <v>43768</v>
      </c>
      <c r="D76" s="68" t="s">
        <v>0</v>
      </c>
      <c r="E76" s="5" t="s">
        <v>21</v>
      </c>
      <c r="F76" s="5" t="s">
        <v>21</v>
      </c>
      <c r="G76" s="5">
        <v>86.183000000000007</v>
      </c>
      <c r="H76" s="5">
        <v>103.417</v>
      </c>
      <c r="I76" s="6" t="s">
        <v>21</v>
      </c>
      <c r="J76" s="6" t="s">
        <v>21</v>
      </c>
      <c r="K76" s="5" t="s">
        <v>21</v>
      </c>
      <c r="L76" s="5" t="s">
        <v>21</v>
      </c>
      <c r="M76" s="5">
        <v>21.85</v>
      </c>
      <c r="N76" s="5">
        <v>23.253999999999998</v>
      </c>
      <c r="O76" s="6" t="s">
        <v>21</v>
      </c>
      <c r="P76" s="6" t="s">
        <v>21</v>
      </c>
      <c r="Q76" s="5" t="s">
        <v>21</v>
      </c>
      <c r="R76" s="7">
        <v>0</v>
      </c>
      <c r="S76" s="5">
        <v>-3.2629999999999999</v>
      </c>
      <c r="T76" s="5">
        <v>7.452</v>
      </c>
      <c r="U76" s="6" t="s">
        <v>21</v>
      </c>
      <c r="V76" s="51" t="s">
        <v>21</v>
      </c>
      <c r="AA76" s="12">
        <v>275.94</v>
      </c>
      <c r="AB76" s="12">
        <v>0</v>
      </c>
      <c r="AC76" s="12">
        <v>353.904</v>
      </c>
      <c r="AD76" s="12">
        <v>31.210999999999999</v>
      </c>
      <c r="AE76" s="12">
        <v>108.631</v>
      </c>
      <c r="AF76" s="13">
        <v>0</v>
      </c>
      <c r="AG76" s="13">
        <v>163.38999999999999</v>
      </c>
      <c r="AH76" s="12">
        <v>45.732999999999997</v>
      </c>
      <c r="AI76" s="12">
        <v>10.884</v>
      </c>
      <c r="AJ76" s="12">
        <v>52.744999999999997</v>
      </c>
      <c r="AK76" s="12">
        <v>42.073999999999998</v>
      </c>
      <c r="AL76" s="12">
        <v>0</v>
      </c>
      <c r="AM76" s="13">
        <v>0</v>
      </c>
      <c r="AN76" s="13">
        <v>86.893000000000001</v>
      </c>
      <c r="AO76" s="12">
        <v>19.991</v>
      </c>
      <c r="AP76" s="12">
        <v>-15.138999999999999</v>
      </c>
      <c r="AQ76" s="12">
        <v>27.829000000000001</v>
      </c>
      <c r="AR76" s="12">
        <v>17.690000000000001</v>
      </c>
      <c r="AS76" s="12">
        <v>0</v>
      </c>
      <c r="AT76" s="13">
        <v>0</v>
      </c>
      <c r="AU76" s="13">
        <v>96.566000000000003</v>
      </c>
      <c r="AV76" s="12">
        <v>23.254000000000001</v>
      </c>
      <c r="AW76" s="12">
        <v>-11.507</v>
      </c>
      <c r="AX76" s="12">
        <v>32.048000000000002</v>
      </c>
      <c r="AY76" s="12">
        <v>-11.507</v>
      </c>
      <c r="AZ76" s="12">
        <v>32.048000000000002</v>
      </c>
      <c r="BA76" s="13">
        <v>0</v>
      </c>
      <c r="BB76" s="13">
        <v>36.133000000000003</v>
      </c>
      <c r="BC76" s="12">
        <v>7.452</v>
      </c>
      <c r="BD76" s="12">
        <v>-22.303000000000001</v>
      </c>
      <c r="BE76" s="12">
        <v>-22.303000000000001</v>
      </c>
      <c r="BF76" s="12">
        <v>-22.303000000000001</v>
      </c>
      <c r="BG76" s="12">
        <v>3.2989999999999999</v>
      </c>
      <c r="BH76" s="12">
        <v>312.20499999999998</v>
      </c>
      <c r="BI76" s="12">
        <v>312.20499999999998</v>
      </c>
      <c r="BJ76" s="12">
        <v>160.98599999999999</v>
      </c>
      <c r="BK76" s="12">
        <v>222.85599999999999</v>
      </c>
      <c r="BL76" s="12">
        <v>277.50400000000002</v>
      </c>
      <c r="BM76" s="12">
        <v>0</v>
      </c>
      <c r="BN76" s="12">
        <v>218.762</v>
      </c>
      <c r="BO76" s="12">
        <v>218.762</v>
      </c>
      <c r="BP76" s="12">
        <v>188.78100000000001</v>
      </c>
      <c r="BQ76" s="12">
        <v>199.29</v>
      </c>
      <c r="BR76" s="12">
        <v>176.16300000000001</v>
      </c>
      <c r="BS76" s="12">
        <v>0</v>
      </c>
    </row>
    <row r="77" spans="2:71" x14ac:dyDescent="0.2">
      <c r="B77" s="11" t="s">
        <v>26</v>
      </c>
      <c r="C77" s="62">
        <v>43768</v>
      </c>
      <c r="D77" s="68" t="s">
        <v>0</v>
      </c>
      <c r="E77" s="5" t="s">
        <v>21</v>
      </c>
      <c r="F77" s="5" t="s">
        <v>21</v>
      </c>
      <c r="G77" s="5">
        <v>40.394516000000003</v>
      </c>
      <c r="H77" s="5">
        <v>43.526626999999998</v>
      </c>
      <c r="I77" s="6" t="s">
        <v>21</v>
      </c>
      <c r="J77" s="6" t="s">
        <v>21</v>
      </c>
      <c r="K77" s="5" t="s">
        <v>21</v>
      </c>
      <c r="L77" s="5" t="s">
        <v>21</v>
      </c>
      <c r="M77" s="5">
        <v>1.5652270000000001</v>
      </c>
      <c r="N77" s="5">
        <v>13.882477000000002</v>
      </c>
      <c r="O77" s="6" t="s">
        <v>21</v>
      </c>
      <c r="P77" s="6" t="s">
        <v>21</v>
      </c>
      <c r="Q77" s="5" t="s">
        <v>21</v>
      </c>
      <c r="R77" s="7">
        <v>0</v>
      </c>
      <c r="S77" s="5">
        <v>-15.084498</v>
      </c>
      <c r="T77" s="5">
        <v>-2.7490299999999999</v>
      </c>
      <c r="U77" s="6" t="s">
        <v>21</v>
      </c>
      <c r="V77" s="51" t="s">
        <v>21</v>
      </c>
      <c r="AA77" s="12">
        <v>476</v>
      </c>
      <c r="AB77" s="12">
        <v>0</v>
      </c>
      <c r="AC77" s="12">
        <v>141.38127600000001</v>
      </c>
      <c r="AD77" s="12">
        <v>33.817898</v>
      </c>
      <c r="AE77" s="12">
        <v>26.718177000000001</v>
      </c>
      <c r="AF77" s="13">
        <v>0</v>
      </c>
      <c r="AG77" s="13">
        <v>32.047528999999997</v>
      </c>
      <c r="AH77" s="12">
        <v>8.0054920000000003</v>
      </c>
      <c r="AI77" s="12">
        <v>0.46084799999999998</v>
      </c>
      <c r="AJ77" s="12">
        <v>-4.6247389999999999</v>
      </c>
      <c r="AK77" s="12">
        <v>-3.9658099999999998</v>
      </c>
      <c r="AL77" s="12">
        <v>0</v>
      </c>
      <c r="AM77" s="13">
        <v>0</v>
      </c>
      <c r="AN77" s="13">
        <v>27.254622000000001</v>
      </c>
      <c r="AO77" s="12">
        <v>6.5612000000000004</v>
      </c>
      <c r="AP77" s="12">
        <v>-0.86986399999999997</v>
      </c>
      <c r="AQ77" s="12">
        <v>-6.4758709999999997</v>
      </c>
      <c r="AR77" s="12">
        <v>-6.0425560000000003</v>
      </c>
      <c r="AS77" s="12">
        <v>0</v>
      </c>
      <c r="AT77" s="13">
        <v>0</v>
      </c>
      <c r="AU77" s="13">
        <v>49.221302999999999</v>
      </c>
      <c r="AV77" s="12">
        <v>13.882477</v>
      </c>
      <c r="AW77" s="12">
        <v>6.4491670000000001</v>
      </c>
      <c r="AX77" s="12">
        <v>1.1053299999999999</v>
      </c>
      <c r="AY77" s="12">
        <v>6.4491670000000001</v>
      </c>
      <c r="AZ77" s="12">
        <v>1.1053299999999999</v>
      </c>
      <c r="BA77" s="13">
        <v>0</v>
      </c>
      <c r="BB77" s="13">
        <v>10.948757000000001</v>
      </c>
      <c r="BC77" s="12">
        <v>-2.7490299999999999</v>
      </c>
      <c r="BD77" s="12">
        <v>-7.0257930000000002</v>
      </c>
      <c r="BE77" s="12">
        <v>-7.0257930000000002</v>
      </c>
      <c r="BF77" s="12">
        <v>-7.0257930000000002</v>
      </c>
      <c r="BG77" s="12">
        <v>-14.461418999999999</v>
      </c>
      <c r="BH77" s="12">
        <v>410.50483300000002</v>
      </c>
      <c r="BI77" s="12">
        <v>410.50483300000002</v>
      </c>
      <c r="BJ77" s="12">
        <v>385.11053500000003</v>
      </c>
      <c r="BK77" s="12">
        <v>394.97406000000001</v>
      </c>
      <c r="BL77" s="12">
        <v>418.27098100000001</v>
      </c>
      <c r="BM77" s="12">
        <v>0</v>
      </c>
      <c r="BN77" s="12">
        <v>239.80004099999999</v>
      </c>
      <c r="BO77" s="12">
        <v>239.80004099999999</v>
      </c>
      <c r="BP77" s="12">
        <v>232.71408299999999</v>
      </c>
      <c r="BQ77" s="12">
        <v>218.24176800000001</v>
      </c>
      <c r="BR77" s="12">
        <v>203.320651</v>
      </c>
      <c r="BS77" s="12">
        <v>0</v>
      </c>
    </row>
    <row r="78" spans="2:71" x14ac:dyDescent="0.2">
      <c r="B78" s="11" t="s">
        <v>120</v>
      </c>
      <c r="C78" s="83">
        <v>43768</v>
      </c>
      <c r="D78" s="68" t="s">
        <v>0</v>
      </c>
      <c r="E78" s="5" t="s">
        <v>21</v>
      </c>
      <c r="F78" s="5" t="s">
        <v>21</v>
      </c>
      <c r="G78" s="5">
        <v>193.471</v>
      </c>
      <c r="H78" s="5">
        <v>150.571</v>
      </c>
      <c r="I78" s="6" t="s">
        <v>21</v>
      </c>
      <c r="J78" s="6" t="s">
        <v>21</v>
      </c>
      <c r="K78" s="5" t="s">
        <v>21</v>
      </c>
      <c r="L78" s="5" t="s">
        <v>21</v>
      </c>
      <c r="M78" s="5">
        <v>18.411999999999999</v>
      </c>
      <c r="N78" s="5">
        <v>3.9769999999999999</v>
      </c>
      <c r="O78" s="6" t="s">
        <v>21</v>
      </c>
      <c r="P78" s="6" t="s">
        <v>21</v>
      </c>
      <c r="Q78" s="5" t="s">
        <v>21</v>
      </c>
      <c r="R78" s="7">
        <v>0</v>
      </c>
      <c r="S78" s="5">
        <v>109.89</v>
      </c>
      <c r="T78" s="5">
        <v>117.39100000000001</v>
      </c>
      <c r="U78" s="6" t="s">
        <v>21</v>
      </c>
      <c r="V78" s="51" t="s">
        <v>21</v>
      </c>
      <c r="AA78" s="12">
        <v>2124.306</v>
      </c>
      <c r="AB78" s="12">
        <v>0</v>
      </c>
      <c r="AC78" s="12">
        <v>510.38600000000002</v>
      </c>
      <c r="AD78" s="12">
        <v>181.708</v>
      </c>
      <c r="AE78" s="12">
        <v>208.27199999999999</v>
      </c>
      <c r="AF78" s="13">
        <v>0</v>
      </c>
      <c r="AG78" s="13">
        <v>178.79400000000001</v>
      </c>
      <c r="AH78" s="12">
        <v>43.381999999999998</v>
      </c>
      <c r="AI78" s="12">
        <v>65.608000000000004</v>
      </c>
      <c r="AJ78" s="12">
        <v>76.019000000000005</v>
      </c>
      <c r="AK78" s="12">
        <v>61.725000000000001</v>
      </c>
      <c r="AL78" s="12">
        <v>0</v>
      </c>
      <c r="AM78" s="13">
        <v>0</v>
      </c>
      <c r="AN78" s="13">
        <v>38.912999999999997</v>
      </c>
      <c r="AO78" s="12">
        <v>1.31</v>
      </c>
      <c r="AP78" s="12">
        <v>14.132</v>
      </c>
      <c r="AQ78" s="12">
        <v>34.052999999999997</v>
      </c>
      <c r="AR78" s="12">
        <v>13.021000000000001</v>
      </c>
      <c r="AS78" s="12">
        <v>0</v>
      </c>
      <c r="AT78" s="13">
        <v>0</v>
      </c>
      <c r="AU78" s="13">
        <v>46.756999999999998</v>
      </c>
      <c r="AV78" s="12">
        <v>3.9769999999999999</v>
      </c>
      <c r="AW78" s="12">
        <v>16.631</v>
      </c>
      <c r="AX78" s="12">
        <v>39.405000000000001</v>
      </c>
      <c r="AY78" s="12">
        <v>16.631</v>
      </c>
      <c r="AZ78" s="12">
        <v>39.405000000000001</v>
      </c>
      <c r="BA78" s="13">
        <v>0</v>
      </c>
      <c r="BB78" s="13">
        <v>291.05200000000002</v>
      </c>
      <c r="BC78" s="12">
        <v>117.39100000000001</v>
      </c>
      <c r="BD78" s="12">
        <v>-50.933</v>
      </c>
      <c r="BE78" s="12">
        <v>-50.933</v>
      </c>
      <c r="BF78" s="12">
        <v>-50.933</v>
      </c>
      <c r="BG78" s="12">
        <v>-8.5500000000000007</v>
      </c>
      <c r="BH78" s="12">
        <v>-651.86500000000001</v>
      </c>
      <c r="BI78" s="12">
        <v>-651.86500000000001</v>
      </c>
      <c r="BJ78" s="12">
        <v>-537.06700000000001</v>
      </c>
      <c r="BK78" s="12">
        <v>-546.19799999999998</v>
      </c>
      <c r="BL78" s="12">
        <v>-486.00599999999997</v>
      </c>
      <c r="BM78" s="12">
        <v>0</v>
      </c>
      <c r="BN78" s="12">
        <v>3635.5410000000002</v>
      </c>
      <c r="BO78" s="12">
        <v>3635.5410000000002</v>
      </c>
      <c r="BP78" s="12">
        <v>3997.8069999999998</v>
      </c>
      <c r="BQ78" s="12">
        <v>3989.3159999999998</v>
      </c>
      <c r="BR78" s="12">
        <v>3894.8710000000001</v>
      </c>
      <c r="BS78" s="12">
        <v>0</v>
      </c>
    </row>
    <row r="79" spans="2:71" x14ac:dyDescent="0.2">
      <c r="B79" s="11" t="s">
        <v>308</v>
      </c>
      <c r="C79" s="83">
        <v>43769</v>
      </c>
      <c r="D79" s="68" t="s">
        <v>0</v>
      </c>
      <c r="E79" s="5">
        <v>6157.9</v>
      </c>
      <c r="F79" s="5" t="s">
        <v>21</v>
      </c>
      <c r="G79" s="5">
        <v>5759.723</v>
      </c>
      <c r="H79" s="5">
        <v>5395.8779999999997</v>
      </c>
      <c r="I79" s="6" t="s">
        <v>21</v>
      </c>
      <c r="J79" s="6" t="s">
        <v>21</v>
      </c>
      <c r="K79" s="5">
        <v>2815.7</v>
      </c>
      <c r="L79" s="5" t="s">
        <v>21</v>
      </c>
      <c r="M79" s="5">
        <v>2664.4380000000001</v>
      </c>
      <c r="N79" s="5">
        <v>2296.2660000000001</v>
      </c>
      <c r="O79" s="6" t="s">
        <v>21</v>
      </c>
      <c r="P79" s="6" t="s">
        <v>21</v>
      </c>
      <c r="Q79" s="5">
        <v>923.2</v>
      </c>
      <c r="R79" s="7">
        <v>0</v>
      </c>
      <c r="S79" s="5">
        <v>434.80200000000002</v>
      </c>
      <c r="T79" s="5">
        <v>-2845.931</v>
      </c>
      <c r="U79" s="6" t="s">
        <v>21</v>
      </c>
      <c r="V79" s="51" t="s">
        <v>21</v>
      </c>
      <c r="AA79" s="12">
        <v>20300</v>
      </c>
      <c r="AB79" s="12">
        <v>0</v>
      </c>
      <c r="AC79" s="12">
        <v>15032.593000000001</v>
      </c>
      <c r="AD79" s="12">
        <v>5398.3069999999998</v>
      </c>
      <c r="AE79" s="12">
        <v>5403.2520000000004</v>
      </c>
      <c r="AF79" s="13">
        <v>0</v>
      </c>
      <c r="AG79" s="13">
        <v>6757.1610000000001</v>
      </c>
      <c r="AH79" s="12">
        <v>2412.777</v>
      </c>
      <c r="AI79" s="12">
        <v>2424.2939999999999</v>
      </c>
      <c r="AJ79" s="12">
        <v>2590.402</v>
      </c>
      <c r="AK79" s="12">
        <v>2741.9549999999999</v>
      </c>
      <c r="AL79" s="12">
        <v>0</v>
      </c>
      <c r="AM79" s="13">
        <v>0</v>
      </c>
      <c r="AN79" s="13">
        <v>3580.7759999999998</v>
      </c>
      <c r="AO79" s="12">
        <v>1339.5419999999999</v>
      </c>
      <c r="AP79" s="12">
        <v>1258.5740000000001</v>
      </c>
      <c r="AQ79" s="12">
        <v>1468.796</v>
      </c>
      <c r="AR79" s="12">
        <v>1491.799</v>
      </c>
      <c r="AS79" s="12">
        <v>0</v>
      </c>
      <c r="AT79" s="13">
        <v>0</v>
      </c>
      <c r="AU79" s="13">
        <v>6324.9549999999999</v>
      </c>
      <c r="AV79" s="12">
        <v>2296.2660000000001</v>
      </c>
      <c r="AW79" s="12">
        <v>2232.1579999999999</v>
      </c>
      <c r="AX79" s="12">
        <v>2619.0610000000001</v>
      </c>
      <c r="AY79" s="12">
        <v>2232.1579999999999</v>
      </c>
      <c r="AZ79" s="12">
        <v>2619.0610000000001</v>
      </c>
      <c r="BA79" s="13">
        <v>0</v>
      </c>
      <c r="BB79" s="13">
        <v>-3605.9079999999999</v>
      </c>
      <c r="BC79" s="12">
        <v>-2845.931</v>
      </c>
      <c r="BD79" s="12">
        <v>2214.6469999999999</v>
      </c>
      <c r="BE79" s="12">
        <v>2214.6469999999999</v>
      </c>
      <c r="BF79" s="12">
        <v>2214.6469999999999</v>
      </c>
      <c r="BG79" s="12">
        <v>309.96100000000001</v>
      </c>
      <c r="BH79" s="12">
        <v>18525.517</v>
      </c>
      <c r="BI79" s="12">
        <v>18525.517</v>
      </c>
      <c r="BJ79" s="12">
        <v>15426.882</v>
      </c>
      <c r="BK79" s="12">
        <v>17106.614000000001</v>
      </c>
      <c r="BL79" s="12">
        <v>17436.821</v>
      </c>
      <c r="BM79" s="12">
        <v>0</v>
      </c>
      <c r="BN79" s="12">
        <v>5522.6419999999998</v>
      </c>
      <c r="BO79" s="12">
        <v>5522.6419999999998</v>
      </c>
      <c r="BP79" s="12">
        <v>7453.6030000000001</v>
      </c>
      <c r="BQ79" s="12">
        <v>7892.585</v>
      </c>
      <c r="BR79" s="12">
        <v>7976.3050000000003</v>
      </c>
      <c r="BS79" s="12">
        <v>0</v>
      </c>
    </row>
    <row r="80" spans="2:71" x14ac:dyDescent="0.2">
      <c r="B80" s="11" t="s">
        <v>303</v>
      </c>
      <c r="C80" s="83">
        <v>43769</v>
      </c>
      <c r="D80" s="68" t="s">
        <v>0</v>
      </c>
      <c r="E80" s="5">
        <v>6580.9412644838967</v>
      </c>
      <c r="F80" s="5" t="s">
        <v>21</v>
      </c>
      <c r="G80" s="5">
        <v>6191.14</v>
      </c>
      <c r="H80" s="5">
        <v>5799.24</v>
      </c>
      <c r="I80" s="6" t="s">
        <v>21</v>
      </c>
      <c r="J80" s="6" t="s">
        <v>21</v>
      </c>
      <c r="K80" s="5">
        <v>2793.5789450003385</v>
      </c>
      <c r="L80" s="5" t="s">
        <v>21</v>
      </c>
      <c r="M80" s="5">
        <v>2572.0569999999998</v>
      </c>
      <c r="N80" s="5">
        <v>2387.25</v>
      </c>
      <c r="O80" s="6" t="s">
        <v>21</v>
      </c>
      <c r="P80" s="6" t="s">
        <v>21</v>
      </c>
      <c r="Q80" s="5">
        <v>813.11487132777393</v>
      </c>
      <c r="R80" s="7">
        <v>0</v>
      </c>
      <c r="S80" s="5">
        <v>465.16399999999999</v>
      </c>
      <c r="T80" s="5">
        <v>241.36099999999999</v>
      </c>
      <c r="U80" s="6" t="s">
        <v>21</v>
      </c>
      <c r="V80" s="51" t="s">
        <v>21</v>
      </c>
      <c r="AA80" s="12">
        <v>28270</v>
      </c>
      <c r="AB80" s="12">
        <v>0</v>
      </c>
      <c r="AC80" s="12">
        <v>15666.156000000001</v>
      </c>
      <c r="AD80" s="12">
        <v>5626.3190000000004</v>
      </c>
      <c r="AE80" s="12">
        <v>5675.3590000000004</v>
      </c>
      <c r="AF80" s="13">
        <v>0</v>
      </c>
      <c r="AG80" s="13">
        <v>5414.6559999999999</v>
      </c>
      <c r="AH80" s="12">
        <v>2054.25</v>
      </c>
      <c r="AI80" s="12">
        <v>1731.826</v>
      </c>
      <c r="AJ80" s="12">
        <v>1767.0619999999999</v>
      </c>
      <c r="AK80" s="12">
        <v>1906.7619999999999</v>
      </c>
      <c r="AL80" s="12">
        <v>0</v>
      </c>
      <c r="AM80" s="13">
        <v>0</v>
      </c>
      <c r="AN80" s="13">
        <v>3548.0039999999999</v>
      </c>
      <c r="AO80" s="12">
        <v>1417.6669999999999</v>
      </c>
      <c r="AP80" s="12">
        <v>1298.394</v>
      </c>
      <c r="AQ80" s="12">
        <v>1173.3399999999999</v>
      </c>
      <c r="AR80" s="12">
        <v>1308.432</v>
      </c>
      <c r="AS80" s="12">
        <v>0</v>
      </c>
      <c r="AT80" s="13">
        <v>0</v>
      </c>
      <c r="AU80" s="13">
        <v>6528.1260000000002</v>
      </c>
      <c r="AV80" s="12">
        <v>2231.1689999999999</v>
      </c>
      <c r="AW80" s="12">
        <v>2568.6320000000001</v>
      </c>
      <c r="AX80" s="12">
        <v>2344.895</v>
      </c>
      <c r="AY80" s="12">
        <v>2568.6320000000001</v>
      </c>
      <c r="AZ80" s="12">
        <v>2344.895</v>
      </c>
      <c r="BA80" s="13">
        <v>0</v>
      </c>
      <c r="BB80" s="13">
        <v>1157.1959999999999</v>
      </c>
      <c r="BC80" s="12">
        <v>241.36099999999999</v>
      </c>
      <c r="BD80" s="12">
        <v>863.86900000000003</v>
      </c>
      <c r="BE80" s="12">
        <v>863.86900000000003</v>
      </c>
      <c r="BF80" s="12">
        <v>863.86900000000003</v>
      </c>
      <c r="BG80" s="12">
        <v>1224.451</v>
      </c>
      <c r="BH80" s="12">
        <v>14293.472</v>
      </c>
      <c r="BI80" s="12">
        <v>14293.472</v>
      </c>
      <c r="BJ80" s="12">
        <v>12684.442999999999</v>
      </c>
      <c r="BK80" s="12">
        <v>13832.489</v>
      </c>
      <c r="BL80" s="12">
        <v>11146.994000000001</v>
      </c>
      <c r="BM80" s="12">
        <v>0</v>
      </c>
      <c r="BN80" s="12">
        <v>14802.682000000001</v>
      </c>
      <c r="BO80" s="12">
        <v>14802.682000000001</v>
      </c>
      <c r="BP80" s="12">
        <v>15921.744000000001</v>
      </c>
      <c r="BQ80" s="12">
        <v>16951.401000000002</v>
      </c>
      <c r="BR80" s="12">
        <v>17274.624</v>
      </c>
      <c r="BS80" s="12">
        <v>0</v>
      </c>
    </row>
    <row r="81" spans="2:71" x14ac:dyDescent="0.2">
      <c r="B81" s="11" t="s">
        <v>42</v>
      </c>
      <c r="C81" s="62">
        <v>43770</v>
      </c>
      <c r="D81" s="68" t="s">
        <v>1</v>
      </c>
      <c r="E81" s="5" t="s">
        <v>21</v>
      </c>
      <c r="F81" s="5" t="s">
        <v>21</v>
      </c>
      <c r="G81" s="5" t="s">
        <v>21</v>
      </c>
      <c r="H81" s="5" t="s">
        <v>21</v>
      </c>
      <c r="I81" s="6" t="s">
        <v>21</v>
      </c>
      <c r="J81" s="6" t="s">
        <v>21</v>
      </c>
      <c r="K81" s="5" t="s">
        <v>21</v>
      </c>
      <c r="L81" s="5" t="s">
        <v>21</v>
      </c>
      <c r="M81" s="5" t="s">
        <v>21</v>
      </c>
      <c r="N81" s="5" t="s">
        <v>21</v>
      </c>
      <c r="O81" s="6" t="s">
        <v>21</v>
      </c>
      <c r="P81" s="6" t="s">
        <v>21</v>
      </c>
      <c r="Q81" s="5">
        <v>13</v>
      </c>
      <c r="R81" s="7">
        <v>0</v>
      </c>
      <c r="S81" s="5">
        <v>22.57</v>
      </c>
      <c r="T81" s="5">
        <v>175.798</v>
      </c>
      <c r="U81" s="6" t="s">
        <v>21</v>
      </c>
      <c r="V81" s="51" t="s">
        <v>21</v>
      </c>
      <c r="AA81" s="12">
        <v>1125</v>
      </c>
      <c r="AB81" s="12">
        <v>0</v>
      </c>
      <c r="AC81" s="12">
        <v>861.39599999999996</v>
      </c>
      <c r="AD81" s="12">
        <v>158.16300000000001</v>
      </c>
      <c r="AE81" s="12">
        <v>196.02799999999999</v>
      </c>
      <c r="AF81" s="13">
        <v>0</v>
      </c>
      <c r="AG81" s="13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3">
        <v>0</v>
      </c>
      <c r="AN81" s="13">
        <v>0</v>
      </c>
      <c r="AO81" s="12">
        <v>9.4990000000000006</v>
      </c>
      <c r="AP81" s="12">
        <v>14.847</v>
      </c>
      <c r="AQ81" s="12">
        <v>20.725999999999999</v>
      </c>
      <c r="AR81" s="12">
        <v>20.725999999999999</v>
      </c>
      <c r="AS81" s="12">
        <v>0</v>
      </c>
      <c r="AT81" s="13">
        <v>0</v>
      </c>
      <c r="AU81" s="13">
        <v>0</v>
      </c>
      <c r="AV81" s="12">
        <v>13.816000000000001</v>
      </c>
      <c r="AW81" s="12">
        <v>13.061</v>
      </c>
      <c r="AX81" s="12">
        <v>28.292999999999999</v>
      </c>
      <c r="AY81" s="12">
        <v>13.061</v>
      </c>
      <c r="AZ81" s="12">
        <v>28.292999999999999</v>
      </c>
      <c r="BA81" s="13">
        <v>0</v>
      </c>
      <c r="BB81" s="13">
        <v>371.97899999999998</v>
      </c>
      <c r="BC81" s="12">
        <v>129.084</v>
      </c>
      <c r="BD81" s="12">
        <v>173.59100000000001</v>
      </c>
      <c r="BE81" s="12">
        <v>173.59100000000001</v>
      </c>
      <c r="BF81" s="12">
        <v>173.59100000000001</v>
      </c>
      <c r="BG81" s="12">
        <v>167.59899999999999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3499.748</v>
      </c>
      <c r="BO81" s="12">
        <v>3499.748</v>
      </c>
      <c r="BP81" s="12">
        <v>3261.451</v>
      </c>
      <c r="BQ81" s="12">
        <v>3257.1219999999998</v>
      </c>
      <c r="BR81" s="12">
        <v>3287.7829999999999</v>
      </c>
      <c r="BS81" s="12">
        <v>0</v>
      </c>
    </row>
    <row r="82" spans="2:71" x14ac:dyDescent="0.2">
      <c r="B82" s="11" t="s">
        <v>172</v>
      </c>
      <c r="C82" s="83">
        <v>43770</v>
      </c>
      <c r="D82" s="68" t="s">
        <v>1</v>
      </c>
      <c r="E82" s="5" t="s">
        <v>21</v>
      </c>
      <c r="F82" s="5" t="s">
        <v>21</v>
      </c>
      <c r="G82" s="5" t="s">
        <v>21</v>
      </c>
      <c r="H82" s="5" t="s">
        <v>21</v>
      </c>
      <c r="I82" s="6" t="s">
        <v>21</v>
      </c>
      <c r="J82" s="6" t="s">
        <v>21</v>
      </c>
      <c r="K82" s="5" t="s">
        <v>21</v>
      </c>
      <c r="L82" s="5" t="s">
        <v>21</v>
      </c>
      <c r="M82" s="5" t="s">
        <v>21</v>
      </c>
      <c r="N82" s="5" t="s">
        <v>21</v>
      </c>
      <c r="O82" s="6" t="s">
        <v>21</v>
      </c>
      <c r="P82" s="6" t="s">
        <v>21</v>
      </c>
      <c r="Q82" s="5">
        <v>775.10009516034904</v>
      </c>
      <c r="R82" s="7">
        <v>0</v>
      </c>
      <c r="S82" s="5">
        <v>951.25036301428793</v>
      </c>
      <c r="T82" s="5">
        <v>1238.2039596829748</v>
      </c>
      <c r="U82" s="6" t="s">
        <v>21</v>
      </c>
      <c r="V82" s="51" t="s">
        <v>21</v>
      </c>
      <c r="AA82" s="12">
        <v>27089.819399999997</v>
      </c>
      <c r="AB82" s="12">
        <v>0</v>
      </c>
      <c r="AC82" s="12">
        <v>13039.509848562679</v>
      </c>
      <c r="AD82" s="12">
        <v>4011.5287672952709</v>
      </c>
      <c r="AE82" s="12">
        <v>4293.1957398600762</v>
      </c>
      <c r="AF82" s="13">
        <v>0</v>
      </c>
      <c r="AG82" s="13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3">
        <v>0</v>
      </c>
      <c r="AN82" s="13">
        <v>0</v>
      </c>
      <c r="AO82" s="12">
        <v>16641.034</v>
      </c>
      <c r="AP82" s="12">
        <v>17431.945</v>
      </c>
      <c r="AQ82" s="12">
        <v>17982.578000000001</v>
      </c>
      <c r="AR82" s="12">
        <v>18953.185000000001</v>
      </c>
      <c r="AS82" s="12">
        <v>0</v>
      </c>
      <c r="AT82" s="13">
        <v>0</v>
      </c>
      <c r="AU82" s="13">
        <v>0</v>
      </c>
      <c r="AV82" s="12">
        <v>150.21131948804955</v>
      </c>
      <c r="AW82" s="12">
        <v>102.01474642069608</v>
      </c>
      <c r="AX82" s="12">
        <v>215.35768737002374</v>
      </c>
      <c r="AY82" s="12">
        <v>102.01474642069608</v>
      </c>
      <c r="AZ82" s="12">
        <v>215.35768737002374</v>
      </c>
      <c r="BA82" s="13">
        <v>0</v>
      </c>
      <c r="BB82" s="13">
        <v>4572.9788463738669</v>
      </c>
      <c r="BC82" s="12">
        <v>1222.6030000000001</v>
      </c>
      <c r="BD82" s="12">
        <v>1492.9059999999999</v>
      </c>
      <c r="BE82" s="12">
        <v>1492.9059999999999</v>
      </c>
      <c r="BF82" s="12">
        <v>1492.9059999999999</v>
      </c>
      <c r="BG82" s="12">
        <v>1646.84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46590.749392933321</v>
      </c>
      <c r="BO82" s="12">
        <v>46590.749392933321</v>
      </c>
      <c r="BP82" s="12">
        <v>49720.292529173319</v>
      </c>
      <c r="BQ82" s="12">
        <v>50412.507914373316</v>
      </c>
      <c r="BR82" s="12">
        <v>52455.545294033313</v>
      </c>
      <c r="BS82" s="12">
        <v>0</v>
      </c>
    </row>
    <row r="83" spans="2:71" x14ac:dyDescent="0.2">
      <c r="B83" s="11" t="s">
        <v>233</v>
      </c>
      <c r="C83" s="83">
        <v>43770</v>
      </c>
      <c r="D83" s="68" t="s">
        <v>0</v>
      </c>
      <c r="E83" s="5">
        <v>611</v>
      </c>
      <c r="F83" s="5" t="s">
        <v>21</v>
      </c>
      <c r="G83" s="5">
        <v>864.82600000000002</v>
      </c>
      <c r="H83" s="5">
        <v>320.47699999999998</v>
      </c>
      <c r="I83" s="6" t="s">
        <v>21</v>
      </c>
      <c r="J83" s="6" t="s">
        <v>21</v>
      </c>
      <c r="K83" s="5">
        <v>120.77777777777777</v>
      </c>
      <c r="L83" s="5" t="s">
        <v>21</v>
      </c>
      <c r="M83" s="5">
        <v>223.72299999999998</v>
      </c>
      <c r="N83" s="5">
        <v>28.879000000000001</v>
      </c>
      <c r="O83" s="6" t="s">
        <v>21</v>
      </c>
      <c r="P83" s="6" t="s">
        <v>21</v>
      </c>
      <c r="Q83" s="5">
        <v>103.44444444444444</v>
      </c>
      <c r="R83" s="7">
        <v>0</v>
      </c>
      <c r="S83" s="5">
        <v>206.28200000000001</v>
      </c>
      <c r="T83" s="5">
        <v>-7.1870000000000003</v>
      </c>
      <c r="U83" s="6" t="s">
        <v>21</v>
      </c>
      <c r="V83" s="51" t="s">
        <v>21</v>
      </c>
      <c r="AA83" s="12">
        <v>3280.7999999999997</v>
      </c>
      <c r="AB83" s="12">
        <v>0</v>
      </c>
      <c r="AC83" s="12">
        <v>808.63599999999997</v>
      </c>
      <c r="AD83" s="12">
        <v>870.02499999999998</v>
      </c>
      <c r="AE83" s="12">
        <v>419.07</v>
      </c>
      <c r="AF83" s="13">
        <v>0</v>
      </c>
      <c r="AG83" s="13">
        <v>206.18600000000001</v>
      </c>
      <c r="AH83" s="12">
        <v>103.998</v>
      </c>
      <c r="AI83" s="12">
        <v>386.77100000000002</v>
      </c>
      <c r="AJ83" s="12">
        <v>103.611</v>
      </c>
      <c r="AK83" s="12">
        <v>374.44900000000001</v>
      </c>
      <c r="AL83" s="12">
        <v>0</v>
      </c>
      <c r="AM83" s="13">
        <v>0</v>
      </c>
      <c r="AN83" s="13">
        <v>-50.383000000000003</v>
      </c>
      <c r="AO83" s="12">
        <v>14.39</v>
      </c>
      <c r="AP83" s="12">
        <v>215.92</v>
      </c>
      <c r="AQ83" s="12">
        <v>-7.4770000000000003</v>
      </c>
      <c r="AR83" s="12">
        <v>201.93799999999999</v>
      </c>
      <c r="AS83" s="12">
        <v>0</v>
      </c>
      <c r="AT83" s="13">
        <v>0</v>
      </c>
      <c r="AU83" s="13">
        <v>-5.8150000000000004</v>
      </c>
      <c r="AV83" s="12">
        <v>28.879000000000001</v>
      </c>
      <c r="AW83" s="12">
        <v>232.124</v>
      </c>
      <c r="AX83" s="12">
        <v>9.9440000000000008</v>
      </c>
      <c r="AY83" s="12">
        <v>232.124</v>
      </c>
      <c r="AZ83" s="12">
        <v>9.9440000000000008</v>
      </c>
      <c r="BA83" s="13">
        <v>0</v>
      </c>
      <c r="BB83" s="13">
        <v>-85.906000000000006</v>
      </c>
      <c r="BC83" s="12">
        <v>-7.1870000000000003</v>
      </c>
      <c r="BD83" s="12">
        <v>250.24199999999999</v>
      </c>
      <c r="BE83" s="12">
        <v>250.24199999999999</v>
      </c>
      <c r="BF83" s="12">
        <v>250.24199999999999</v>
      </c>
      <c r="BG83" s="12">
        <v>-10.952</v>
      </c>
      <c r="BH83" s="12">
        <v>899.01300000000003</v>
      </c>
      <c r="BI83" s="12">
        <v>899.01300000000003</v>
      </c>
      <c r="BJ83" s="12">
        <v>534.53</v>
      </c>
      <c r="BK83" s="12">
        <v>814.36400000000003</v>
      </c>
      <c r="BL83" s="12">
        <v>1020.234</v>
      </c>
      <c r="BM83" s="12">
        <v>0</v>
      </c>
      <c r="BN83" s="12">
        <v>130.62100000000001</v>
      </c>
      <c r="BO83" s="12">
        <v>130.62100000000001</v>
      </c>
      <c r="BP83" s="12">
        <v>389.58600000000001</v>
      </c>
      <c r="BQ83" s="12">
        <v>298.15100000000001</v>
      </c>
      <c r="BR83" s="12">
        <v>486.22699999999998</v>
      </c>
      <c r="BS83" s="12">
        <v>0</v>
      </c>
    </row>
    <row r="84" spans="2:71" x14ac:dyDescent="0.2">
      <c r="B84" s="11" t="s">
        <v>184</v>
      </c>
      <c r="C84" s="83">
        <v>43770</v>
      </c>
      <c r="D84" s="68" t="s">
        <v>0</v>
      </c>
      <c r="E84" s="5">
        <v>1298.015591032563</v>
      </c>
      <c r="F84" s="5" t="s">
        <v>21</v>
      </c>
      <c r="G84" s="5">
        <v>1639.298663</v>
      </c>
      <c r="H84" s="5">
        <v>1403.468762</v>
      </c>
      <c r="I84" s="6" t="s">
        <v>21</v>
      </c>
      <c r="J84" s="6" t="s">
        <v>21</v>
      </c>
      <c r="K84" s="5">
        <v>120.25066261781065</v>
      </c>
      <c r="L84" s="5" t="s">
        <v>21</v>
      </c>
      <c r="M84" s="5">
        <v>244.187703</v>
      </c>
      <c r="N84" s="5">
        <v>531.50367599999993</v>
      </c>
      <c r="O84" s="6" t="s">
        <v>21</v>
      </c>
      <c r="P84" s="6" t="s">
        <v>21</v>
      </c>
      <c r="Q84" s="5">
        <v>44.692307692307693</v>
      </c>
      <c r="R84" s="7">
        <v>0</v>
      </c>
      <c r="S84" s="5">
        <v>102.57904000000001</v>
      </c>
      <c r="T84" s="5">
        <v>47.607236</v>
      </c>
      <c r="U84" s="6" t="s">
        <v>21</v>
      </c>
      <c r="V84" s="51" t="s">
        <v>21</v>
      </c>
      <c r="AA84" s="12">
        <v>1739.9039836549703</v>
      </c>
      <c r="AB84" s="12">
        <v>0</v>
      </c>
      <c r="AC84" s="12">
        <v>2704.8934842147642</v>
      </c>
      <c r="AD84" s="12">
        <v>1116.0242168051004</v>
      </c>
      <c r="AE84" s="12">
        <v>1119.7317433127116</v>
      </c>
      <c r="AF84" s="13">
        <v>0</v>
      </c>
      <c r="AG84" s="13">
        <v>902.38940670625868</v>
      </c>
      <c r="AH84" s="12">
        <v>519.66497900000002</v>
      </c>
      <c r="AI84" s="12">
        <v>390.18699199999998</v>
      </c>
      <c r="AJ84" s="12">
        <v>172.227237</v>
      </c>
      <c r="AK84" s="12">
        <v>220.29624999999999</v>
      </c>
      <c r="AL84" s="12">
        <v>0</v>
      </c>
      <c r="AM84" s="13">
        <v>0</v>
      </c>
      <c r="AN84" s="13">
        <v>861.542219785459</v>
      </c>
      <c r="AO84" s="12">
        <v>499.17021899999997</v>
      </c>
      <c r="AP84" s="12">
        <v>359.59126099999997</v>
      </c>
      <c r="AQ84" s="12">
        <v>150.82900900000001</v>
      </c>
      <c r="AR84" s="12">
        <v>196.29298700000001</v>
      </c>
      <c r="AS84" s="12">
        <v>0</v>
      </c>
      <c r="AT84" s="13">
        <v>0</v>
      </c>
      <c r="AU84" s="13">
        <v>934.830954045206</v>
      </c>
      <c r="AV84" s="12">
        <v>363.76577893150039</v>
      </c>
      <c r="AW84" s="12">
        <v>272.81345415235523</v>
      </c>
      <c r="AX84" s="12">
        <v>139.20632785557964</v>
      </c>
      <c r="AY84" s="12">
        <v>272.81345415235523</v>
      </c>
      <c r="AZ84" s="12">
        <v>139.20632785557964</v>
      </c>
      <c r="BA84" s="13">
        <v>0</v>
      </c>
      <c r="BB84" s="13">
        <v>333.02788928757053</v>
      </c>
      <c r="BC84" s="12">
        <v>47.607236</v>
      </c>
      <c r="BD84" s="12">
        <v>327.89246900000001</v>
      </c>
      <c r="BE84" s="12">
        <v>327.89246900000001</v>
      </c>
      <c r="BF84" s="12">
        <v>327.89246900000001</v>
      </c>
      <c r="BG84" s="12">
        <v>67.580684000000005</v>
      </c>
      <c r="BH84" s="12">
        <v>893.67657640615937</v>
      </c>
      <c r="BI84" s="12">
        <v>893.67657640615937</v>
      </c>
      <c r="BJ84" s="12">
        <v>1166.5972842573888</v>
      </c>
      <c r="BK84" s="12">
        <v>1035.5860697917474</v>
      </c>
      <c r="BL84" s="12">
        <v>979.70999578754891</v>
      </c>
      <c r="BM84" s="12">
        <v>0</v>
      </c>
      <c r="BN84" s="12">
        <v>2008.683488694935</v>
      </c>
      <c r="BO84" s="12">
        <v>2008.683488694935</v>
      </c>
      <c r="BP84" s="12">
        <v>2797.2578873348002</v>
      </c>
      <c r="BQ84" s="12">
        <v>2843.4555144419569</v>
      </c>
      <c r="BR84" s="12">
        <v>2813.9970873041293</v>
      </c>
      <c r="BS84" s="12">
        <v>0</v>
      </c>
    </row>
    <row r="85" spans="2:71" x14ac:dyDescent="0.2">
      <c r="B85" s="11" t="s">
        <v>328</v>
      </c>
      <c r="C85" s="83">
        <v>43773</v>
      </c>
      <c r="D85" s="68" t="s">
        <v>1</v>
      </c>
      <c r="E85" s="5" t="s">
        <v>21</v>
      </c>
      <c r="F85" s="5" t="s">
        <v>21</v>
      </c>
      <c r="G85" s="5" t="s">
        <v>21</v>
      </c>
      <c r="H85" s="5" t="s">
        <v>21</v>
      </c>
      <c r="I85" s="6" t="s">
        <v>21</v>
      </c>
      <c r="J85" s="6" t="s">
        <v>21</v>
      </c>
      <c r="K85" s="5" t="s">
        <v>21</v>
      </c>
      <c r="L85" s="5" t="s">
        <v>21</v>
      </c>
      <c r="M85" s="5" t="s">
        <v>21</v>
      </c>
      <c r="N85" s="5" t="s">
        <v>21</v>
      </c>
      <c r="O85" s="6" t="s">
        <v>21</v>
      </c>
      <c r="P85" s="6" t="s">
        <v>21</v>
      </c>
      <c r="Q85" s="5">
        <v>944.33946722425014</v>
      </c>
      <c r="R85" s="7">
        <v>0</v>
      </c>
      <c r="S85" s="5">
        <v>1119.537</v>
      </c>
      <c r="T85" s="5">
        <v>1115.0219999999999</v>
      </c>
      <c r="U85" s="6" t="s">
        <v>21</v>
      </c>
      <c r="V85" s="51" t="s">
        <v>21</v>
      </c>
      <c r="AA85" s="12">
        <v>20272.923081599998</v>
      </c>
      <c r="AB85" s="12">
        <v>0</v>
      </c>
      <c r="AC85" s="12">
        <v>10018.922</v>
      </c>
      <c r="AD85" s="12">
        <v>3923.0929999999998</v>
      </c>
      <c r="AE85" s="12">
        <v>3356.422</v>
      </c>
      <c r="AF85" s="13">
        <v>0</v>
      </c>
      <c r="AG85" s="13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3">
        <v>0</v>
      </c>
      <c r="AN85" s="13">
        <v>0</v>
      </c>
      <c r="AO85" s="12">
        <v>6276.0079999999998</v>
      </c>
      <c r="AP85" s="12">
        <v>5978.5540000000001</v>
      </c>
      <c r="AQ85" s="12">
        <v>6177.9030000000002</v>
      </c>
      <c r="AR85" s="12">
        <v>6477.6310000000003</v>
      </c>
      <c r="AS85" s="12">
        <v>0</v>
      </c>
      <c r="AT85" s="13">
        <v>0</v>
      </c>
      <c r="AU85" s="13">
        <v>0</v>
      </c>
      <c r="AV85" s="12">
        <v>67.364999999999995</v>
      </c>
      <c r="AW85" s="12">
        <v>71.233000000000004</v>
      </c>
      <c r="AX85" s="12">
        <v>135.68</v>
      </c>
      <c r="AY85" s="12">
        <v>71.233000000000004</v>
      </c>
      <c r="AZ85" s="12">
        <v>135.68</v>
      </c>
      <c r="BA85" s="13">
        <v>0</v>
      </c>
      <c r="BB85" s="13">
        <v>3586.2539999999999</v>
      </c>
      <c r="BC85" s="12">
        <v>118.021</v>
      </c>
      <c r="BD85" s="12">
        <v>569.63499999999999</v>
      </c>
      <c r="BE85" s="12">
        <v>569.63499999999999</v>
      </c>
      <c r="BF85" s="12">
        <v>569.63499999999999</v>
      </c>
      <c r="BG85" s="12">
        <v>676.25300000000004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40302.177000000003</v>
      </c>
      <c r="BO85" s="12">
        <v>40302.177000000003</v>
      </c>
      <c r="BP85" s="12">
        <v>39003.499000000003</v>
      </c>
      <c r="BQ85" s="12">
        <v>39069.883999999998</v>
      </c>
      <c r="BR85" s="12">
        <v>40505.29</v>
      </c>
      <c r="BS85" s="12">
        <v>0</v>
      </c>
    </row>
    <row r="86" spans="2:71" x14ac:dyDescent="0.2">
      <c r="B86" s="11" t="s">
        <v>129</v>
      </c>
      <c r="C86" s="83">
        <v>43773</v>
      </c>
      <c r="D86" s="68" t="s">
        <v>0</v>
      </c>
      <c r="E86" s="5">
        <v>5156</v>
      </c>
      <c r="F86" s="5" t="s">
        <v>21</v>
      </c>
      <c r="G86" s="5">
        <v>4843.643</v>
      </c>
      <c r="H86" s="5">
        <v>4671.5709999999999</v>
      </c>
      <c r="I86" s="6" t="s">
        <v>21</v>
      </c>
      <c r="J86" s="6" t="s">
        <v>21</v>
      </c>
      <c r="K86" s="5">
        <v>1225</v>
      </c>
      <c r="L86" s="5" t="s">
        <v>21</v>
      </c>
      <c r="M86" s="5">
        <v>1027.4159999999999</v>
      </c>
      <c r="N86" s="5">
        <v>834.97</v>
      </c>
      <c r="O86" s="6" t="s">
        <v>21</v>
      </c>
      <c r="P86" s="6" t="s">
        <v>21</v>
      </c>
      <c r="Q86" s="5">
        <v>331.25</v>
      </c>
      <c r="R86" s="7">
        <v>0</v>
      </c>
      <c r="S86" s="5">
        <v>161.422</v>
      </c>
      <c r="T86" s="5">
        <v>265.29399999999998</v>
      </c>
      <c r="U86" s="6" t="s">
        <v>21</v>
      </c>
      <c r="V86" s="51" t="s">
        <v>21</v>
      </c>
      <c r="AA86" s="12">
        <v>7322.6275961439987</v>
      </c>
      <c r="AB86" s="12">
        <v>0</v>
      </c>
      <c r="AC86" s="12">
        <v>12498.599</v>
      </c>
      <c r="AD86" s="12">
        <v>5848.1880000000001</v>
      </c>
      <c r="AE86" s="12">
        <v>4483.6360000000004</v>
      </c>
      <c r="AF86" s="13">
        <v>0</v>
      </c>
      <c r="AG86" s="13">
        <v>3495.5740000000001</v>
      </c>
      <c r="AH86" s="12">
        <v>1221.9390000000001</v>
      </c>
      <c r="AI86" s="12">
        <v>2470.9479999999999</v>
      </c>
      <c r="AJ86" s="12">
        <v>1300.4380000000001</v>
      </c>
      <c r="AK86" s="12">
        <v>1415.7049999999999</v>
      </c>
      <c r="AL86" s="12">
        <v>0</v>
      </c>
      <c r="AM86" s="13">
        <v>0</v>
      </c>
      <c r="AN86" s="13">
        <v>2208.7190000000001</v>
      </c>
      <c r="AO86" s="12">
        <v>772.35599999999999</v>
      </c>
      <c r="AP86" s="12">
        <v>1908.9459999999999</v>
      </c>
      <c r="AQ86" s="12">
        <v>788.63599999999997</v>
      </c>
      <c r="AR86" s="12">
        <v>930.59900000000005</v>
      </c>
      <c r="AS86" s="12">
        <v>0</v>
      </c>
      <c r="AT86" s="13">
        <v>0</v>
      </c>
      <c r="AU86" s="13">
        <v>2394.8339999999998</v>
      </c>
      <c r="AV86" s="12">
        <v>834.97</v>
      </c>
      <c r="AW86" s="12">
        <v>1981.0129999999999</v>
      </c>
      <c r="AX86" s="12">
        <v>872.48900000000003</v>
      </c>
      <c r="AY86" s="12">
        <v>1981.0129999999999</v>
      </c>
      <c r="AZ86" s="12">
        <v>872.48900000000003</v>
      </c>
      <c r="BA86" s="13">
        <v>0</v>
      </c>
      <c r="BB86" s="13">
        <v>764.26599999999996</v>
      </c>
      <c r="BC86" s="12">
        <v>265.29399999999998</v>
      </c>
      <c r="BD86" s="12">
        <v>-16.568999999999999</v>
      </c>
      <c r="BE86" s="12">
        <v>-16.568999999999999</v>
      </c>
      <c r="BF86" s="12">
        <v>-16.568999999999999</v>
      </c>
      <c r="BG86" s="12">
        <v>297.41899999999998</v>
      </c>
      <c r="BH86" s="12">
        <v>9584.16</v>
      </c>
      <c r="BI86" s="12">
        <v>9584.16</v>
      </c>
      <c r="BJ86" s="12">
        <v>9002.5259999999998</v>
      </c>
      <c r="BK86" s="12">
        <v>9584.473</v>
      </c>
      <c r="BL86" s="12">
        <v>9918.9079999999994</v>
      </c>
      <c r="BM86" s="12">
        <v>0</v>
      </c>
      <c r="BN86" s="12">
        <v>6349.384</v>
      </c>
      <c r="BO86" s="12">
        <v>6349.384</v>
      </c>
      <c r="BP86" s="12">
        <v>6298.915</v>
      </c>
      <c r="BQ86" s="12">
        <v>6129.9120000000003</v>
      </c>
      <c r="BR86" s="12">
        <v>6334.4219999999996</v>
      </c>
      <c r="BS86" s="12">
        <v>0</v>
      </c>
    </row>
    <row r="87" spans="2:71" x14ac:dyDescent="0.2">
      <c r="B87" s="11" t="s">
        <v>29</v>
      </c>
      <c r="C87" s="62">
        <v>43773</v>
      </c>
      <c r="D87" s="68" t="s">
        <v>0</v>
      </c>
      <c r="E87" s="5">
        <v>484.28571428571428</v>
      </c>
      <c r="F87" s="5" t="s">
        <v>21</v>
      </c>
      <c r="G87" s="5">
        <v>483.047889</v>
      </c>
      <c r="H87" s="5">
        <v>469.03770200000002</v>
      </c>
      <c r="I87" s="6" t="s">
        <v>21</v>
      </c>
      <c r="J87" s="6" t="s">
        <v>21</v>
      </c>
      <c r="K87" s="5">
        <v>77</v>
      </c>
      <c r="L87" s="5" t="s">
        <v>21</v>
      </c>
      <c r="M87" s="5">
        <v>74.516769000000011</v>
      </c>
      <c r="N87" s="5">
        <v>115.31895899999999</v>
      </c>
      <c r="O87" s="6" t="s">
        <v>21</v>
      </c>
      <c r="P87" s="6" t="s">
        <v>21</v>
      </c>
      <c r="Q87" s="5">
        <v>26</v>
      </c>
      <c r="R87" s="7">
        <v>0</v>
      </c>
      <c r="S87" s="5">
        <v>5.8991449999999999</v>
      </c>
      <c r="T87" s="5">
        <v>59.193072999999998</v>
      </c>
      <c r="U87" s="6" t="s">
        <v>21</v>
      </c>
      <c r="V87" s="51" t="s">
        <v>21</v>
      </c>
      <c r="AA87" s="12">
        <v>1315.2413588775</v>
      </c>
      <c r="AB87" s="12">
        <v>0</v>
      </c>
      <c r="AC87" s="12">
        <v>1319.065826</v>
      </c>
      <c r="AD87" s="12">
        <v>396.50427500000001</v>
      </c>
      <c r="AE87" s="12">
        <v>407.320043</v>
      </c>
      <c r="AF87" s="13">
        <v>0</v>
      </c>
      <c r="AG87" s="13">
        <v>310.93546900000001</v>
      </c>
      <c r="AH87" s="12">
        <v>116.663197</v>
      </c>
      <c r="AI87" s="12">
        <v>54.599280999999998</v>
      </c>
      <c r="AJ87" s="12">
        <v>34.333297999999999</v>
      </c>
      <c r="AK87" s="12">
        <v>78.612205000000003</v>
      </c>
      <c r="AL87" s="12">
        <v>0</v>
      </c>
      <c r="AM87" s="13">
        <v>0</v>
      </c>
      <c r="AN87" s="13">
        <v>247.51765</v>
      </c>
      <c r="AO87" s="12">
        <v>94.450153999999998</v>
      </c>
      <c r="AP87" s="12">
        <v>22.581682000000001</v>
      </c>
      <c r="AQ87" s="12">
        <v>7.4351440000000002</v>
      </c>
      <c r="AR87" s="12">
        <v>49.770625000000003</v>
      </c>
      <c r="AS87" s="12">
        <v>0</v>
      </c>
      <c r="AT87" s="13">
        <v>0</v>
      </c>
      <c r="AU87" s="13">
        <v>310.20646699999998</v>
      </c>
      <c r="AV87" s="12">
        <v>115.31895900000001</v>
      </c>
      <c r="AW87" s="12">
        <v>44.083219999999997</v>
      </c>
      <c r="AX87" s="12">
        <v>30.664840999999999</v>
      </c>
      <c r="AY87" s="12">
        <v>44.083219999999997</v>
      </c>
      <c r="AZ87" s="12">
        <v>30.664840999999999</v>
      </c>
      <c r="BA87" s="13">
        <v>0</v>
      </c>
      <c r="BB87" s="13">
        <v>169.659584</v>
      </c>
      <c r="BC87" s="12">
        <v>59.193072999999998</v>
      </c>
      <c r="BD87" s="12">
        <v>8.2374559999999999</v>
      </c>
      <c r="BE87" s="12">
        <v>8.2374559999999999</v>
      </c>
      <c r="BF87" s="12">
        <v>8.2374559999999999</v>
      </c>
      <c r="BG87" s="12">
        <v>19.712702</v>
      </c>
      <c r="BH87" s="12">
        <v>303.66820899999999</v>
      </c>
      <c r="BI87" s="12">
        <v>303.66820899999999</v>
      </c>
      <c r="BJ87" s="12">
        <v>289.739799</v>
      </c>
      <c r="BK87" s="12">
        <v>491.10374999999999</v>
      </c>
      <c r="BL87" s="12">
        <v>459.39912600000002</v>
      </c>
      <c r="BM87" s="12">
        <v>0</v>
      </c>
      <c r="BN87" s="12">
        <v>1115.193628</v>
      </c>
      <c r="BO87" s="12">
        <v>1115.193628</v>
      </c>
      <c r="BP87" s="12">
        <v>1093.673368</v>
      </c>
      <c r="BQ87" s="12">
        <v>950.35492199999999</v>
      </c>
      <c r="BR87" s="12">
        <v>951.183492</v>
      </c>
      <c r="BS87" s="12">
        <v>0</v>
      </c>
    </row>
    <row r="88" spans="2:71" x14ac:dyDescent="0.2">
      <c r="B88" s="11" t="s">
        <v>90</v>
      </c>
      <c r="C88" s="83">
        <v>43773</v>
      </c>
      <c r="D88" s="68" t="s">
        <v>0</v>
      </c>
      <c r="E88" s="5">
        <v>3965.4444444444443</v>
      </c>
      <c r="F88" s="5" t="s">
        <v>21</v>
      </c>
      <c r="G88" s="5">
        <v>3888.2840000000001</v>
      </c>
      <c r="H88" s="5">
        <v>3714.895</v>
      </c>
      <c r="I88" s="6" t="s">
        <v>21</v>
      </c>
      <c r="J88" s="6" t="s">
        <v>21</v>
      </c>
      <c r="K88" s="5">
        <v>855.77777777777783</v>
      </c>
      <c r="L88" s="5" t="s">
        <v>21</v>
      </c>
      <c r="M88" s="5">
        <v>871.48099999999999</v>
      </c>
      <c r="N88" s="5">
        <v>776.50900000000001</v>
      </c>
      <c r="O88" s="6" t="s">
        <v>21</v>
      </c>
      <c r="P88" s="6" t="s">
        <v>21</v>
      </c>
      <c r="Q88" s="5">
        <v>539.55555555555554</v>
      </c>
      <c r="R88" s="7">
        <v>0</v>
      </c>
      <c r="S88" s="5">
        <v>411.27800000000002</v>
      </c>
      <c r="T88" s="5">
        <v>37.238999999999997</v>
      </c>
      <c r="U88" s="6" t="s">
        <v>21</v>
      </c>
      <c r="V88" s="51" t="s">
        <v>21</v>
      </c>
      <c r="AA88" s="12">
        <v>8292.4874932000002</v>
      </c>
      <c r="AB88" s="12">
        <v>0</v>
      </c>
      <c r="AC88" s="12">
        <v>8738.6010000000006</v>
      </c>
      <c r="AD88" s="12">
        <v>1884.7840000000001</v>
      </c>
      <c r="AE88" s="12">
        <v>2228.9659999999999</v>
      </c>
      <c r="AF88" s="13">
        <v>0</v>
      </c>
      <c r="AG88" s="13">
        <v>3070.17</v>
      </c>
      <c r="AH88" s="12">
        <v>1299.165</v>
      </c>
      <c r="AI88" s="12">
        <v>456.61900000000003</v>
      </c>
      <c r="AJ88" s="12">
        <v>698.27200000000005</v>
      </c>
      <c r="AK88" s="12">
        <v>1379.838</v>
      </c>
      <c r="AL88" s="12">
        <v>0</v>
      </c>
      <c r="AM88" s="13">
        <v>0</v>
      </c>
      <c r="AN88" s="13">
        <v>1249.6379999999999</v>
      </c>
      <c r="AO88" s="12">
        <v>626.69299999999998</v>
      </c>
      <c r="AP88" s="12">
        <v>-33.954999999999998</v>
      </c>
      <c r="AQ88" s="12">
        <v>157.018</v>
      </c>
      <c r="AR88" s="12">
        <v>697.53599999999994</v>
      </c>
      <c r="AS88" s="12">
        <v>0</v>
      </c>
      <c r="AT88" s="13">
        <v>0</v>
      </c>
      <c r="AU88" s="13">
        <v>1688.001</v>
      </c>
      <c r="AV88" s="12">
        <v>771.56399999999996</v>
      </c>
      <c r="AW88" s="12">
        <v>126.312</v>
      </c>
      <c r="AX88" s="12">
        <v>320.548</v>
      </c>
      <c r="AY88" s="12">
        <v>126.312</v>
      </c>
      <c r="AZ88" s="12">
        <v>320.548</v>
      </c>
      <c r="BA88" s="13">
        <v>0</v>
      </c>
      <c r="BB88" s="13">
        <v>178.536</v>
      </c>
      <c r="BC88" s="12">
        <v>37.238999999999997</v>
      </c>
      <c r="BD88" s="12">
        <v>148.24199999999999</v>
      </c>
      <c r="BE88" s="12">
        <v>148.24199999999999</v>
      </c>
      <c r="BF88" s="12">
        <v>148.24199999999999</v>
      </c>
      <c r="BG88" s="12">
        <v>-2.5950000000000002</v>
      </c>
      <c r="BH88" s="12">
        <v>3026.0160000000001</v>
      </c>
      <c r="BI88" s="12">
        <v>3026.0160000000001</v>
      </c>
      <c r="BJ88" s="12">
        <v>2793.3879999999999</v>
      </c>
      <c r="BK88" s="12">
        <v>3174.7869999999998</v>
      </c>
      <c r="BL88" s="12">
        <v>3323.4929999999999</v>
      </c>
      <c r="BM88" s="12">
        <v>0</v>
      </c>
      <c r="BN88" s="12">
        <v>6683.3289999999997</v>
      </c>
      <c r="BO88" s="12">
        <v>6683.3289999999997</v>
      </c>
      <c r="BP88" s="12">
        <v>5598.5439999999999</v>
      </c>
      <c r="BQ88" s="12">
        <v>5903.95</v>
      </c>
      <c r="BR88" s="12">
        <v>5851.3019999999997</v>
      </c>
      <c r="BS88" s="12">
        <v>0</v>
      </c>
    </row>
    <row r="89" spans="2:71" x14ac:dyDescent="0.2">
      <c r="B89" s="11" t="s">
        <v>58</v>
      </c>
      <c r="C89" s="62">
        <v>43774</v>
      </c>
      <c r="D89" s="68" t="s">
        <v>0</v>
      </c>
      <c r="E89" s="5">
        <v>2928.0714285714284</v>
      </c>
      <c r="F89" s="5" t="s">
        <v>21</v>
      </c>
      <c r="G89" s="5">
        <v>2626.3159999999998</v>
      </c>
      <c r="H89" s="5">
        <v>1934.165</v>
      </c>
      <c r="I89" s="6" t="s">
        <v>21</v>
      </c>
      <c r="J89" s="6" t="s">
        <v>21</v>
      </c>
      <c r="K89" s="5">
        <v>594.5</v>
      </c>
      <c r="L89" s="5" t="s">
        <v>21</v>
      </c>
      <c r="M89" s="5">
        <v>552.40300000000002</v>
      </c>
      <c r="N89" s="5">
        <v>380.29599999999999</v>
      </c>
      <c r="O89" s="6" t="s">
        <v>21</v>
      </c>
      <c r="P89" s="6" t="s">
        <v>21</v>
      </c>
      <c r="Q89" s="5">
        <v>577.71428571428567</v>
      </c>
      <c r="R89" s="7">
        <v>0</v>
      </c>
      <c r="S89" s="5">
        <v>703.65200000000004</v>
      </c>
      <c r="T89" s="5">
        <v>793.70600000000002</v>
      </c>
      <c r="U89" s="6" t="s">
        <v>21</v>
      </c>
      <c r="V89" s="51" t="s">
        <v>21</v>
      </c>
      <c r="AA89" s="12">
        <v>21306.6</v>
      </c>
      <c r="AB89" s="12">
        <v>0</v>
      </c>
      <c r="AC89" s="12">
        <v>5213.9399999999996</v>
      </c>
      <c r="AD89" s="12">
        <v>3794.576</v>
      </c>
      <c r="AE89" s="12">
        <v>1998.0989999999999</v>
      </c>
      <c r="AF89" s="13">
        <v>0</v>
      </c>
      <c r="AG89" s="13">
        <v>1273.221</v>
      </c>
      <c r="AH89" s="12">
        <v>453.101</v>
      </c>
      <c r="AI89" s="12">
        <v>937.87099999999998</v>
      </c>
      <c r="AJ89" s="12">
        <v>465.85899999999998</v>
      </c>
      <c r="AK89" s="12">
        <v>659.87599999999998</v>
      </c>
      <c r="AL89" s="12">
        <v>0</v>
      </c>
      <c r="AM89" s="13">
        <v>0</v>
      </c>
      <c r="AN89" s="13">
        <v>958.38699999999994</v>
      </c>
      <c r="AO89" s="12">
        <v>337.57799999999997</v>
      </c>
      <c r="AP89" s="12">
        <v>765.81799999999998</v>
      </c>
      <c r="AQ89" s="12">
        <v>343.67</v>
      </c>
      <c r="AR89" s="12">
        <v>497.61900000000003</v>
      </c>
      <c r="AS89" s="12">
        <v>0</v>
      </c>
      <c r="AT89" s="13">
        <v>0</v>
      </c>
      <c r="AU89" s="13">
        <v>1082.864</v>
      </c>
      <c r="AV89" s="12">
        <v>380.29700000000003</v>
      </c>
      <c r="AW89" s="12">
        <v>812.73199999999997</v>
      </c>
      <c r="AX89" s="12">
        <v>394.79500000000002</v>
      </c>
      <c r="AY89" s="12">
        <v>812.73199999999997</v>
      </c>
      <c r="AZ89" s="12">
        <v>394.79500000000002</v>
      </c>
      <c r="BA89" s="13">
        <v>0</v>
      </c>
      <c r="BB89" s="13">
        <v>1735.5029999999999</v>
      </c>
      <c r="BC89" s="12">
        <v>793.70600000000002</v>
      </c>
      <c r="BD89" s="12">
        <v>582.69399999999996</v>
      </c>
      <c r="BE89" s="12">
        <v>582.69399999999996</v>
      </c>
      <c r="BF89" s="12">
        <v>582.69399999999996</v>
      </c>
      <c r="BG89" s="12">
        <v>629.29600000000005</v>
      </c>
      <c r="BH89" s="12">
        <v>-2197.04</v>
      </c>
      <c r="BI89" s="12">
        <v>-2197.04</v>
      </c>
      <c r="BJ89" s="12">
        <v>-2329.654</v>
      </c>
      <c r="BK89" s="12">
        <v>-1497.837</v>
      </c>
      <c r="BL89" s="12">
        <v>-165.17699999999999</v>
      </c>
      <c r="BM89" s="12">
        <v>0</v>
      </c>
      <c r="BN89" s="12">
        <v>9381.5879999999997</v>
      </c>
      <c r="BO89" s="12">
        <v>9381.5879999999997</v>
      </c>
      <c r="BP89" s="12">
        <v>10132.601000000001</v>
      </c>
      <c r="BQ89" s="12">
        <v>10763.445</v>
      </c>
      <c r="BR89" s="12">
        <v>11303.692999999999</v>
      </c>
      <c r="BS89" s="12">
        <v>0</v>
      </c>
    </row>
    <row r="90" spans="2:71" x14ac:dyDescent="0.2">
      <c r="B90" s="11" t="s">
        <v>218</v>
      </c>
      <c r="C90" s="62">
        <v>43774</v>
      </c>
      <c r="D90" s="68" t="s">
        <v>0</v>
      </c>
      <c r="E90" s="5">
        <v>6457</v>
      </c>
      <c r="F90" s="5" t="s">
        <v>21</v>
      </c>
      <c r="G90" s="5">
        <v>5808.1450000000004</v>
      </c>
      <c r="H90" s="5">
        <v>5330.549</v>
      </c>
      <c r="I90" s="6" t="s">
        <v>21</v>
      </c>
      <c r="J90" s="6" t="s">
        <v>21</v>
      </c>
      <c r="K90" s="5">
        <v>622.08333333333337</v>
      </c>
      <c r="L90" s="5" t="s">
        <v>21</v>
      </c>
      <c r="M90" s="5">
        <v>557.26800000000003</v>
      </c>
      <c r="N90" s="5">
        <v>378.03799999999995</v>
      </c>
      <c r="O90" s="6" t="s">
        <v>21</v>
      </c>
      <c r="P90" s="6" t="s">
        <v>21</v>
      </c>
      <c r="Q90" s="5">
        <v>165.23076923076923</v>
      </c>
      <c r="R90" s="7">
        <v>0</v>
      </c>
      <c r="S90" s="5">
        <v>-150.505</v>
      </c>
      <c r="T90" s="5">
        <v>-666.59799999999996</v>
      </c>
      <c r="U90" s="6" t="s">
        <v>21</v>
      </c>
      <c r="V90" s="51" t="s">
        <v>21</v>
      </c>
      <c r="AA90" s="12">
        <v>3704.3696071800005</v>
      </c>
      <c r="AB90" s="12">
        <v>0</v>
      </c>
      <c r="AC90" s="12">
        <v>13793.931</v>
      </c>
      <c r="AD90" s="12">
        <v>4923.4269999999997</v>
      </c>
      <c r="AE90" s="12">
        <v>4922.6689999999999</v>
      </c>
      <c r="AF90" s="13">
        <v>0</v>
      </c>
      <c r="AG90" s="13">
        <v>3826.8890000000001</v>
      </c>
      <c r="AH90" s="12">
        <v>1488.88</v>
      </c>
      <c r="AI90" s="12">
        <v>1421.6479999999999</v>
      </c>
      <c r="AJ90" s="12">
        <v>1355.7809999999999</v>
      </c>
      <c r="AK90" s="12">
        <v>1562.079</v>
      </c>
      <c r="AL90" s="12">
        <v>0</v>
      </c>
      <c r="AM90" s="13">
        <v>0</v>
      </c>
      <c r="AN90" s="13">
        <v>583.28800000000001</v>
      </c>
      <c r="AO90" s="12">
        <v>300.01799999999997</v>
      </c>
      <c r="AP90" s="12">
        <v>265.49900000000002</v>
      </c>
      <c r="AQ90" s="12">
        <v>241.994</v>
      </c>
      <c r="AR90" s="12">
        <v>347.04899999999998</v>
      </c>
      <c r="AS90" s="12">
        <v>0</v>
      </c>
      <c r="AT90" s="13">
        <v>0</v>
      </c>
      <c r="AU90" s="13">
        <v>803.14499999999998</v>
      </c>
      <c r="AV90" s="12">
        <v>388.38</v>
      </c>
      <c r="AW90" s="12">
        <v>340.72500000000002</v>
      </c>
      <c r="AX90" s="12">
        <v>451.20800000000003</v>
      </c>
      <c r="AY90" s="12">
        <v>340.72500000000002</v>
      </c>
      <c r="AZ90" s="12">
        <v>451.20800000000003</v>
      </c>
      <c r="BA90" s="13">
        <v>0</v>
      </c>
      <c r="BB90" s="13">
        <v>-1194.797</v>
      </c>
      <c r="BC90" s="12">
        <v>-666.59799999999996</v>
      </c>
      <c r="BD90" s="12">
        <v>359.23899999999998</v>
      </c>
      <c r="BE90" s="12">
        <v>359.23899999999998</v>
      </c>
      <c r="BF90" s="12">
        <v>359.23899999999998</v>
      </c>
      <c r="BG90" s="12">
        <v>-230.85499999999999</v>
      </c>
      <c r="BH90" s="12">
        <v>3319.7429999999999</v>
      </c>
      <c r="BI90" s="12">
        <v>3319.7429999999999</v>
      </c>
      <c r="BJ90" s="12">
        <v>2801.1309999999999</v>
      </c>
      <c r="BK90" s="12">
        <v>5976.4840000000004</v>
      </c>
      <c r="BL90" s="12">
        <v>5777.2349999999997</v>
      </c>
      <c r="BM90" s="12">
        <v>0</v>
      </c>
      <c r="BN90" s="12">
        <v>256.36200000000002</v>
      </c>
      <c r="BO90" s="12">
        <v>256.36200000000002</v>
      </c>
      <c r="BP90" s="12">
        <v>632.904</v>
      </c>
      <c r="BQ90" s="12">
        <v>409.64400000000001</v>
      </c>
      <c r="BR90" s="12">
        <v>263.86500000000001</v>
      </c>
      <c r="BS90" s="12">
        <v>0</v>
      </c>
    </row>
    <row r="91" spans="2:71" x14ac:dyDescent="0.2">
      <c r="B91" s="11" t="s">
        <v>48</v>
      </c>
      <c r="C91" s="62">
        <v>43774</v>
      </c>
      <c r="D91" s="68" t="s">
        <v>0</v>
      </c>
      <c r="E91" s="5">
        <v>7090.8888888888887</v>
      </c>
      <c r="F91" s="5" t="s">
        <v>21</v>
      </c>
      <c r="G91" s="5">
        <v>7164.7179999999998</v>
      </c>
      <c r="H91" s="5">
        <v>6430.0290000000005</v>
      </c>
      <c r="I91" s="6" t="s">
        <v>21</v>
      </c>
      <c r="J91" s="6" t="s">
        <v>21</v>
      </c>
      <c r="K91" s="5">
        <v>1362.1111111111111</v>
      </c>
      <c r="L91" s="5" t="s">
        <v>21</v>
      </c>
      <c r="M91" s="5">
        <v>1443.299</v>
      </c>
      <c r="N91" s="5">
        <v>1118.4760000000001</v>
      </c>
      <c r="O91" s="6" t="s">
        <v>21</v>
      </c>
      <c r="P91" s="6" t="s">
        <v>21</v>
      </c>
      <c r="Q91" s="5">
        <v>516.77777777777783</v>
      </c>
      <c r="R91" s="7">
        <v>0</v>
      </c>
      <c r="S91" s="5">
        <v>429.661</v>
      </c>
      <c r="T91" s="5">
        <v>-35.814</v>
      </c>
      <c r="U91" s="6" t="s">
        <v>21</v>
      </c>
      <c r="V91" s="51" t="s">
        <v>21</v>
      </c>
      <c r="AA91" s="12">
        <v>11877.631575779998</v>
      </c>
      <c r="AB91" s="12">
        <v>0</v>
      </c>
      <c r="AC91" s="12">
        <v>14643.726000000001</v>
      </c>
      <c r="AD91" s="12">
        <v>4045.96</v>
      </c>
      <c r="AE91" s="12">
        <v>3968.6489999999999</v>
      </c>
      <c r="AF91" s="13">
        <v>0</v>
      </c>
      <c r="AG91" s="13">
        <v>5725.3509999999997</v>
      </c>
      <c r="AH91" s="12">
        <v>2526.2669999999998</v>
      </c>
      <c r="AI91" s="12">
        <v>1259.759</v>
      </c>
      <c r="AJ91" s="12">
        <v>1218.117</v>
      </c>
      <c r="AK91" s="12">
        <v>2786.8850000000002</v>
      </c>
      <c r="AL91" s="12">
        <v>0</v>
      </c>
      <c r="AM91" s="13">
        <v>0</v>
      </c>
      <c r="AN91" s="13">
        <v>1459.309</v>
      </c>
      <c r="AO91" s="12">
        <v>805.05100000000004</v>
      </c>
      <c r="AP91" s="12">
        <v>0.55200000000000005</v>
      </c>
      <c r="AQ91" s="12">
        <v>-82.915999999999997</v>
      </c>
      <c r="AR91" s="12">
        <v>1021.164</v>
      </c>
      <c r="AS91" s="12">
        <v>0</v>
      </c>
      <c r="AT91" s="13">
        <v>0</v>
      </c>
      <c r="AU91" s="13">
        <v>2390.569</v>
      </c>
      <c r="AV91" s="12">
        <v>1232.31</v>
      </c>
      <c r="AW91" s="12">
        <v>367.041</v>
      </c>
      <c r="AX91" s="12">
        <v>367.34500000000003</v>
      </c>
      <c r="AY91" s="12">
        <v>367.041</v>
      </c>
      <c r="AZ91" s="12">
        <v>367.34500000000003</v>
      </c>
      <c r="BA91" s="13">
        <v>0</v>
      </c>
      <c r="BB91" s="13">
        <v>-51.058999999999997</v>
      </c>
      <c r="BC91" s="12">
        <v>-35.814</v>
      </c>
      <c r="BD91" s="12">
        <v>147.941</v>
      </c>
      <c r="BE91" s="12">
        <v>147.941</v>
      </c>
      <c r="BF91" s="12">
        <v>147.941</v>
      </c>
      <c r="BG91" s="12">
        <v>-176.751</v>
      </c>
      <c r="BH91" s="12">
        <v>4931.8670000000002</v>
      </c>
      <c r="BI91" s="12">
        <v>4931.8670000000002</v>
      </c>
      <c r="BJ91" s="12">
        <v>4437.4650000000001</v>
      </c>
      <c r="BK91" s="12">
        <v>5486.402</v>
      </c>
      <c r="BL91" s="12">
        <v>5397.0510000000004</v>
      </c>
      <c r="BM91" s="12">
        <v>0</v>
      </c>
      <c r="BN91" s="12">
        <v>13836.522000000001</v>
      </c>
      <c r="BO91" s="12">
        <v>13836.522000000001</v>
      </c>
      <c r="BP91" s="12">
        <v>11175.137000000001</v>
      </c>
      <c r="BQ91" s="12">
        <v>12019.602000000001</v>
      </c>
      <c r="BR91" s="12">
        <v>12156.105</v>
      </c>
      <c r="BS91" s="12">
        <v>0</v>
      </c>
    </row>
    <row r="92" spans="2:71" x14ac:dyDescent="0.2">
      <c r="B92" s="11" t="s">
        <v>316</v>
      </c>
      <c r="C92" s="62">
        <v>43774</v>
      </c>
      <c r="D92" s="68" t="s">
        <v>0</v>
      </c>
      <c r="E92" s="5">
        <v>1789.7777777777778</v>
      </c>
      <c r="F92" s="5" t="s">
        <v>21</v>
      </c>
      <c r="G92" s="5">
        <v>1820.498</v>
      </c>
      <c r="H92" s="5">
        <v>1463.183</v>
      </c>
      <c r="I92" s="6" t="s">
        <v>21</v>
      </c>
      <c r="J92" s="6" t="s">
        <v>21</v>
      </c>
      <c r="K92" s="5">
        <v>297.44444444444446</v>
      </c>
      <c r="L92" s="5" t="s">
        <v>21</v>
      </c>
      <c r="M92" s="5">
        <v>318.57000000000005</v>
      </c>
      <c r="N92" s="5">
        <v>235.364</v>
      </c>
      <c r="O92" s="6" t="s">
        <v>21</v>
      </c>
      <c r="P92" s="6" t="s">
        <v>21</v>
      </c>
      <c r="Q92" s="5">
        <v>208.55555555555554</v>
      </c>
      <c r="R92" s="7">
        <v>0</v>
      </c>
      <c r="S92" s="5">
        <v>121.733</v>
      </c>
      <c r="T92" s="5">
        <v>221.85499999999999</v>
      </c>
      <c r="U92" s="6" t="s">
        <v>21</v>
      </c>
      <c r="V92" s="51" t="s">
        <v>21</v>
      </c>
      <c r="AA92" s="12">
        <v>6446.7000000000007</v>
      </c>
      <c r="AB92" s="12">
        <v>0</v>
      </c>
      <c r="AC92" s="12">
        <v>4220.7790000000005</v>
      </c>
      <c r="AD92" s="12">
        <v>1734.729</v>
      </c>
      <c r="AE92" s="12">
        <v>1942.36</v>
      </c>
      <c r="AF92" s="13">
        <v>0</v>
      </c>
      <c r="AG92" s="13">
        <v>1156.7070000000001</v>
      </c>
      <c r="AH92" s="12">
        <v>410.58600000000001</v>
      </c>
      <c r="AI92" s="12">
        <v>403.57799999999997</v>
      </c>
      <c r="AJ92" s="12">
        <v>538.17200000000003</v>
      </c>
      <c r="AK92" s="12">
        <v>509.166</v>
      </c>
      <c r="AL92" s="12">
        <v>0</v>
      </c>
      <c r="AM92" s="13">
        <v>0</v>
      </c>
      <c r="AN92" s="13">
        <v>553.16300000000001</v>
      </c>
      <c r="AO92" s="12">
        <v>196.69900000000001</v>
      </c>
      <c r="AP92" s="12">
        <v>236.70099999999999</v>
      </c>
      <c r="AQ92" s="12">
        <v>288.91899999999998</v>
      </c>
      <c r="AR92" s="12">
        <v>275.09500000000003</v>
      </c>
      <c r="AS92" s="12">
        <v>0</v>
      </c>
      <c r="AT92" s="13">
        <v>0</v>
      </c>
      <c r="AU92" s="13">
        <v>660.68</v>
      </c>
      <c r="AV92" s="12">
        <v>235.364</v>
      </c>
      <c r="AW92" s="12">
        <v>278.488</v>
      </c>
      <c r="AX92" s="12">
        <v>330.20800000000003</v>
      </c>
      <c r="AY92" s="12">
        <v>278.488</v>
      </c>
      <c r="AZ92" s="12">
        <v>330.20800000000003</v>
      </c>
      <c r="BA92" s="13">
        <v>0</v>
      </c>
      <c r="BB92" s="13">
        <v>568.09699999999998</v>
      </c>
      <c r="BC92" s="12">
        <v>221.85499999999999</v>
      </c>
      <c r="BD92" s="12">
        <v>132.68199999999999</v>
      </c>
      <c r="BE92" s="12">
        <v>132.68199999999999</v>
      </c>
      <c r="BF92" s="12">
        <v>132.68199999999999</v>
      </c>
      <c r="BG92" s="12">
        <v>365.476</v>
      </c>
      <c r="BH92" s="12">
        <v>2137.835</v>
      </c>
      <c r="BI92" s="12">
        <v>2137.835</v>
      </c>
      <c r="BJ92" s="12">
        <v>1866.29</v>
      </c>
      <c r="BK92" s="12">
        <v>1726.5450000000001</v>
      </c>
      <c r="BL92" s="12">
        <v>1832.595</v>
      </c>
      <c r="BM92" s="12">
        <v>0</v>
      </c>
      <c r="BN92" s="12">
        <v>2841.5050000000001</v>
      </c>
      <c r="BO92" s="12">
        <v>2841.5050000000001</v>
      </c>
      <c r="BP92" s="12">
        <v>3296.2370000000001</v>
      </c>
      <c r="BQ92" s="12">
        <v>3690.9380000000001</v>
      </c>
      <c r="BR92" s="12">
        <v>4125.6760000000004</v>
      </c>
      <c r="BS92" s="12">
        <v>0</v>
      </c>
    </row>
    <row r="93" spans="2:71" x14ac:dyDescent="0.2">
      <c r="B93" s="11" t="s">
        <v>197</v>
      </c>
      <c r="C93" s="83">
        <v>43774</v>
      </c>
      <c r="D93" s="68" t="s">
        <v>0</v>
      </c>
      <c r="E93" s="5">
        <v>1268.1250610631052</v>
      </c>
      <c r="F93" s="5" t="s">
        <v>21</v>
      </c>
      <c r="G93" s="5">
        <v>1320.8391590000001</v>
      </c>
      <c r="H93" s="5">
        <v>1237.4850060000001</v>
      </c>
      <c r="I93" s="6" t="s">
        <v>21</v>
      </c>
      <c r="J93" s="6" t="s">
        <v>21</v>
      </c>
      <c r="K93" s="5">
        <v>172.2243442121825</v>
      </c>
      <c r="L93" s="5" t="s">
        <v>21</v>
      </c>
      <c r="M93" s="5">
        <v>209.80376900000002</v>
      </c>
      <c r="N93" s="5">
        <v>230.36567700000001</v>
      </c>
      <c r="O93" s="6" t="s">
        <v>21</v>
      </c>
      <c r="P93" s="6" t="s">
        <v>21</v>
      </c>
      <c r="Q93" s="5">
        <v>80.265264491343089</v>
      </c>
      <c r="R93" s="7">
        <v>0</v>
      </c>
      <c r="S93" s="5">
        <v>98.159672</v>
      </c>
      <c r="T93" s="5">
        <v>122.247991</v>
      </c>
      <c r="U93" s="6" t="s">
        <v>21</v>
      </c>
      <c r="V93" s="51" t="s">
        <v>21</v>
      </c>
      <c r="AA93" s="12">
        <v>2303.2242598400003</v>
      </c>
      <c r="AB93" s="12">
        <v>0</v>
      </c>
      <c r="AC93" s="12">
        <v>2775.784979</v>
      </c>
      <c r="AD93" s="12">
        <v>1170.9392089999999</v>
      </c>
      <c r="AE93" s="12">
        <v>1265.1405110000001</v>
      </c>
      <c r="AF93" s="13">
        <v>0</v>
      </c>
      <c r="AG93" s="13">
        <v>606.26449400000001</v>
      </c>
      <c r="AH93" s="12">
        <v>278.27827200000002</v>
      </c>
      <c r="AI93" s="12">
        <v>187.41886600000001</v>
      </c>
      <c r="AJ93" s="12">
        <v>256.88523099999998</v>
      </c>
      <c r="AK93" s="12">
        <v>268.83520900000002</v>
      </c>
      <c r="AL93" s="12">
        <v>0</v>
      </c>
      <c r="AM93" s="13">
        <v>0</v>
      </c>
      <c r="AN93" s="13">
        <v>394.20830899999999</v>
      </c>
      <c r="AO93" s="12">
        <v>192.78709499999999</v>
      </c>
      <c r="AP93" s="12">
        <v>87.681898000000004</v>
      </c>
      <c r="AQ93" s="12">
        <v>154.27153999999999</v>
      </c>
      <c r="AR93" s="12">
        <v>160.82100800000001</v>
      </c>
      <c r="AS93" s="12">
        <v>0</v>
      </c>
      <c r="AT93" s="13">
        <v>0</v>
      </c>
      <c r="AU93" s="13">
        <v>493.33687500000002</v>
      </c>
      <c r="AV93" s="12">
        <v>230.36567700000001</v>
      </c>
      <c r="AW93" s="12">
        <v>128.14891700000001</v>
      </c>
      <c r="AX93" s="12">
        <v>197.63391100000001</v>
      </c>
      <c r="AY93" s="12">
        <v>128.14891700000001</v>
      </c>
      <c r="AZ93" s="12">
        <v>197.63391100000001</v>
      </c>
      <c r="BA93" s="13">
        <v>0</v>
      </c>
      <c r="BB93" s="13">
        <v>257.99608799999999</v>
      </c>
      <c r="BC93" s="12">
        <v>122.247991</v>
      </c>
      <c r="BD93" s="12">
        <v>34.461620000000003</v>
      </c>
      <c r="BE93" s="12">
        <v>34.461620000000003</v>
      </c>
      <c r="BF93" s="12">
        <v>34.461620000000003</v>
      </c>
      <c r="BG93" s="12">
        <v>93.032139999999998</v>
      </c>
      <c r="BH93" s="12">
        <v>1673.996695</v>
      </c>
      <c r="BI93" s="12">
        <v>1673.996695</v>
      </c>
      <c r="BJ93" s="12">
        <v>1388.392055</v>
      </c>
      <c r="BK93" s="12">
        <v>1379.9194769999999</v>
      </c>
      <c r="BL93" s="12">
        <v>1462.5396129999999</v>
      </c>
      <c r="BM93" s="12">
        <v>0</v>
      </c>
      <c r="BN93" s="12">
        <v>1769.78043</v>
      </c>
      <c r="BO93" s="12">
        <v>1769.78043</v>
      </c>
      <c r="BP93" s="12">
        <v>1834.8945389999999</v>
      </c>
      <c r="BQ93" s="12">
        <v>1949.8155899999999</v>
      </c>
      <c r="BR93" s="12">
        <v>2080.098978</v>
      </c>
      <c r="BS93" s="12">
        <v>0</v>
      </c>
    </row>
    <row r="94" spans="2:71" x14ac:dyDescent="0.2">
      <c r="B94" s="11" t="s">
        <v>281</v>
      </c>
      <c r="C94" s="62">
        <v>43775</v>
      </c>
      <c r="D94" s="68" t="s">
        <v>0</v>
      </c>
      <c r="E94" s="5">
        <v>4301.7142857142853</v>
      </c>
      <c r="F94" s="5" t="s">
        <v>21</v>
      </c>
      <c r="G94" s="5">
        <v>3991.7500909999999</v>
      </c>
      <c r="H94" s="5">
        <v>3256.8241410000001</v>
      </c>
      <c r="I94" s="6" t="s">
        <v>21</v>
      </c>
      <c r="J94" s="6" t="s">
        <v>21</v>
      </c>
      <c r="K94" s="5">
        <v>421</v>
      </c>
      <c r="L94" s="5" t="s">
        <v>21</v>
      </c>
      <c r="M94" s="5">
        <v>411.64934999999997</v>
      </c>
      <c r="N94" s="5">
        <v>228.12383199999999</v>
      </c>
      <c r="O94" s="6" t="s">
        <v>21</v>
      </c>
      <c r="P94" s="6" t="s">
        <v>21</v>
      </c>
      <c r="Q94" s="5">
        <v>-29.571428571428573</v>
      </c>
      <c r="R94" s="7">
        <v>0</v>
      </c>
      <c r="S94" s="5">
        <v>-24.444789</v>
      </c>
      <c r="T94" s="5">
        <v>11.549555</v>
      </c>
      <c r="U94" s="6" t="s">
        <v>21</v>
      </c>
      <c r="V94" s="51" t="s">
        <v>21</v>
      </c>
      <c r="AA94" s="12">
        <v>5843.9178530500003</v>
      </c>
      <c r="AB94" s="12">
        <v>0</v>
      </c>
      <c r="AC94" s="12">
        <v>8710.2486950000002</v>
      </c>
      <c r="AD94" s="12">
        <v>3350.5231650000001</v>
      </c>
      <c r="AE94" s="12">
        <v>3523.4015439999998</v>
      </c>
      <c r="AF94" s="13">
        <v>0</v>
      </c>
      <c r="AG94" s="13">
        <v>2108.0963590000001</v>
      </c>
      <c r="AH94" s="12">
        <v>828.02616599999999</v>
      </c>
      <c r="AI94" s="12">
        <v>825.894586</v>
      </c>
      <c r="AJ94" s="12">
        <v>780.72603900000001</v>
      </c>
      <c r="AK94" s="12">
        <v>955.95105899999999</v>
      </c>
      <c r="AL94" s="12">
        <v>0</v>
      </c>
      <c r="AM94" s="13">
        <v>0</v>
      </c>
      <c r="AN94" s="13">
        <v>307.36311599999999</v>
      </c>
      <c r="AO94" s="12">
        <v>176.36584199999999</v>
      </c>
      <c r="AP94" s="12">
        <v>122.407387</v>
      </c>
      <c r="AQ94" s="12">
        <v>125.583595</v>
      </c>
      <c r="AR94" s="12">
        <v>257.78400599999998</v>
      </c>
      <c r="AS94" s="12">
        <v>0</v>
      </c>
      <c r="AT94" s="13">
        <v>0</v>
      </c>
      <c r="AU94" s="13">
        <v>455.53057899999999</v>
      </c>
      <c r="AV94" s="12">
        <v>228.12383199999999</v>
      </c>
      <c r="AW94" s="12">
        <v>174.64369500000001</v>
      </c>
      <c r="AX94" s="12">
        <v>265.74897299999998</v>
      </c>
      <c r="AY94" s="12">
        <v>174.64369500000001</v>
      </c>
      <c r="AZ94" s="12">
        <v>265.74897299999998</v>
      </c>
      <c r="BA94" s="13">
        <v>0</v>
      </c>
      <c r="BB94" s="13">
        <v>121.537199</v>
      </c>
      <c r="BC94" s="12">
        <v>11.549555</v>
      </c>
      <c r="BD94" s="12">
        <v>-54.938299999999998</v>
      </c>
      <c r="BE94" s="12">
        <v>-54.938299999999998</v>
      </c>
      <c r="BF94" s="12">
        <v>-54.938299999999998</v>
      </c>
      <c r="BG94" s="12">
        <v>-97.353402000000003</v>
      </c>
      <c r="BH94" s="12">
        <v>105.939289</v>
      </c>
      <c r="BI94" s="12">
        <v>105.939289</v>
      </c>
      <c r="BJ94" s="12">
        <v>-69.843661999999995</v>
      </c>
      <c r="BK94" s="12">
        <v>1539.3242829999999</v>
      </c>
      <c r="BL94" s="12">
        <v>1662.0245500000001</v>
      </c>
      <c r="BM94" s="12">
        <v>0</v>
      </c>
      <c r="BN94" s="12">
        <v>311.18991399999999</v>
      </c>
      <c r="BO94" s="12">
        <v>311.18991399999999</v>
      </c>
      <c r="BP94" s="12">
        <v>261.823487</v>
      </c>
      <c r="BQ94" s="12">
        <v>166.60197600000001</v>
      </c>
      <c r="BR94" s="12">
        <v>149.15502499999999</v>
      </c>
      <c r="BS94" s="12">
        <v>0</v>
      </c>
    </row>
    <row r="95" spans="2:71" x14ac:dyDescent="0.2">
      <c r="B95" s="11" t="s">
        <v>306</v>
      </c>
      <c r="C95" s="83">
        <v>43775</v>
      </c>
      <c r="D95" s="68" t="s">
        <v>0</v>
      </c>
      <c r="E95" s="5">
        <v>23017</v>
      </c>
      <c r="F95" s="5" t="s">
        <v>21</v>
      </c>
      <c r="G95" s="5">
        <v>18668</v>
      </c>
      <c r="H95" s="5">
        <v>21992</v>
      </c>
      <c r="I95" s="6" t="s">
        <v>21</v>
      </c>
      <c r="J95" s="6" t="s">
        <v>21</v>
      </c>
      <c r="K95" s="5">
        <v>6234.125</v>
      </c>
      <c r="L95" s="5" t="s">
        <v>21</v>
      </c>
      <c r="M95" s="5">
        <v>2254</v>
      </c>
      <c r="N95" s="5">
        <v>6482</v>
      </c>
      <c r="O95" s="6" t="s">
        <v>21</v>
      </c>
      <c r="P95" s="6" t="s">
        <v>21</v>
      </c>
      <c r="Q95" s="5">
        <v>3632.375</v>
      </c>
      <c r="R95" s="7">
        <v>0</v>
      </c>
      <c r="S95" s="5">
        <v>133</v>
      </c>
      <c r="T95" s="5">
        <v>3956</v>
      </c>
      <c r="U95" s="6" t="s">
        <v>21</v>
      </c>
      <c r="V95" s="51" t="s">
        <v>21</v>
      </c>
      <c r="AA95" s="12">
        <v>16422</v>
      </c>
      <c r="AB95" s="12">
        <v>0</v>
      </c>
      <c r="AC95" s="12">
        <v>46367</v>
      </c>
      <c r="AD95" s="12">
        <v>16486</v>
      </c>
      <c r="AE95" s="12">
        <v>14848</v>
      </c>
      <c r="AF95" s="13">
        <v>0</v>
      </c>
      <c r="AG95" s="13">
        <v>11603</v>
      </c>
      <c r="AH95" s="12">
        <v>7115</v>
      </c>
      <c r="AI95" s="12">
        <v>1966</v>
      </c>
      <c r="AJ95" s="12">
        <v>1415</v>
      </c>
      <c r="AK95" s="12">
        <v>2498</v>
      </c>
      <c r="AL95" s="12">
        <v>0</v>
      </c>
      <c r="AM95" s="13">
        <v>0</v>
      </c>
      <c r="AN95" s="13">
        <v>6116</v>
      </c>
      <c r="AO95" s="12">
        <v>4958</v>
      </c>
      <c r="AP95" s="12">
        <v>30</v>
      </c>
      <c r="AQ95" s="12">
        <v>-1093</v>
      </c>
      <c r="AR95" s="12">
        <v>42</v>
      </c>
      <c r="AS95" s="12">
        <v>0</v>
      </c>
      <c r="AT95" s="13">
        <v>0</v>
      </c>
      <c r="AU95" s="13">
        <v>9829</v>
      </c>
      <c r="AV95" s="12">
        <v>6482</v>
      </c>
      <c r="AW95" s="12">
        <v>1571</v>
      </c>
      <c r="AX95" s="12">
        <v>830</v>
      </c>
      <c r="AY95" s="12">
        <v>1571</v>
      </c>
      <c r="AZ95" s="12">
        <v>830</v>
      </c>
      <c r="BA95" s="13">
        <v>0</v>
      </c>
      <c r="BB95" s="13">
        <v>4083</v>
      </c>
      <c r="BC95" s="12">
        <v>3956</v>
      </c>
      <c r="BD95" s="12">
        <v>-38</v>
      </c>
      <c r="BE95" s="12">
        <v>-38</v>
      </c>
      <c r="BF95" s="12">
        <v>-38</v>
      </c>
      <c r="BG95" s="12">
        <v>-1253</v>
      </c>
      <c r="BH95" s="12">
        <v>44971</v>
      </c>
      <c r="BI95" s="12">
        <v>44971</v>
      </c>
      <c r="BJ95" s="12">
        <v>44495</v>
      </c>
      <c r="BK95" s="12">
        <v>58307</v>
      </c>
      <c r="BL95" s="12">
        <v>60950</v>
      </c>
      <c r="BM95" s="12">
        <v>0</v>
      </c>
      <c r="BN95" s="12">
        <v>36639</v>
      </c>
      <c r="BO95" s="12">
        <v>36639</v>
      </c>
      <c r="BP95" s="12">
        <v>31281</v>
      </c>
      <c r="BQ95" s="12">
        <v>33168</v>
      </c>
      <c r="BR95" s="12">
        <v>33272</v>
      </c>
      <c r="BS95" s="12">
        <v>0</v>
      </c>
    </row>
    <row r="96" spans="2:71" x14ac:dyDescent="0.2">
      <c r="B96" s="11" t="s">
        <v>66</v>
      </c>
      <c r="C96" s="83">
        <v>43776</v>
      </c>
      <c r="D96" s="68" t="s">
        <v>0</v>
      </c>
      <c r="E96" s="5">
        <v>2724.3888888888887</v>
      </c>
      <c r="F96" s="5" t="s">
        <v>21</v>
      </c>
      <c r="G96" s="5">
        <v>2744.902</v>
      </c>
      <c r="H96" s="5">
        <v>2905.6280000000002</v>
      </c>
      <c r="I96" s="6" t="s">
        <v>21</v>
      </c>
      <c r="J96" s="6" t="s">
        <v>21</v>
      </c>
      <c r="K96" s="5">
        <v>114.11111111111111</v>
      </c>
      <c r="L96" s="5" t="s">
        <v>21</v>
      </c>
      <c r="M96" s="5">
        <v>69.971000000000004</v>
      </c>
      <c r="N96" s="5">
        <v>160.88</v>
      </c>
      <c r="O96" s="6" t="s">
        <v>21</v>
      </c>
      <c r="P96" s="6" t="s">
        <v>21</v>
      </c>
      <c r="Q96" s="5">
        <v>46.555555555555557</v>
      </c>
      <c r="R96" s="7">
        <v>0</v>
      </c>
      <c r="S96" s="5">
        <v>120.723</v>
      </c>
      <c r="T96" s="5">
        <v>111.508</v>
      </c>
      <c r="U96" s="6" t="s">
        <v>21</v>
      </c>
      <c r="V96" s="51" t="s">
        <v>21</v>
      </c>
      <c r="AA96" s="12">
        <v>3270</v>
      </c>
      <c r="AB96" s="12">
        <v>0</v>
      </c>
      <c r="AC96" s="12">
        <v>7191.134</v>
      </c>
      <c r="AD96" s="12">
        <v>2363.3069999999998</v>
      </c>
      <c r="AE96" s="12">
        <v>2351.39</v>
      </c>
      <c r="AF96" s="13">
        <v>0</v>
      </c>
      <c r="AG96" s="13">
        <v>633.721</v>
      </c>
      <c r="AH96" s="12">
        <v>277.13600000000002</v>
      </c>
      <c r="AI96" s="12">
        <v>0.627</v>
      </c>
      <c r="AJ96" s="12">
        <v>209.81</v>
      </c>
      <c r="AK96" s="12">
        <v>190.11199999999999</v>
      </c>
      <c r="AL96" s="12">
        <v>0</v>
      </c>
      <c r="AM96" s="13">
        <v>0</v>
      </c>
      <c r="AN96" s="13">
        <v>245.637</v>
      </c>
      <c r="AO96" s="12">
        <v>138.66399999999999</v>
      </c>
      <c r="AP96" s="12">
        <v>-127.14</v>
      </c>
      <c r="AQ96" s="12">
        <v>67.382000000000005</v>
      </c>
      <c r="AR96" s="12">
        <v>37.832000000000001</v>
      </c>
      <c r="AS96" s="12">
        <v>0</v>
      </c>
      <c r="AT96" s="13">
        <v>0</v>
      </c>
      <c r="AU96" s="13">
        <v>312.48200000000003</v>
      </c>
      <c r="AV96" s="12">
        <v>160.88</v>
      </c>
      <c r="AW96" s="12">
        <v>-104.405</v>
      </c>
      <c r="AX96" s="12">
        <v>97.988</v>
      </c>
      <c r="AY96" s="12">
        <v>-104.405</v>
      </c>
      <c r="AZ96" s="12">
        <v>97.988</v>
      </c>
      <c r="BA96" s="13">
        <v>0</v>
      </c>
      <c r="BB96" s="13">
        <v>315.13400000000001</v>
      </c>
      <c r="BC96" s="12">
        <v>111.508</v>
      </c>
      <c r="BD96" s="12">
        <v>-86.751000000000005</v>
      </c>
      <c r="BE96" s="12">
        <v>-86.751000000000005</v>
      </c>
      <c r="BF96" s="12">
        <v>-86.751000000000005</v>
      </c>
      <c r="BG96" s="12">
        <v>10.071999999999999</v>
      </c>
      <c r="BH96" s="12">
        <v>791.09699999999998</v>
      </c>
      <c r="BI96" s="12">
        <v>791.09699999999998</v>
      </c>
      <c r="BJ96" s="12">
        <v>753.005</v>
      </c>
      <c r="BK96" s="12">
        <v>643.22</v>
      </c>
      <c r="BL96" s="12">
        <v>818.39599999999996</v>
      </c>
      <c r="BM96" s="12">
        <v>0</v>
      </c>
      <c r="BN96" s="12">
        <v>2596.4369999999999</v>
      </c>
      <c r="BO96" s="12">
        <v>2596.4369999999999</v>
      </c>
      <c r="BP96" s="12">
        <v>2502.41</v>
      </c>
      <c r="BQ96" s="12">
        <v>2118.2040000000002</v>
      </c>
      <c r="BR96" s="12">
        <v>2293.65</v>
      </c>
      <c r="BS96" s="12">
        <v>0</v>
      </c>
    </row>
    <row r="97" spans="2:71" x14ac:dyDescent="0.2">
      <c r="B97" s="11" t="s">
        <v>305</v>
      </c>
      <c r="C97" s="83">
        <v>43776</v>
      </c>
      <c r="D97" s="68" t="s">
        <v>0</v>
      </c>
      <c r="E97" s="5">
        <v>23882.812804371431</v>
      </c>
      <c r="F97" s="5" t="s">
        <v>21</v>
      </c>
      <c r="G97" s="5">
        <v>23952.951000000001</v>
      </c>
      <c r="H97" s="5">
        <v>30247.065999999999</v>
      </c>
      <c r="I97" s="6" t="s">
        <v>21</v>
      </c>
      <c r="J97" s="6" t="s">
        <v>21</v>
      </c>
      <c r="K97" s="5">
        <v>646.33208993231108</v>
      </c>
      <c r="L97" s="5" t="s">
        <v>21</v>
      </c>
      <c r="M97" s="5">
        <v>1424.788</v>
      </c>
      <c r="N97" s="5">
        <v>3741.4339999999997</v>
      </c>
      <c r="O97" s="6" t="s">
        <v>21</v>
      </c>
      <c r="P97" s="6" t="s">
        <v>21</v>
      </c>
      <c r="Q97" s="5">
        <v>-107.60942113946224</v>
      </c>
      <c r="R97" s="7">
        <v>0</v>
      </c>
      <c r="S97" s="5">
        <v>870.43799999999999</v>
      </c>
      <c r="T97" s="5">
        <v>541.60199999999998</v>
      </c>
      <c r="U97" s="6" t="s">
        <v>21</v>
      </c>
      <c r="V97" s="51" t="s">
        <v>21</v>
      </c>
      <c r="AA97" s="12">
        <v>31652.98688</v>
      </c>
      <c r="AB97" s="12">
        <v>0</v>
      </c>
      <c r="AC97" s="12">
        <v>63749.245999999999</v>
      </c>
      <c r="AD97" s="12">
        <v>24802.923999999999</v>
      </c>
      <c r="AE97" s="12">
        <v>20707.887999999999</v>
      </c>
      <c r="AF97" s="13">
        <v>0</v>
      </c>
      <c r="AG97" s="13">
        <v>7199.7960000000003</v>
      </c>
      <c r="AH97" s="12">
        <v>3909.8389999999999</v>
      </c>
      <c r="AI97" s="12">
        <v>2024.527</v>
      </c>
      <c r="AJ97" s="12">
        <v>991.29300000000001</v>
      </c>
      <c r="AK97" s="12">
        <v>1671.076</v>
      </c>
      <c r="AL97" s="12">
        <v>0</v>
      </c>
      <c r="AM97" s="13">
        <v>0</v>
      </c>
      <c r="AN97" s="13">
        <v>6330.2150000000001</v>
      </c>
      <c r="AO97" s="12">
        <v>3585.4969999999998</v>
      </c>
      <c r="AP97" s="12">
        <v>1586.7239999999999</v>
      </c>
      <c r="AQ97" s="12">
        <v>618.32799999999997</v>
      </c>
      <c r="AR97" s="12">
        <v>1250.9749999999999</v>
      </c>
      <c r="AS97" s="12">
        <v>0</v>
      </c>
      <c r="AT97" s="13">
        <v>0</v>
      </c>
      <c r="AU97" s="13">
        <v>6796.3990000000003</v>
      </c>
      <c r="AV97" s="12">
        <v>3741.4340000000002</v>
      </c>
      <c r="AW97" s="12">
        <v>1743.0340000000001</v>
      </c>
      <c r="AX97" s="12">
        <v>789.37599999999998</v>
      </c>
      <c r="AY97" s="12">
        <v>1743.0340000000001</v>
      </c>
      <c r="AZ97" s="12">
        <v>789.37599999999998</v>
      </c>
      <c r="BA97" s="13">
        <v>0</v>
      </c>
      <c r="BB97" s="13">
        <v>1946.73</v>
      </c>
      <c r="BC97" s="12">
        <v>541.60199999999998</v>
      </c>
      <c r="BD97" s="12">
        <v>1766.059</v>
      </c>
      <c r="BE97" s="12">
        <v>1766.059</v>
      </c>
      <c r="BF97" s="12">
        <v>1766.059</v>
      </c>
      <c r="BG97" s="12">
        <v>-375.15800000000002</v>
      </c>
      <c r="BH97" s="12">
        <v>9663.91</v>
      </c>
      <c r="BI97" s="12">
        <v>9663.91</v>
      </c>
      <c r="BJ97" s="12">
        <v>11966.712</v>
      </c>
      <c r="BK97" s="12">
        <v>10594.037</v>
      </c>
      <c r="BL97" s="12">
        <v>10141.206</v>
      </c>
      <c r="BM97" s="12">
        <v>0</v>
      </c>
      <c r="BN97" s="12">
        <v>7436.509</v>
      </c>
      <c r="BO97" s="12">
        <v>7436.509</v>
      </c>
      <c r="BP97" s="12">
        <v>9824.6290000000008</v>
      </c>
      <c r="BQ97" s="12">
        <v>11688.281000000001</v>
      </c>
      <c r="BR97" s="12">
        <v>12885.093000000001</v>
      </c>
      <c r="BS97" s="12">
        <v>0</v>
      </c>
    </row>
    <row r="98" spans="2:71" x14ac:dyDescent="0.2">
      <c r="B98" s="11" t="s">
        <v>130</v>
      </c>
      <c r="C98" s="83">
        <v>43776</v>
      </c>
      <c r="D98" s="68" t="s">
        <v>0</v>
      </c>
      <c r="E98" s="5">
        <v>2485.5555555555557</v>
      </c>
      <c r="F98" s="5" t="s">
        <v>21</v>
      </c>
      <c r="G98" s="5">
        <v>2698.2379999999998</v>
      </c>
      <c r="H98" s="5">
        <v>4354.3379999999997</v>
      </c>
      <c r="I98" s="6" t="s">
        <v>21</v>
      </c>
      <c r="J98" s="6" t="s">
        <v>21</v>
      </c>
      <c r="K98" s="5">
        <v>626.44444444444446</v>
      </c>
      <c r="L98" s="5" t="s">
        <v>21</v>
      </c>
      <c r="M98" s="5">
        <v>623.16899999999998</v>
      </c>
      <c r="N98" s="5">
        <v>1188.7749999999999</v>
      </c>
      <c r="O98" s="6" t="s">
        <v>21</v>
      </c>
      <c r="P98" s="6" t="s">
        <v>21</v>
      </c>
      <c r="Q98" s="5">
        <v>675.33333333333337</v>
      </c>
      <c r="R98" s="7">
        <v>0</v>
      </c>
      <c r="S98" s="5">
        <v>1084.491</v>
      </c>
      <c r="T98" s="5">
        <v>270.19200000000001</v>
      </c>
      <c r="U98" s="6" t="s">
        <v>21</v>
      </c>
      <c r="V98" s="51" t="s">
        <v>21</v>
      </c>
      <c r="AA98" s="12">
        <v>28500</v>
      </c>
      <c r="AB98" s="12">
        <v>0</v>
      </c>
      <c r="AC98" s="12">
        <v>9432.625</v>
      </c>
      <c r="AD98" s="12">
        <v>4485.1170000000002</v>
      </c>
      <c r="AE98" s="12">
        <v>2964.1750000000002</v>
      </c>
      <c r="AF98" s="13">
        <v>0</v>
      </c>
      <c r="AG98" s="13">
        <v>2638.2660000000001</v>
      </c>
      <c r="AH98" s="12">
        <v>1129.8720000000001</v>
      </c>
      <c r="AI98" s="12">
        <v>881.33799999999997</v>
      </c>
      <c r="AJ98" s="12">
        <v>761.32100000000003</v>
      </c>
      <c r="AK98" s="12">
        <v>640.11500000000001</v>
      </c>
      <c r="AL98" s="12">
        <v>0</v>
      </c>
      <c r="AM98" s="13">
        <v>0</v>
      </c>
      <c r="AN98" s="13">
        <v>2241.873</v>
      </c>
      <c r="AO98" s="12">
        <v>975.95399999999995</v>
      </c>
      <c r="AP98" s="12">
        <v>731.02300000000002</v>
      </c>
      <c r="AQ98" s="12">
        <v>615.101</v>
      </c>
      <c r="AR98" s="12">
        <v>468.71100000000001</v>
      </c>
      <c r="AS98" s="12">
        <v>0</v>
      </c>
      <c r="AT98" s="13">
        <v>0</v>
      </c>
      <c r="AU98" s="13">
        <v>2682.261</v>
      </c>
      <c r="AV98" s="12">
        <v>1188.7750000000001</v>
      </c>
      <c r="AW98" s="12">
        <v>791.01800000000003</v>
      </c>
      <c r="AX98" s="12">
        <v>753.51499999999999</v>
      </c>
      <c r="AY98" s="12">
        <v>791.01800000000003</v>
      </c>
      <c r="AZ98" s="12">
        <v>753.51499999999999</v>
      </c>
      <c r="BA98" s="13">
        <v>0</v>
      </c>
      <c r="BB98" s="13">
        <v>757.78099999999995</v>
      </c>
      <c r="BC98" s="12">
        <v>270.19200000000001</v>
      </c>
      <c r="BD98" s="12">
        <v>824.26099999999997</v>
      </c>
      <c r="BE98" s="12">
        <v>824.26099999999997</v>
      </c>
      <c r="BF98" s="12">
        <v>824.26099999999997</v>
      </c>
      <c r="BG98" s="12">
        <v>834.95299999999997</v>
      </c>
      <c r="BH98" s="12">
        <v>-7517.9059999999999</v>
      </c>
      <c r="BI98" s="12">
        <v>-7517.9059999999999</v>
      </c>
      <c r="BJ98" s="12">
        <v>-6704.5950000000003</v>
      </c>
      <c r="BK98" s="12">
        <v>-8506.11</v>
      </c>
      <c r="BL98" s="12">
        <v>-8688.009</v>
      </c>
      <c r="BM98" s="12">
        <v>0</v>
      </c>
      <c r="BN98" s="12">
        <v>36186.646000000001</v>
      </c>
      <c r="BO98" s="12">
        <v>36186.646000000001</v>
      </c>
      <c r="BP98" s="12">
        <v>32106.170999999998</v>
      </c>
      <c r="BQ98" s="12">
        <v>35554.245000000003</v>
      </c>
      <c r="BR98" s="12">
        <v>36750.421000000002</v>
      </c>
      <c r="BS98" s="12">
        <v>0</v>
      </c>
    </row>
    <row r="99" spans="2:71" x14ac:dyDescent="0.2">
      <c r="B99" s="11" t="s">
        <v>221</v>
      </c>
      <c r="C99" s="62">
        <v>43776</v>
      </c>
      <c r="D99" s="68" t="s">
        <v>0</v>
      </c>
      <c r="E99" s="5">
        <v>911.83333333333337</v>
      </c>
      <c r="F99" s="5" t="s">
        <v>21</v>
      </c>
      <c r="G99" s="5">
        <v>888.96799999999996</v>
      </c>
      <c r="H99" s="5">
        <v>781.61800000000005</v>
      </c>
      <c r="I99" s="6" t="s">
        <v>21</v>
      </c>
      <c r="J99" s="6" t="s">
        <v>21</v>
      </c>
      <c r="K99" s="5">
        <v>169</v>
      </c>
      <c r="L99" s="5" t="s">
        <v>21</v>
      </c>
      <c r="M99" s="5">
        <v>199.76900000000001</v>
      </c>
      <c r="N99" s="5">
        <v>43.953000000000003</v>
      </c>
      <c r="O99" s="6" t="s">
        <v>21</v>
      </c>
      <c r="P99" s="6" t="s">
        <v>21</v>
      </c>
      <c r="Q99" s="5">
        <v>-24.5</v>
      </c>
      <c r="R99" s="7">
        <v>0</v>
      </c>
      <c r="S99" s="5">
        <v>-49.348999999999997</v>
      </c>
      <c r="T99" s="5">
        <v>-135.06100000000001</v>
      </c>
      <c r="U99" s="6" t="s">
        <v>21</v>
      </c>
      <c r="V99" s="51" t="s">
        <v>21</v>
      </c>
      <c r="AA99" s="12">
        <v>3130.9598901000004</v>
      </c>
      <c r="AB99" s="12">
        <v>0</v>
      </c>
      <c r="AC99" s="12">
        <v>2251.3319999999999</v>
      </c>
      <c r="AD99" s="12">
        <v>880.22699999999998</v>
      </c>
      <c r="AE99" s="12">
        <v>933.36699999999996</v>
      </c>
      <c r="AF99" s="13">
        <v>0</v>
      </c>
      <c r="AG99" s="13">
        <v>349.35199999999998</v>
      </c>
      <c r="AH99" s="12">
        <v>110.303</v>
      </c>
      <c r="AI99" s="12">
        <v>138.15899999999999</v>
      </c>
      <c r="AJ99" s="12">
        <v>177.42099999999999</v>
      </c>
      <c r="AK99" s="12">
        <v>194.64500000000001</v>
      </c>
      <c r="AL99" s="12">
        <v>0</v>
      </c>
      <c r="AM99" s="13">
        <v>0</v>
      </c>
      <c r="AN99" s="13">
        <v>159.85300000000001</v>
      </c>
      <c r="AO99" s="12">
        <v>43.953000000000003</v>
      </c>
      <c r="AP99" s="12">
        <v>56.628</v>
      </c>
      <c r="AQ99" s="12">
        <v>105.699</v>
      </c>
      <c r="AR99" s="12">
        <v>122.95399999999999</v>
      </c>
      <c r="AS99" s="12">
        <v>0</v>
      </c>
      <c r="AT99" s="13">
        <v>0</v>
      </c>
      <c r="AU99" s="13">
        <v>159.85300000000001</v>
      </c>
      <c r="AV99" s="12">
        <v>43.953000000000003</v>
      </c>
      <c r="AW99" s="12">
        <v>56.628</v>
      </c>
      <c r="AX99" s="12">
        <v>158.142</v>
      </c>
      <c r="AY99" s="12">
        <v>56.628</v>
      </c>
      <c r="AZ99" s="12">
        <v>158.142</v>
      </c>
      <c r="BA99" s="13">
        <v>0</v>
      </c>
      <c r="BB99" s="13">
        <v>-158.05600000000001</v>
      </c>
      <c r="BC99" s="12">
        <v>-135.06100000000001</v>
      </c>
      <c r="BD99" s="12">
        <v>30.405000000000001</v>
      </c>
      <c r="BE99" s="12">
        <v>30.405000000000001</v>
      </c>
      <c r="BF99" s="12">
        <v>30.405000000000001</v>
      </c>
      <c r="BG99" s="12">
        <v>-3.3180000000000001</v>
      </c>
      <c r="BH99" s="12">
        <v>1330.7840000000001</v>
      </c>
      <c r="BI99" s="12">
        <v>1330.7840000000001</v>
      </c>
      <c r="BJ99" s="12">
        <v>1195.5730000000001</v>
      </c>
      <c r="BK99" s="12">
        <v>1331.3879999999999</v>
      </c>
      <c r="BL99" s="12">
        <v>2026.547</v>
      </c>
      <c r="BM99" s="12">
        <v>0</v>
      </c>
      <c r="BN99" s="12">
        <v>442.28699999999998</v>
      </c>
      <c r="BO99" s="12">
        <v>442.28699999999998</v>
      </c>
      <c r="BP99" s="12">
        <v>474.42</v>
      </c>
      <c r="BQ99" s="12">
        <v>469.01100000000002</v>
      </c>
      <c r="BR99" s="12">
        <v>163.37</v>
      </c>
      <c r="BS99" s="12">
        <v>0</v>
      </c>
    </row>
    <row r="100" spans="2:71" x14ac:dyDescent="0.2">
      <c r="B100" s="11" t="s">
        <v>246</v>
      </c>
      <c r="C100" s="83">
        <v>43776</v>
      </c>
      <c r="D100" s="68" t="s">
        <v>0</v>
      </c>
      <c r="E100" s="5">
        <v>2839.1525807162043</v>
      </c>
      <c r="F100" s="5" t="s">
        <v>21</v>
      </c>
      <c r="G100" s="5">
        <v>3108.4679999999998</v>
      </c>
      <c r="H100" s="5">
        <v>3050.7539999999999</v>
      </c>
      <c r="I100" s="6" t="s">
        <v>21</v>
      </c>
      <c r="J100" s="6" t="s">
        <v>21</v>
      </c>
      <c r="K100" s="5">
        <v>365.00958548883443</v>
      </c>
      <c r="L100" s="5" t="s">
        <v>21</v>
      </c>
      <c r="M100" s="5">
        <v>536.23599999999999</v>
      </c>
      <c r="N100" s="5">
        <v>743.851</v>
      </c>
      <c r="O100" s="6" t="s">
        <v>21</v>
      </c>
      <c r="P100" s="6" t="s">
        <v>21</v>
      </c>
      <c r="Q100" s="5">
        <v>174.3389052527194</v>
      </c>
      <c r="R100" s="7">
        <v>0</v>
      </c>
      <c r="S100" s="5">
        <v>319.42</v>
      </c>
      <c r="T100" s="5">
        <v>412.7</v>
      </c>
      <c r="U100" s="6" t="s">
        <v>21</v>
      </c>
      <c r="V100" s="51" t="s">
        <v>21</v>
      </c>
      <c r="AA100" s="12">
        <v>7476.48</v>
      </c>
      <c r="AB100" s="12">
        <v>0</v>
      </c>
      <c r="AC100" s="12">
        <v>7282.6009999999997</v>
      </c>
      <c r="AD100" s="12">
        <v>2032.116</v>
      </c>
      <c r="AE100" s="12">
        <v>2832.087</v>
      </c>
      <c r="AF100" s="13">
        <v>0</v>
      </c>
      <c r="AG100" s="13">
        <v>1519.91</v>
      </c>
      <c r="AH100" s="12">
        <v>772.202</v>
      </c>
      <c r="AI100" s="12">
        <v>59.05</v>
      </c>
      <c r="AJ100" s="12">
        <v>333.55399999999997</v>
      </c>
      <c r="AK100" s="12">
        <v>545.09900000000005</v>
      </c>
      <c r="AL100" s="12">
        <v>0</v>
      </c>
      <c r="AM100" s="13">
        <v>0</v>
      </c>
      <c r="AN100" s="13">
        <v>1244.473</v>
      </c>
      <c r="AO100" s="12">
        <v>677.05399999999997</v>
      </c>
      <c r="AP100" s="12">
        <v>-9.1609999999999996</v>
      </c>
      <c r="AQ100" s="12">
        <v>216.64699999999999</v>
      </c>
      <c r="AR100" s="12">
        <v>453.05799999999999</v>
      </c>
      <c r="AS100" s="12">
        <v>0</v>
      </c>
      <c r="AT100" s="13">
        <v>0</v>
      </c>
      <c r="AU100" s="13">
        <v>1403.0160000000001</v>
      </c>
      <c r="AV100" s="12">
        <v>719.97400000000005</v>
      </c>
      <c r="AW100" s="12">
        <v>74.626000000000005</v>
      </c>
      <c r="AX100" s="12">
        <v>288.46699999999998</v>
      </c>
      <c r="AY100" s="12">
        <v>74.626000000000005</v>
      </c>
      <c r="AZ100" s="12">
        <v>288.46699999999998</v>
      </c>
      <c r="BA100" s="13">
        <v>0</v>
      </c>
      <c r="BB100" s="13">
        <v>915.43399999999997</v>
      </c>
      <c r="BC100" s="12">
        <v>412.7</v>
      </c>
      <c r="BD100" s="12">
        <v>-43.762</v>
      </c>
      <c r="BE100" s="12">
        <v>-43.762</v>
      </c>
      <c r="BF100" s="12">
        <v>-43.762</v>
      </c>
      <c r="BG100" s="12">
        <v>154.029</v>
      </c>
      <c r="BH100" s="12">
        <v>5012.4880000000003</v>
      </c>
      <c r="BI100" s="12">
        <v>5012.4880000000003</v>
      </c>
      <c r="BJ100" s="12">
        <v>4315.8729999999996</v>
      </c>
      <c r="BK100" s="12">
        <v>4996.2579999999998</v>
      </c>
      <c r="BL100" s="12">
        <v>4942.3609999999999</v>
      </c>
      <c r="BM100" s="12">
        <v>0</v>
      </c>
      <c r="BN100" s="12">
        <v>4129.7889999999998</v>
      </c>
      <c r="BO100" s="12">
        <v>4129.7889999999998</v>
      </c>
      <c r="BP100" s="12">
        <v>4090.3</v>
      </c>
      <c r="BQ100" s="12">
        <v>4242.07</v>
      </c>
      <c r="BR100" s="12">
        <v>4546.3680000000004</v>
      </c>
      <c r="BS100" s="12">
        <v>0</v>
      </c>
    </row>
    <row r="101" spans="2:71" x14ac:dyDescent="0.2">
      <c r="B101" s="11" t="s">
        <v>49</v>
      </c>
      <c r="C101" s="83">
        <v>43776</v>
      </c>
      <c r="D101" s="68" t="s">
        <v>0</v>
      </c>
      <c r="E101" s="5" t="s">
        <v>21</v>
      </c>
      <c r="F101" s="5" t="s">
        <v>21</v>
      </c>
      <c r="G101" s="5">
        <v>12359.214</v>
      </c>
      <c r="H101" s="5">
        <v>7810.393</v>
      </c>
      <c r="I101" s="6" t="s">
        <v>21</v>
      </c>
      <c r="J101" s="6" t="s">
        <v>21</v>
      </c>
      <c r="K101" s="5" t="s">
        <v>21</v>
      </c>
      <c r="L101" s="5" t="s">
        <v>21</v>
      </c>
      <c r="M101" s="5">
        <v>1998.2659999999998</v>
      </c>
      <c r="N101" s="5">
        <v>1280.18</v>
      </c>
      <c r="O101" s="6" t="s">
        <v>21</v>
      </c>
      <c r="P101" s="6" t="s">
        <v>21</v>
      </c>
      <c r="Q101" s="5" t="s">
        <v>21</v>
      </c>
      <c r="R101" s="7">
        <v>0</v>
      </c>
      <c r="S101" s="5">
        <v>-70.638999999999996</v>
      </c>
      <c r="T101" s="5">
        <v>-763.596</v>
      </c>
      <c r="U101" s="6" t="s">
        <v>21</v>
      </c>
      <c r="V101" s="51" t="s">
        <v>21</v>
      </c>
      <c r="AA101" s="12">
        <v>3579.9574140120003</v>
      </c>
      <c r="AB101" s="12">
        <v>0</v>
      </c>
      <c r="AC101" s="12">
        <v>18417.888999999999</v>
      </c>
      <c r="AD101" s="12">
        <v>5563.366</v>
      </c>
      <c r="AE101" s="12">
        <v>5347.1229999999996</v>
      </c>
      <c r="AF101" s="13">
        <v>0</v>
      </c>
      <c r="AG101" s="13">
        <v>6506.51</v>
      </c>
      <c r="AH101" s="12">
        <v>2827.2869999999998</v>
      </c>
      <c r="AI101" s="12">
        <v>1436.421</v>
      </c>
      <c r="AJ101" s="12">
        <v>1440.1980000000001</v>
      </c>
      <c r="AK101" s="12">
        <v>4096.9440000000004</v>
      </c>
      <c r="AL101" s="12">
        <v>0</v>
      </c>
      <c r="AM101" s="13">
        <v>0</v>
      </c>
      <c r="AN101" s="13">
        <v>1868.3579999999999</v>
      </c>
      <c r="AO101" s="12">
        <v>982.61500000000001</v>
      </c>
      <c r="AP101" s="12">
        <v>43.02</v>
      </c>
      <c r="AQ101" s="12">
        <v>13.502000000000001</v>
      </c>
      <c r="AR101" s="12">
        <v>1364.6969999999999</v>
      </c>
      <c r="AS101" s="12">
        <v>0</v>
      </c>
      <c r="AT101" s="13">
        <v>0</v>
      </c>
      <c r="AU101" s="13">
        <v>2926.297</v>
      </c>
      <c r="AV101" s="12">
        <v>1394.0139999999999</v>
      </c>
      <c r="AW101" s="12">
        <v>449.30599999999998</v>
      </c>
      <c r="AX101" s="12">
        <v>520.452</v>
      </c>
      <c r="AY101" s="12">
        <v>449.30599999999998</v>
      </c>
      <c r="AZ101" s="12">
        <v>520.452</v>
      </c>
      <c r="BA101" s="13">
        <v>0</v>
      </c>
      <c r="BB101" s="13">
        <v>-1396.818</v>
      </c>
      <c r="BC101" s="12">
        <v>-763.596</v>
      </c>
      <c r="BD101" s="12">
        <v>282.76299999999998</v>
      </c>
      <c r="BE101" s="12">
        <v>282.76299999999998</v>
      </c>
      <c r="BF101" s="12">
        <v>282.76299999999998</v>
      </c>
      <c r="BG101" s="12">
        <v>-400.62900000000002</v>
      </c>
      <c r="BH101" s="12">
        <v>12071.65</v>
      </c>
      <c r="BI101" s="12">
        <v>12071.65</v>
      </c>
      <c r="BJ101" s="12">
        <v>10330.355</v>
      </c>
      <c r="BK101" s="12">
        <v>11803.396000000001</v>
      </c>
      <c r="BL101" s="12">
        <v>17281.401999999998</v>
      </c>
      <c r="BM101" s="12">
        <v>0</v>
      </c>
      <c r="BN101" s="12">
        <v>5891.9639999999999</v>
      </c>
      <c r="BO101" s="12">
        <v>5891.9639999999999</v>
      </c>
      <c r="BP101" s="12">
        <v>5046.47</v>
      </c>
      <c r="BQ101" s="12">
        <v>5058.567</v>
      </c>
      <c r="BR101" s="12">
        <v>5027.8270000000002</v>
      </c>
      <c r="BS101" s="12">
        <v>0</v>
      </c>
    </row>
    <row r="102" spans="2:71" x14ac:dyDescent="0.2">
      <c r="B102" s="11" t="s">
        <v>320</v>
      </c>
      <c r="C102" s="62">
        <v>43777</v>
      </c>
      <c r="D102" s="68" t="s">
        <v>1</v>
      </c>
      <c r="E102" s="5" t="s">
        <v>21</v>
      </c>
      <c r="F102" s="5" t="s">
        <v>21</v>
      </c>
      <c r="G102" s="5" t="s">
        <v>21</v>
      </c>
      <c r="H102" s="5" t="s">
        <v>21</v>
      </c>
      <c r="I102" s="6" t="s">
        <v>21</v>
      </c>
      <c r="J102" s="6" t="s">
        <v>21</v>
      </c>
      <c r="K102" s="5" t="s">
        <v>21</v>
      </c>
      <c r="L102" s="5" t="s">
        <v>21</v>
      </c>
      <c r="M102" s="5" t="s">
        <v>21</v>
      </c>
      <c r="N102" s="5" t="s">
        <v>21</v>
      </c>
      <c r="O102" s="6" t="s">
        <v>21</v>
      </c>
      <c r="P102" s="6" t="s">
        <v>21</v>
      </c>
      <c r="Q102" s="5">
        <v>443.43623782154373</v>
      </c>
      <c r="R102" s="7">
        <v>0</v>
      </c>
      <c r="S102" s="5">
        <v>367.56900000000002</v>
      </c>
      <c r="T102" s="5">
        <v>984.85799999999995</v>
      </c>
      <c r="U102" s="6" t="s">
        <v>21</v>
      </c>
      <c r="V102" s="51" t="s">
        <v>21</v>
      </c>
      <c r="AA102" s="12">
        <v>11375</v>
      </c>
      <c r="AB102" s="12">
        <v>0</v>
      </c>
      <c r="AC102" s="12">
        <v>8250.1200000000008</v>
      </c>
      <c r="AD102" s="12">
        <v>2590.567</v>
      </c>
      <c r="AE102" s="12">
        <v>2344.7719999999999</v>
      </c>
      <c r="AF102" s="13">
        <v>0</v>
      </c>
      <c r="AG102" s="13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3">
        <v>0</v>
      </c>
      <c r="AN102" s="13">
        <v>0</v>
      </c>
      <c r="AO102" s="12">
        <v>2281.7820000000002</v>
      </c>
      <c r="AP102" s="12">
        <v>2431.6350000000002</v>
      </c>
      <c r="AQ102" s="12">
        <v>2392.5230000000001</v>
      </c>
      <c r="AR102" s="12">
        <v>2314.2759999999998</v>
      </c>
      <c r="AS102" s="12">
        <v>0</v>
      </c>
      <c r="AT102" s="13">
        <v>0</v>
      </c>
      <c r="AU102" s="13">
        <v>0</v>
      </c>
      <c r="AV102" s="12">
        <v>48.534999999999997</v>
      </c>
      <c r="AW102" s="12">
        <v>51.712000000000003</v>
      </c>
      <c r="AX102" s="12">
        <v>108.66200000000001</v>
      </c>
      <c r="AY102" s="12">
        <v>51.712000000000003</v>
      </c>
      <c r="AZ102" s="12">
        <v>108.66200000000001</v>
      </c>
      <c r="BA102" s="13">
        <v>0</v>
      </c>
      <c r="BB102" s="13">
        <v>3110.1190000000001</v>
      </c>
      <c r="BC102" s="12">
        <v>403.286</v>
      </c>
      <c r="BD102" s="12">
        <v>29.776</v>
      </c>
      <c r="BE102" s="12">
        <v>29.776</v>
      </c>
      <c r="BF102" s="12">
        <v>29.776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26692.436000000002</v>
      </c>
      <c r="BO102" s="12">
        <v>26692.436000000002</v>
      </c>
      <c r="BP102" s="12">
        <v>28350.19</v>
      </c>
      <c r="BQ102" s="12">
        <v>28615.328000000001</v>
      </c>
      <c r="BR102" s="12">
        <v>29274.785</v>
      </c>
      <c r="BS102" s="12">
        <v>0</v>
      </c>
    </row>
    <row r="103" spans="2:71" x14ac:dyDescent="0.2">
      <c r="B103" s="11" t="s">
        <v>177</v>
      </c>
      <c r="C103" s="62">
        <v>43777</v>
      </c>
      <c r="D103" s="68" t="s">
        <v>0</v>
      </c>
      <c r="E103" s="5" t="s">
        <v>21</v>
      </c>
      <c r="F103" s="5" t="s">
        <v>21</v>
      </c>
      <c r="G103" s="5">
        <v>132.24251100000001</v>
      </c>
      <c r="H103" s="5">
        <v>247.43088800000001</v>
      </c>
      <c r="I103" s="6" t="s">
        <v>21</v>
      </c>
      <c r="J103" s="6" t="s">
        <v>21</v>
      </c>
      <c r="K103" s="5" t="s">
        <v>21</v>
      </c>
      <c r="L103" s="5" t="s">
        <v>21</v>
      </c>
      <c r="M103" s="5">
        <v>-28.477992999999998</v>
      </c>
      <c r="N103" s="5">
        <v>2.6517540000000004</v>
      </c>
      <c r="O103" s="6" t="s">
        <v>21</v>
      </c>
      <c r="P103" s="6" t="s">
        <v>21</v>
      </c>
      <c r="Q103" s="5" t="s">
        <v>21</v>
      </c>
      <c r="R103" s="7">
        <v>0</v>
      </c>
      <c r="S103" s="5">
        <v>16.823260000000001</v>
      </c>
      <c r="T103" s="5">
        <v>-7.4067749999999997</v>
      </c>
      <c r="U103" s="6" t="s">
        <v>21</v>
      </c>
      <c r="V103" s="51" t="s">
        <v>21</v>
      </c>
      <c r="AA103" s="12">
        <v>365.39999999999992</v>
      </c>
      <c r="AB103" s="12">
        <v>0</v>
      </c>
      <c r="AC103" s="12">
        <v>829.42612299999996</v>
      </c>
      <c r="AD103" s="12">
        <v>196.41719900000001</v>
      </c>
      <c r="AE103" s="12">
        <v>130.93866800000001</v>
      </c>
      <c r="AF103" s="13">
        <v>0</v>
      </c>
      <c r="AG103" s="13">
        <v>186.223411</v>
      </c>
      <c r="AH103" s="12">
        <v>48.625256999999998</v>
      </c>
      <c r="AI103" s="12">
        <v>49.593524000000002</v>
      </c>
      <c r="AJ103" s="12">
        <v>19.723251999999999</v>
      </c>
      <c r="AK103" s="12">
        <v>14.542704000000001</v>
      </c>
      <c r="AL103" s="12">
        <v>0</v>
      </c>
      <c r="AM103" s="13">
        <v>0</v>
      </c>
      <c r="AN103" s="13">
        <v>11.829786</v>
      </c>
      <c r="AO103" s="12">
        <v>-5.0004179999999998</v>
      </c>
      <c r="AP103" s="12">
        <v>-4.9665090000000003</v>
      </c>
      <c r="AQ103" s="12">
        <v>-21.717525999999999</v>
      </c>
      <c r="AR103" s="12">
        <v>-38.914009</v>
      </c>
      <c r="AS103" s="12">
        <v>0</v>
      </c>
      <c r="AT103" s="13">
        <v>0</v>
      </c>
      <c r="AU103" s="13">
        <v>34.356036000000003</v>
      </c>
      <c r="AV103" s="12">
        <v>2.6517539999999999</v>
      </c>
      <c r="AW103" s="12">
        <v>4.9079550000000003</v>
      </c>
      <c r="AX103" s="12">
        <v>-8.5411970000000004</v>
      </c>
      <c r="AY103" s="12">
        <v>4.9079550000000003</v>
      </c>
      <c r="AZ103" s="12">
        <v>-8.5411970000000004</v>
      </c>
      <c r="BA103" s="13">
        <v>0</v>
      </c>
      <c r="BB103" s="13">
        <v>-27.492616999999999</v>
      </c>
      <c r="BC103" s="12">
        <v>-7.4067749999999997</v>
      </c>
      <c r="BD103" s="12">
        <v>-14.524948999999999</v>
      </c>
      <c r="BE103" s="12">
        <v>-14.524948999999999</v>
      </c>
      <c r="BF103" s="12">
        <v>-14.524948999999999</v>
      </c>
      <c r="BG103" s="12">
        <v>-28.654885</v>
      </c>
      <c r="BH103" s="12">
        <v>741.21242600000005</v>
      </c>
      <c r="BI103" s="12">
        <v>741.21242600000005</v>
      </c>
      <c r="BJ103" s="12">
        <v>726.69367299999999</v>
      </c>
      <c r="BK103" s="12">
        <v>887.151658</v>
      </c>
      <c r="BL103" s="12">
        <v>903.71862699999997</v>
      </c>
      <c r="BM103" s="12">
        <v>0</v>
      </c>
      <c r="BN103" s="12">
        <v>408.28005899999999</v>
      </c>
      <c r="BO103" s="12">
        <v>408.28005899999999</v>
      </c>
      <c r="BP103" s="12">
        <v>466.41269299999999</v>
      </c>
      <c r="BQ103" s="12">
        <v>439.448036</v>
      </c>
      <c r="BR103" s="12">
        <v>307.410731</v>
      </c>
      <c r="BS103" s="12">
        <v>0</v>
      </c>
    </row>
    <row r="104" spans="2:71" x14ac:dyDescent="0.2">
      <c r="B104" s="11" t="s">
        <v>186</v>
      </c>
      <c r="C104" s="83">
        <v>43777</v>
      </c>
      <c r="D104" s="68" t="s">
        <v>0</v>
      </c>
      <c r="E104" s="5" t="s">
        <v>21</v>
      </c>
      <c r="F104" s="5" t="s">
        <v>21</v>
      </c>
      <c r="G104" s="5">
        <v>399.61290000000002</v>
      </c>
      <c r="H104" s="5">
        <v>468.59505999999999</v>
      </c>
      <c r="I104" s="6" t="s">
        <v>21</v>
      </c>
      <c r="J104" s="6" t="s">
        <v>21</v>
      </c>
      <c r="K104" s="5" t="s">
        <v>21</v>
      </c>
      <c r="L104" s="5" t="s">
        <v>21</v>
      </c>
      <c r="M104" s="5">
        <v>70.737454</v>
      </c>
      <c r="N104" s="5">
        <v>129.45665499999998</v>
      </c>
      <c r="O104" s="6" t="s">
        <v>21</v>
      </c>
      <c r="P104" s="6" t="s">
        <v>21</v>
      </c>
      <c r="Q104" s="5" t="s">
        <v>21</v>
      </c>
      <c r="R104" s="7">
        <v>0</v>
      </c>
      <c r="S104" s="5">
        <v>40.154069999999997</v>
      </c>
      <c r="T104" s="5">
        <v>-0.204323</v>
      </c>
      <c r="U104" s="6" t="s">
        <v>21</v>
      </c>
      <c r="V104" s="51" t="s">
        <v>21</v>
      </c>
      <c r="AA104" s="12">
        <v>708</v>
      </c>
      <c r="AB104" s="12">
        <v>0</v>
      </c>
      <c r="AC104" s="12">
        <v>1289.511411</v>
      </c>
      <c r="AD104" s="12">
        <v>393.68251500000002</v>
      </c>
      <c r="AE104" s="12">
        <v>550.47853199999997</v>
      </c>
      <c r="AF104" s="13">
        <v>0</v>
      </c>
      <c r="AG104" s="13">
        <v>268.56286699999998</v>
      </c>
      <c r="AH104" s="12">
        <v>155.40472299999999</v>
      </c>
      <c r="AI104" s="12">
        <v>11.246933</v>
      </c>
      <c r="AJ104" s="12">
        <v>73.569407999999996</v>
      </c>
      <c r="AK104" s="12">
        <v>86.575311999999997</v>
      </c>
      <c r="AL104" s="12">
        <v>0</v>
      </c>
      <c r="AM104" s="13">
        <v>0</v>
      </c>
      <c r="AN104" s="13">
        <v>170.407781</v>
      </c>
      <c r="AO104" s="12">
        <v>115.93915699999999</v>
      </c>
      <c r="AP104" s="12">
        <v>-30.175436999999999</v>
      </c>
      <c r="AQ104" s="12">
        <v>40.802728999999999</v>
      </c>
      <c r="AR104" s="12">
        <v>55.107591999999997</v>
      </c>
      <c r="AS104" s="12">
        <v>0</v>
      </c>
      <c r="AT104" s="13">
        <v>0</v>
      </c>
      <c r="AU104" s="13">
        <v>211.32828900000001</v>
      </c>
      <c r="AV104" s="12">
        <v>130.18765099999999</v>
      </c>
      <c r="AW104" s="12">
        <v>-18.012499999999999</v>
      </c>
      <c r="AX104" s="12">
        <v>55.705219999999997</v>
      </c>
      <c r="AY104" s="12">
        <v>-18.012499999999999</v>
      </c>
      <c r="AZ104" s="12">
        <v>55.705219999999997</v>
      </c>
      <c r="BA104" s="13">
        <v>0</v>
      </c>
      <c r="BB104" s="13">
        <v>-20.110804000000002</v>
      </c>
      <c r="BC104" s="12">
        <v>-0.204323</v>
      </c>
      <c r="BD104" s="12">
        <v>-3.2768660000000001</v>
      </c>
      <c r="BE104" s="12">
        <v>-3.2768660000000001</v>
      </c>
      <c r="BF104" s="12">
        <v>-3.2768660000000001</v>
      </c>
      <c r="BG104" s="12">
        <v>-31.831807999999999</v>
      </c>
      <c r="BH104" s="12">
        <v>1733.092621</v>
      </c>
      <c r="BI104" s="12">
        <v>1733.092621</v>
      </c>
      <c r="BJ104" s="12">
        <v>1475.3302389999999</v>
      </c>
      <c r="BK104" s="12">
        <v>1636.3567740000001</v>
      </c>
      <c r="BL104" s="12">
        <v>1651.2169590000001</v>
      </c>
      <c r="BM104" s="12">
        <v>0</v>
      </c>
      <c r="BN104" s="12">
        <v>290.511593</v>
      </c>
      <c r="BO104" s="12">
        <v>290.511593</v>
      </c>
      <c r="BP104" s="12">
        <v>327.56387100000001</v>
      </c>
      <c r="BQ104" s="12">
        <v>308.46806900000001</v>
      </c>
      <c r="BR104" s="12">
        <v>349.19658900000002</v>
      </c>
      <c r="BS104" s="12">
        <v>0</v>
      </c>
    </row>
    <row r="105" spans="2:71" x14ac:dyDescent="0.2">
      <c r="B105" s="11" t="s">
        <v>77</v>
      </c>
      <c r="C105" s="83">
        <v>43780</v>
      </c>
      <c r="D105" s="68" t="s">
        <v>0</v>
      </c>
      <c r="E105" s="5">
        <v>10608</v>
      </c>
      <c r="F105" s="5" t="s">
        <v>21</v>
      </c>
      <c r="G105" s="5">
        <v>10245.446</v>
      </c>
      <c r="H105" s="5">
        <v>8460.3009999999995</v>
      </c>
      <c r="I105" s="6" t="s">
        <v>21</v>
      </c>
      <c r="J105" s="6" t="s">
        <v>21</v>
      </c>
      <c r="K105" s="5">
        <v>857.61538461538464</v>
      </c>
      <c r="L105" s="5" t="s">
        <v>21</v>
      </c>
      <c r="M105" s="5">
        <v>846.96600000000001</v>
      </c>
      <c r="N105" s="5">
        <v>562.26099999999997</v>
      </c>
      <c r="O105" s="6" t="s">
        <v>21</v>
      </c>
      <c r="P105" s="6" t="s">
        <v>21</v>
      </c>
      <c r="Q105" s="5">
        <v>352.35714285714283</v>
      </c>
      <c r="R105" s="7">
        <v>0</v>
      </c>
      <c r="S105" s="5">
        <v>346.91199999999998</v>
      </c>
      <c r="T105" s="5">
        <v>363.78</v>
      </c>
      <c r="U105" s="6" t="s">
        <v>21</v>
      </c>
      <c r="V105" s="51" t="s">
        <v>21</v>
      </c>
      <c r="AA105" s="12">
        <v>29012.016</v>
      </c>
      <c r="AB105" s="12">
        <v>0</v>
      </c>
      <c r="AC105" s="12">
        <v>23229.102999999999</v>
      </c>
      <c r="AD105" s="12">
        <v>9093.884</v>
      </c>
      <c r="AE105" s="12">
        <v>9025.2819999999992</v>
      </c>
      <c r="AF105" s="13">
        <v>0</v>
      </c>
      <c r="AG105" s="13">
        <v>4178.2839999999997</v>
      </c>
      <c r="AH105" s="12">
        <v>1583.9960000000001</v>
      </c>
      <c r="AI105" s="12">
        <v>1531.5640000000001</v>
      </c>
      <c r="AJ105" s="12">
        <v>1536.8710000000001</v>
      </c>
      <c r="AK105" s="12">
        <v>1804.902</v>
      </c>
      <c r="AL105" s="12">
        <v>0</v>
      </c>
      <c r="AM105" s="13">
        <v>0</v>
      </c>
      <c r="AN105" s="13">
        <v>1116.5150000000001</v>
      </c>
      <c r="AO105" s="12">
        <v>472.065</v>
      </c>
      <c r="AP105" s="12">
        <v>413.327</v>
      </c>
      <c r="AQ105" s="12">
        <v>402.49</v>
      </c>
      <c r="AR105" s="12">
        <v>574.99</v>
      </c>
      <c r="AS105" s="12">
        <v>0</v>
      </c>
      <c r="AT105" s="13">
        <v>0</v>
      </c>
      <c r="AU105" s="13">
        <v>1367.9380000000001</v>
      </c>
      <c r="AV105" s="12">
        <v>562.26099999999997</v>
      </c>
      <c r="AW105" s="12">
        <v>510.61200000000002</v>
      </c>
      <c r="AX105" s="12">
        <v>654.154</v>
      </c>
      <c r="AY105" s="12">
        <v>510.61200000000002</v>
      </c>
      <c r="AZ105" s="12">
        <v>654.154</v>
      </c>
      <c r="BA105" s="13">
        <v>0</v>
      </c>
      <c r="BB105" s="13">
        <v>891.30899999999997</v>
      </c>
      <c r="BC105" s="12">
        <v>363.78</v>
      </c>
      <c r="BD105" s="12">
        <v>359.15499999999997</v>
      </c>
      <c r="BE105" s="12">
        <v>359.15499999999997</v>
      </c>
      <c r="BF105" s="12">
        <v>359.15499999999997</v>
      </c>
      <c r="BG105" s="12">
        <v>215.38399999999999</v>
      </c>
      <c r="BH105" s="12">
        <v>-1123.04</v>
      </c>
      <c r="BI105" s="12">
        <v>-1123.04</v>
      </c>
      <c r="BJ105" s="12">
        <v>-955.71600000000001</v>
      </c>
      <c r="BK105" s="12">
        <v>2732.6950000000002</v>
      </c>
      <c r="BL105" s="12">
        <v>3025.5039999999999</v>
      </c>
      <c r="BM105" s="12">
        <v>0</v>
      </c>
      <c r="BN105" s="12">
        <v>3167.1979999999999</v>
      </c>
      <c r="BO105" s="12">
        <v>3167.1979999999999</v>
      </c>
      <c r="BP105" s="12">
        <v>3512.0160000000001</v>
      </c>
      <c r="BQ105" s="12">
        <v>3740.7280000000001</v>
      </c>
      <c r="BR105" s="12">
        <v>3370.0070000000001</v>
      </c>
      <c r="BS105" s="12">
        <v>0</v>
      </c>
    </row>
    <row r="106" spans="2:71" x14ac:dyDescent="0.2">
      <c r="B106" s="11" t="s">
        <v>241</v>
      </c>
      <c r="C106" s="84">
        <v>43780</v>
      </c>
      <c r="D106" s="68" t="s">
        <v>0</v>
      </c>
      <c r="E106" s="5">
        <v>3959.1333333333332</v>
      </c>
      <c r="F106" s="5" t="s">
        <v>21</v>
      </c>
      <c r="G106" s="5">
        <v>2630.4418930000002</v>
      </c>
      <c r="H106" s="5">
        <v>3351.3813070000001</v>
      </c>
      <c r="I106" s="6" t="s">
        <v>21</v>
      </c>
      <c r="J106" s="6" t="s">
        <v>21</v>
      </c>
      <c r="K106" s="5">
        <v>1879.8666666666666</v>
      </c>
      <c r="L106" s="5" t="s">
        <v>21</v>
      </c>
      <c r="M106" s="5">
        <v>795.84626900000001</v>
      </c>
      <c r="N106" s="5">
        <v>1149.526719</v>
      </c>
      <c r="O106" s="6" t="s">
        <v>21</v>
      </c>
      <c r="P106" s="6" t="s">
        <v>21</v>
      </c>
      <c r="Q106" s="5">
        <v>1023.4666666666667</v>
      </c>
      <c r="R106" s="7">
        <v>0</v>
      </c>
      <c r="S106" s="5">
        <v>324.37182300000001</v>
      </c>
      <c r="T106" s="5">
        <v>742.405439</v>
      </c>
      <c r="U106" s="6" t="s">
        <v>21</v>
      </c>
      <c r="V106" s="51" t="s">
        <v>21</v>
      </c>
      <c r="AA106" s="12">
        <v>6854.0803690000002</v>
      </c>
      <c r="AB106" s="12">
        <v>0</v>
      </c>
      <c r="AC106" s="12">
        <v>6243.7810390000004</v>
      </c>
      <c r="AD106" s="12">
        <v>2052.9549940000002</v>
      </c>
      <c r="AE106" s="12">
        <v>1765.9044819999999</v>
      </c>
      <c r="AF106" s="13">
        <v>0</v>
      </c>
      <c r="AG106" s="13">
        <v>1273.1808940000001</v>
      </c>
      <c r="AH106" s="12">
        <v>1131.677467</v>
      </c>
      <c r="AI106" s="12">
        <v>-10.002738000000001</v>
      </c>
      <c r="AJ106" s="12">
        <v>31.373812999999998</v>
      </c>
      <c r="AK106" s="12">
        <v>556.898732</v>
      </c>
      <c r="AL106" s="12">
        <v>0</v>
      </c>
      <c r="AM106" s="13">
        <v>0</v>
      </c>
      <c r="AN106" s="13">
        <v>907.05505700000003</v>
      </c>
      <c r="AO106" s="12">
        <v>986.42565000000002</v>
      </c>
      <c r="AP106" s="12">
        <v>-89.641783000000004</v>
      </c>
      <c r="AQ106" s="12">
        <v>-111.424693</v>
      </c>
      <c r="AR106" s="12">
        <v>409.30778600000002</v>
      </c>
      <c r="AS106" s="12">
        <v>0</v>
      </c>
      <c r="AT106" s="13">
        <v>0</v>
      </c>
      <c r="AU106" s="13">
        <v>1278.6496239999999</v>
      </c>
      <c r="AV106" s="12">
        <v>1149.526719</v>
      </c>
      <c r="AW106" s="12">
        <v>76.892681999999994</v>
      </c>
      <c r="AX106" s="12">
        <v>244.286349</v>
      </c>
      <c r="AY106" s="12">
        <v>76.892681999999994</v>
      </c>
      <c r="AZ106" s="12">
        <v>244.286349</v>
      </c>
      <c r="BA106" s="13">
        <v>0</v>
      </c>
      <c r="BB106" s="13">
        <v>645.16786300000001</v>
      </c>
      <c r="BC106" s="12">
        <v>742.405439</v>
      </c>
      <c r="BD106" s="12">
        <v>-137.78923800000001</v>
      </c>
      <c r="BE106" s="12">
        <v>-137.78923800000001</v>
      </c>
      <c r="BF106" s="12">
        <v>-137.78923800000001</v>
      </c>
      <c r="BG106" s="12">
        <v>-213.85327799999999</v>
      </c>
      <c r="BH106" s="12">
        <v>3880.1558970000001</v>
      </c>
      <c r="BI106" s="12">
        <v>3880.1558970000001</v>
      </c>
      <c r="BJ106" s="12">
        <v>3781.0394110000002</v>
      </c>
      <c r="BK106" s="12">
        <v>6503.7698840000003</v>
      </c>
      <c r="BL106" s="12">
        <v>6716.581056</v>
      </c>
      <c r="BM106" s="12">
        <v>0</v>
      </c>
      <c r="BN106" s="12">
        <v>4562.9738900000002</v>
      </c>
      <c r="BO106" s="12">
        <v>4562.9738900000002</v>
      </c>
      <c r="BP106" s="12">
        <v>3753.0582549999999</v>
      </c>
      <c r="BQ106" s="12">
        <v>3511.0747649999998</v>
      </c>
      <c r="BR106" s="12">
        <v>3994.4618909999999</v>
      </c>
      <c r="BS106" s="12">
        <v>0</v>
      </c>
    </row>
    <row r="107" spans="2:71" x14ac:dyDescent="0.2">
      <c r="B107" s="11" t="s">
        <v>128</v>
      </c>
      <c r="C107" s="84">
        <v>43780</v>
      </c>
      <c r="D107" s="68" t="s">
        <v>0</v>
      </c>
      <c r="E107" s="5">
        <v>411.6</v>
      </c>
      <c r="F107" s="5" t="s">
        <v>21</v>
      </c>
      <c r="G107" s="5">
        <v>1929.885</v>
      </c>
      <c r="H107" s="5">
        <v>353.43299999999999</v>
      </c>
      <c r="I107" s="6" t="s">
        <v>21</v>
      </c>
      <c r="J107" s="6" t="s">
        <v>21</v>
      </c>
      <c r="K107" s="5">
        <v>2</v>
      </c>
      <c r="L107" s="5" t="s">
        <v>21</v>
      </c>
      <c r="M107" s="5">
        <v>375.69</v>
      </c>
      <c r="N107" s="5">
        <v>-0.75700000000000012</v>
      </c>
      <c r="O107" s="6" t="s">
        <v>21</v>
      </c>
      <c r="P107" s="6" t="s">
        <v>21</v>
      </c>
      <c r="Q107" s="5">
        <v>-21</v>
      </c>
      <c r="R107" s="7">
        <v>0</v>
      </c>
      <c r="S107" s="5">
        <v>308.38200000000001</v>
      </c>
      <c r="T107" s="5">
        <v>-31.635999999999999</v>
      </c>
      <c r="U107" s="6" t="s">
        <v>21</v>
      </c>
      <c r="V107" s="51" t="s">
        <v>21</v>
      </c>
      <c r="AA107" s="12">
        <v>4674</v>
      </c>
      <c r="AB107" s="12">
        <v>0</v>
      </c>
      <c r="AC107" s="12">
        <v>2657.5149999999999</v>
      </c>
      <c r="AD107" s="12">
        <v>1260.4590000000001</v>
      </c>
      <c r="AE107" s="12">
        <v>1235.029</v>
      </c>
      <c r="AF107" s="13">
        <v>0</v>
      </c>
      <c r="AG107" s="13">
        <v>1336.8789999999999</v>
      </c>
      <c r="AH107" s="12">
        <v>65.183000000000007</v>
      </c>
      <c r="AI107" s="12">
        <v>333.05500000000001</v>
      </c>
      <c r="AJ107" s="12">
        <v>59.125999999999998</v>
      </c>
      <c r="AK107" s="12">
        <v>442.82600000000002</v>
      </c>
      <c r="AL107" s="12">
        <v>0</v>
      </c>
      <c r="AM107" s="13">
        <v>0</v>
      </c>
      <c r="AN107" s="13">
        <v>1136.597</v>
      </c>
      <c r="AO107" s="12">
        <v>-1.889</v>
      </c>
      <c r="AP107" s="12">
        <v>234.696</v>
      </c>
      <c r="AQ107" s="12">
        <v>-10.412000000000001</v>
      </c>
      <c r="AR107" s="12">
        <v>373.86099999999999</v>
      </c>
      <c r="AS107" s="12">
        <v>0</v>
      </c>
      <c r="AT107" s="13">
        <v>0</v>
      </c>
      <c r="AU107" s="13">
        <v>1140.9010000000001</v>
      </c>
      <c r="AV107" s="12">
        <v>-0.75700000000000001</v>
      </c>
      <c r="AW107" s="12">
        <v>237.721</v>
      </c>
      <c r="AX107" s="12">
        <v>-8.5229999999999997</v>
      </c>
      <c r="AY107" s="12">
        <v>237.721</v>
      </c>
      <c r="AZ107" s="12">
        <v>-8.5229999999999997</v>
      </c>
      <c r="BA107" s="13">
        <v>0</v>
      </c>
      <c r="BB107" s="13">
        <v>1099.1690000000001</v>
      </c>
      <c r="BC107" s="12">
        <v>-31.635999999999999</v>
      </c>
      <c r="BD107" s="12">
        <v>170.63800000000001</v>
      </c>
      <c r="BE107" s="12">
        <v>170.63800000000001</v>
      </c>
      <c r="BF107" s="12">
        <v>170.63800000000001</v>
      </c>
      <c r="BG107" s="12">
        <v>47.877000000000002</v>
      </c>
      <c r="BH107" s="12">
        <v>2077.2860000000001</v>
      </c>
      <c r="BI107" s="12">
        <v>2077.2860000000001</v>
      </c>
      <c r="BJ107" s="12">
        <v>2856.4650000000001</v>
      </c>
      <c r="BK107" s="12">
        <v>3497.1959999999999</v>
      </c>
      <c r="BL107" s="12">
        <v>3853.0250000000001</v>
      </c>
      <c r="BM107" s="12">
        <v>0</v>
      </c>
      <c r="BN107" s="12">
        <v>12916.103999999999</v>
      </c>
      <c r="BO107" s="12">
        <v>12916.103999999999</v>
      </c>
      <c r="BP107" s="12">
        <v>13086.742</v>
      </c>
      <c r="BQ107" s="12">
        <v>13134.619000000001</v>
      </c>
      <c r="BR107" s="12">
        <v>13324.174999999999</v>
      </c>
      <c r="BS107" s="12">
        <v>0</v>
      </c>
    </row>
    <row r="108" spans="2:71" x14ac:dyDescent="0.2">
      <c r="B108" s="11" t="s">
        <v>112</v>
      </c>
      <c r="C108" s="84">
        <v>43780</v>
      </c>
      <c r="D108" s="68" t="s">
        <v>0</v>
      </c>
      <c r="E108" s="5" t="s">
        <v>21</v>
      </c>
      <c r="F108" s="5" t="s">
        <v>21</v>
      </c>
      <c r="G108" s="5">
        <v>3171.8560000000002</v>
      </c>
      <c r="H108" s="5">
        <v>3600.2420000000002</v>
      </c>
      <c r="I108" s="6" t="s">
        <v>21</v>
      </c>
      <c r="J108" s="6" t="s">
        <v>21</v>
      </c>
      <c r="K108" s="5" t="s">
        <v>21</v>
      </c>
      <c r="L108" s="5" t="s">
        <v>21</v>
      </c>
      <c r="M108" s="5">
        <v>183.14299999999997</v>
      </c>
      <c r="N108" s="5">
        <v>231.89600000000002</v>
      </c>
      <c r="O108" s="6" t="s">
        <v>21</v>
      </c>
      <c r="P108" s="6" t="s">
        <v>21</v>
      </c>
      <c r="Q108" s="5" t="s">
        <v>21</v>
      </c>
      <c r="R108" s="7">
        <v>0</v>
      </c>
      <c r="S108" s="5">
        <v>221.667</v>
      </c>
      <c r="T108" s="5">
        <v>1013.913</v>
      </c>
      <c r="U108" s="6" t="s">
        <v>21</v>
      </c>
      <c r="V108" s="51" t="s">
        <v>21</v>
      </c>
      <c r="AA108" s="12">
        <v>4474.9644724799991</v>
      </c>
      <c r="AB108" s="12">
        <v>0</v>
      </c>
      <c r="AC108" s="12">
        <v>8791.5609999999997</v>
      </c>
      <c r="AD108" s="12">
        <v>3354.877</v>
      </c>
      <c r="AE108" s="12">
        <v>3056.8539999999998</v>
      </c>
      <c r="AF108" s="13">
        <v>0</v>
      </c>
      <c r="AG108" s="13">
        <v>789.89599999999996</v>
      </c>
      <c r="AH108" s="12">
        <v>337.84899999999999</v>
      </c>
      <c r="AI108" s="12">
        <v>224.63</v>
      </c>
      <c r="AJ108" s="12">
        <v>241.733</v>
      </c>
      <c r="AK108" s="12">
        <v>274.52199999999999</v>
      </c>
      <c r="AL108" s="12">
        <v>0</v>
      </c>
      <c r="AM108" s="13">
        <v>0</v>
      </c>
      <c r="AN108" s="13">
        <v>352.95</v>
      </c>
      <c r="AO108" s="12">
        <v>181.43700000000001</v>
      </c>
      <c r="AP108" s="12">
        <v>19.625</v>
      </c>
      <c r="AQ108" s="12">
        <v>82.450999999999993</v>
      </c>
      <c r="AR108" s="12">
        <v>103.81399999999999</v>
      </c>
      <c r="AS108" s="12">
        <v>0</v>
      </c>
      <c r="AT108" s="13">
        <v>0</v>
      </c>
      <c r="AU108" s="13">
        <v>624.94000000000005</v>
      </c>
      <c r="AV108" s="12">
        <v>217.321</v>
      </c>
      <c r="AW108" s="12">
        <v>96.497</v>
      </c>
      <c r="AX108" s="12">
        <v>150.91900000000001</v>
      </c>
      <c r="AY108" s="12">
        <v>96.497</v>
      </c>
      <c r="AZ108" s="12">
        <v>150.91900000000001</v>
      </c>
      <c r="BA108" s="13">
        <v>0</v>
      </c>
      <c r="BB108" s="13">
        <v>4512.9579999999996</v>
      </c>
      <c r="BC108" s="12">
        <v>1013.913</v>
      </c>
      <c r="BD108" s="12">
        <v>-879.86199999999997</v>
      </c>
      <c r="BE108" s="12">
        <v>-879.86199999999997</v>
      </c>
      <c r="BF108" s="12">
        <v>-879.86199999999997</v>
      </c>
      <c r="BG108" s="12">
        <v>230.02199999999999</v>
      </c>
      <c r="BH108" s="12">
        <v>-2805.3220000000001</v>
      </c>
      <c r="BI108" s="12">
        <v>-2805.3220000000001</v>
      </c>
      <c r="BJ108" s="12">
        <v>-1753.0070000000001</v>
      </c>
      <c r="BK108" s="12">
        <v>-1973.453</v>
      </c>
      <c r="BL108" s="12">
        <v>-1887.421</v>
      </c>
      <c r="BM108" s="12">
        <v>0</v>
      </c>
      <c r="BN108" s="12">
        <v>7309.1009999999997</v>
      </c>
      <c r="BO108" s="12">
        <v>7309.1009999999997</v>
      </c>
      <c r="BP108" s="12">
        <v>6661.6779999999999</v>
      </c>
      <c r="BQ108" s="12">
        <v>6669.7830000000004</v>
      </c>
      <c r="BR108" s="12">
        <v>6929.0630000000001</v>
      </c>
      <c r="BS108" s="12">
        <v>0</v>
      </c>
    </row>
    <row r="109" spans="2:71" x14ac:dyDescent="0.2">
      <c r="B109" s="11" t="s">
        <v>116</v>
      </c>
      <c r="C109" s="84">
        <v>43780</v>
      </c>
      <c r="D109" s="68" t="s">
        <v>0</v>
      </c>
      <c r="E109" s="5">
        <v>2274.454829161934</v>
      </c>
      <c r="F109" s="5" t="s">
        <v>21</v>
      </c>
      <c r="G109" s="5">
        <v>2157.9299999999998</v>
      </c>
      <c r="H109" s="5">
        <v>1998.643</v>
      </c>
      <c r="I109" s="6" t="s">
        <v>21</v>
      </c>
      <c r="J109" s="6" t="s">
        <v>21</v>
      </c>
      <c r="K109" s="5">
        <v>147.58851560390636</v>
      </c>
      <c r="L109" s="5" t="s">
        <v>21</v>
      </c>
      <c r="M109" s="5">
        <v>138.69800000000001</v>
      </c>
      <c r="N109" s="5">
        <v>129.16999999999999</v>
      </c>
      <c r="O109" s="6" t="s">
        <v>21</v>
      </c>
      <c r="P109" s="6" t="s">
        <v>21</v>
      </c>
      <c r="Q109" s="5">
        <v>20.7</v>
      </c>
      <c r="R109" s="7">
        <v>0</v>
      </c>
      <c r="S109" s="5">
        <v>25.366</v>
      </c>
      <c r="T109" s="5">
        <v>-7.827</v>
      </c>
      <c r="U109" s="6" t="s">
        <v>21</v>
      </c>
      <c r="V109" s="51" t="s">
        <v>21</v>
      </c>
      <c r="AA109" s="12">
        <v>1850.2</v>
      </c>
      <c r="AB109" s="12">
        <v>0</v>
      </c>
      <c r="AC109" s="12">
        <v>7767.9880000000003</v>
      </c>
      <c r="AD109" s="12">
        <v>2920.5010000000002</v>
      </c>
      <c r="AE109" s="12">
        <v>1808.5340000000001</v>
      </c>
      <c r="AF109" s="13">
        <v>0</v>
      </c>
      <c r="AG109" s="13">
        <v>941.36300000000006</v>
      </c>
      <c r="AH109" s="12">
        <v>292.42500000000001</v>
      </c>
      <c r="AI109" s="12">
        <v>359.73099999999999</v>
      </c>
      <c r="AJ109" s="12">
        <v>254.739</v>
      </c>
      <c r="AK109" s="12">
        <v>295.12400000000002</v>
      </c>
      <c r="AL109" s="12">
        <v>0</v>
      </c>
      <c r="AM109" s="13">
        <v>0</v>
      </c>
      <c r="AN109" s="13">
        <v>375.63200000000001</v>
      </c>
      <c r="AO109" s="12">
        <v>107.315</v>
      </c>
      <c r="AP109" s="12">
        <v>133.14099999999999</v>
      </c>
      <c r="AQ109" s="12">
        <v>76.034000000000006</v>
      </c>
      <c r="AR109" s="12">
        <v>105.717</v>
      </c>
      <c r="AS109" s="12">
        <v>0</v>
      </c>
      <c r="AT109" s="13">
        <v>0</v>
      </c>
      <c r="AU109" s="13">
        <v>436.79599999999999</v>
      </c>
      <c r="AV109" s="12">
        <v>129.16999999999999</v>
      </c>
      <c r="AW109" s="12">
        <v>155.13399999999999</v>
      </c>
      <c r="AX109" s="12">
        <v>109.27800000000001</v>
      </c>
      <c r="AY109" s="12">
        <v>155.13399999999999</v>
      </c>
      <c r="AZ109" s="12">
        <v>109.27800000000001</v>
      </c>
      <c r="BA109" s="13">
        <v>0</v>
      </c>
      <c r="BB109" s="13">
        <v>128.94999999999999</v>
      </c>
      <c r="BC109" s="12">
        <v>-7.827</v>
      </c>
      <c r="BD109" s="12">
        <v>4.2069999999999999</v>
      </c>
      <c r="BE109" s="12">
        <v>4.2069999999999999</v>
      </c>
      <c r="BF109" s="12">
        <v>4.2069999999999999</v>
      </c>
      <c r="BG109" s="12">
        <v>-69.475999999999999</v>
      </c>
      <c r="BH109" s="12">
        <v>2107.0340000000001</v>
      </c>
      <c r="BI109" s="12">
        <v>2107.0340000000001</v>
      </c>
      <c r="BJ109" s="12">
        <v>2344.7730000000001</v>
      </c>
      <c r="BK109" s="12">
        <v>2353.645</v>
      </c>
      <c r="BL109" s="12">
        <v>2185.09</v>
      </c>
      <c r="BM109" s="12">
        <v>0</v>
      </c>
      <c r="BN109" s="12">
        <v>1317.7650000000001</v>
      </c>
      <c r="BO109" s="12">
        <v>1317.7650000000001</v>
      </c>
      <c r="BP109" s="12">
        <v>1301.5640000000001</v>
      </c>
      <c r="BQ109" s="12">
        <v>1232.0219999999999</v>
      </c>
      <c r="BR109" s="12">
        <v>1263.5329999999999</v>
      </c>
      <c r="BS109" s="12">
        <v>0</v>
      </c>
    </row>
    <row r="110" spans="2:71" x14ac:dyDescent="0.2">
      <c r="B110" s="11" t="s">
        <v>173</v>
      </c>
      <c r="C110" s="62" t="s">
        <v>21</v>
      </c>
      <c r="D110" s="68" t="s">
        <v>0</v>
      </c>
      <c r="E110" s="5" t="s">
        <v>21</v>
      </c>
      <c r="F110" s="5" t="s">
        <v>21</v>
      </c>
      <c r="G110" s="5">
        <v>230.054</v>
      </c>
      <c r="H110" s="5">
        <v>296.762</v>
      </c>
      <c r="I110" s="6" t="s">
        <v>21</v>
      </c>
      <c r="J110" s="6" t="s">
        <v>21</v>
      </c>
      <c r="K110" s="5" t="s">
        <v>21</v>
      </c>
      <c r="L110" s="5" t="s">
        <v>21</v>
      </c>
      <c r="M110" s="5">
        <v>211.02099999999999</v>
      </c>
      <c r="N110" s="5">
        <v>279.91000000000003</v>
      </c>
      <c r="O110" s="6" t="s">
        <v>21</v>
      </c>
      <c r="P110" s="6" t="s">
        <v>21</v>
      </c>
      <c r="Q110" s="5" t="s">
        <v>21</v>
      </c>
      <c r="R110" s="7">
        <v>0</v>
      </c>
      <c r="S110" s="5">
        <v>53.366</v>
      </c>
      <c r="T110" s="5">
        <v>20.318999999999999</v>
      </c>
      <c r="U110" s="6" t="s">
        <v>21</v>
      </c>
      <c r="V110" s="51" t="s">
        <v>21</v>
      </c>
      <c r="AA110" s="12">
        <v>1738.2566125000001</v>
      </c>
      <c r="AB110" s="12">
        <v>0</v>
      </c>
      <c r="AC110" s="12">
        <v>756.10599999999999</v>
      </c>
      <c r="AD110" s="12">
        <v>260.43099999999998</v>
      </c>
      <c r="AE110" s="12">
        <v>281.44200000000001</v>
      </c>
      <c r="AF110" s="13">
        <v>0</v>
      </c>
      <c r="AG110" s="13">
        <v>756.10599999999999</v>
      </c>
      <c r="AH110" s="12">
        <v>296.762</v>
      </c>
      <c r="AI110" s="12">
        <v>260.43099999999998</v>
      </c>
      <c r="AJ110" s="12">
        <v>281.44200000000001</v>
      </c>
      <c r="AK110" s="12">
        <v>230.054</v>
      </c>
      <c r="AL110" s="12">
        <v>0</v>
      </c>
      <c r="AM110" s="13">
        <v>0</v>
      </c>
      <c r="AN110" s="13">
        <v>701.85199999999998</v>
      </c>
      <c r="AO110" s="12">
        <v>279.21100000000001</v>
      </c>
      <c r="AP110" s="12">
        <v>242.27699999999999</v>
      </c>
      <c r="AQ110" s="12">
        <v>260.32799999999997</v>
      </c>
      <c r="AR110" s="12">
        <v>209.49199999999999</v>
      </c>
      <c r="AS110" s="12">
        <v>0</v>
      </c>
      <c r="AT110" s="13">
        <v>0</v>
      </c>
      <c r="AU110" s="13">
        <v>703.81</v>
      </c>
      <c r="AV110" s="12">
        <v>279.91000000000003</v>
      </c>
      <c r="AW110" s="12">
        <v>243.06100000000001</v>
      </c>
      <c r="AX110" s="12">
        <v>261.84199999999998</v>
      </c>
      <c r="AY110" s="12">
        <v>243.06100000000001</v>
      </c>
      <c r="AZ110" s="12">
        <v>261.84199999999998</v>
      </c>
      <c r="BA110" s="13">
        <v>0</v>
      </c>
      <c r="BB110" s="13">
        <v>95.024000000000001</v>
      </c>
      <c r="BC110" s="12">
        <v>20.318999999999999</v>
      </c>
      <c r="BD110" s="12">
        <v>102.51300000000001</v>
      </c>
      <c r="BE110" s="12">
        <v>102.51300000000001</v>
      </c>
      <c r="BF110" s="12">
        <v>102.51300000000001</v>
      </c>
      <c r="BG110" s="12">
        <v>-10.920999999999999</v>
      </c>
      <c r="BH110" s="12">
        <v>1583.509</v>
      </c>
      <c r="BI110" s="12">
        <v>1583.509</v>
      </c>
      <c r="BJ110" s="12">
        <v>2036.991</v>
      </c>
      <c r="BK110" s="12">
        <v>1316.2439999999999</v>
      </c>
      <c r="BL110" s="12">
        <v>1349.078</v>
      </c>
      <c r="BM110" s="12">
        <v>0</v>
      </c>
      <c r="BN110" s="12">
        <v>1010.15</v>
      </c>
      <c r="BO110" s="12">
        <v>1010.15</v>
      </c>
      <c r="BP110" s="12">
        <v>1085.0119999999999</v>
      </c>
      <c r="BQ110" s="12">
        <v>1077.1110000000001</v>
      </c>
      <c r="BR110" s="12">
        <v>1140.896</v>
      </c>
      <c r="BS110" s="12">
        <v>0</v>
      </c>
    </row>
    <row r="111" spans="2:71" x14ac:dyDescent="0.2">
      <c r="B111" s="11" t="s">
        <v>156</v>
      </c>
      <c r="C111" s="83" t="s">
        <v>21</v>
      </c>
      <c r="D111" s="68" t="s">
        <v>2</v>
      </c>
      <c r="E111" s="5" t="s">
        <v>21</v>
      </c>
      <c r="F111" s="5" t="s">
        <v>21</v>
      </c>
      <c r="G111" s="5" t="s">
        <v>21</v>
      </c>
      <c r="H111" s="5" t="s">
        <v>21</v>
      </c>
      <c r="I111" s="6" t="s">
        <v>21</v>
      </c>
      <c r="J111" s="6" t="s">
        <v>21</v>
      </c>
      <c r="K111" s="5" t="s">
        <v>21</v>
      </c>
      <c r="L111" s="5" t="s">
        <v>21</v>
      </c>
      <c r="M111" s="5" t="s">
        <v>21</v>
      </c>
      <c r="N111" s="5" t="s">
        <v>21</v>
      </c>
      <c r="O111" s="6" t="s">
        <v>21</v>
      </c>
      <c r="P111" s="6" t="s">
        <v>21</v>
      </c>
      <c r="Q111" s="5" t="s">
        <v>21</v>
      </c>
      <c r="R111" s="7">
        <v>0</v>
      </c>
      <c r="S111" s="5">
        <v>62.888894000000001</v>
      </c>
      <c r="T111" s="5">
        <v>15.832117</v>
      </c>
      <c r="U111" s="6" t="s">
        <v>21</v>
      </c>
      <c r="V111" s="51" t="s">
        <v>21</v>
      </c>
      <c r="AA111" s="12">
        <v>955.8</v>
      </c>
      <c r="AB111" s="12">
        <v>0</v>
      </c>
      <c r="AC111" s="12">
        <v>72.550107999999994</v>
      </c>
      <c r="AD111" s="12">
        <v>55.205455999999998</v>
      </c>
      <c r="AE111" s="12">
        <v>32.264878000000003</v>
      </c>
      <c r="AF111" s="13">
        <v>0</v>
      </c>
      <c r="AG111" s="13">
        <v>0</v>
      </c>
      <c r="AH111" s="12">
        <v>490.72512699999999</v>
      </c>
      <c r="AI111" s="12">
        <v>612.90155300000004</v>
      </c>
      <c r="AJ111" s="12">
        <v>606.22860800000001</v>
      </c>
      <c r="AK111" s="12">
        <v>607.19408199999998</v>
      </c>
      <c r="AL111" s="12">
        <v>0</v>
      </c>
      <c r="AM111" s="13">
        <v>0</v>
      </c>
      <c r="AN111" s="13">
        <v>0</v>
      </c>
      <c r="AO111" s="12">
        <v>7.1703979999999996</v>
      </c>
      <c r="AP111" s="12">
        <v>6.5049970000000004</v>
      </c>
      <c r="AQ111" s="12">
        <v>5.8670770000000001</v>
      </c>
      <c r="AR111" s="12">
        <v>5.6608830000000001</v>
      </c>
      <c r="AS111" s="12">
        <v>0</v>
      </c>
      <c r="AT111" s="13">
        <v>0</v>
      </c>
      <c r="AU111" s="13">
        <v>0</v>
      </c>
      <c r="AV111" s="12">
        <v>1.711778</v>
      </c>
      <c r="AW111" s="12">
        <v>1.7045170000000001</v>
      </c>
      <c r="AX111" s="12">
        <v>1.5954660000000001</v>
      </c>
      <c r="AY111" s="12">
        <v>1.7045170000000001</v>
      </c>
      <c r="AZ111" s="12">
        <v>1.5954660000000001</v>
      </c>
      <c r="BA111" s="13">
        <v>0</v>
      </c>
      <c r="BB111" s="13">
        <v>35.733708999999998</v>
      </c>
      <c r="BC111" s="12">
        <v>2231.196578</v>
      </c>
      <c r="BD111" s="12">
        <v>2610.4593679999998</v>
      </c>
      <c r="BE111" s="12">
        <v>2610.4593679999998</v>
      </c>
      <c r="BF111" s="12">
        <v>2610.4593679999998</v>
      </c>
      <c r="BG111" s="12">
        <v>2609.7068199999999</v>
      </c>
      <c r="BH111" s="12">
        <v>0</v>
      </c>
      <c r="BI111" s="12">
        <v>0</v>
      </c>
      <c r="BJ111" s="12">
        <v>0</v>
      </c>
      <c r="BK111" s="12">
        <v>0</v>
      </c>
      <c r="BL111" s="12">
        <v>0</v>
      </c>
      <c r="BM111" s="12">
        <v>0</v>
      </c>
      <c r="BN111" s="12">
        <v>701.938402</v>
      </c>
      <c r="BO111" s="12">
        <v>701.938402</v>
      </c>
      <c r="BP111" s="12">
        <v>802.28435999999999</v>
      </c>
      <c r="BQ111" s="12">
        <v>775.71767699999998</v>
      </c>
      <c r="BR111" s="12">
        <v>839.10971099999995</v>
      </c>
      <c r="BS111" s="12">
        <v>0</v>
      </c>
    </row>
    <row r="112" spans="2:71" x14ac:dyDescent="0.2">
      <c r="B112" s="11" t="s">
        <v>63</v>
      </c>
      <c r="C112" s="83" t="s">
        <v>21</v>
      </c>
      <c r="D112" s="68" t="s">
        <v>0</v>
      </c>
      <c r="E112" s="5" t="s">
        <v>21</v>
      </c>
      <c r="F112" s="5" t="s">
        <v>21</v>
      </c>
      <c r="G112" s="5">
        <v>2.1391309999999999</v>
      </c>
      <c r="H112" s="5">
        <v>1.796308</v>
      </c>
      <c r="I112" s="6" t="s">
        <v>21</v>
      </c>
      <c r="J112" s="6" t="s">
        <v>21</v>
      </c>
      <c r="K112" s="5" t="s">
        <v>21</v>
      </c>
      <c r="L112" s="5" t="s">
        <v>21</v>
      </c>
      <c r="M112" s="5">
        <v>1.5227839999999999</v>
      </c>
      <c r="N112" s="5">
        <v>1.3449390000000001</v>
      </c>
      <c r="O112" s="6" t="s">
        <v>21</v>
      </c>
      <c r="P112" s="6" t="s">
        <v>21</v>
      </c>
      <c r="Q112" s="5" t="s">
        <v>21</v>
      </c>
      <c r="R112" s="7">
        <v>0</v>
      </c>
      <c r="S112" s="5">
        <v>5.8672430000000002</v>
      </c>
      <c r="T112" s="5">
        <v>-0.45012999999999997</v>
      </c>
      <c r="U112" s="6" t="s">
        <v>21</v>
      </c>
      <c r="V112" s="51" t="s">
        <v>21</v>
      </c>
      <c r="AA112" s="12">
        <v>83.52</v>
      </c>
      <c r="AB112" s="12">
        <v>0</v>
      </c>
      <c r="AC112" s="12">
        <v>5.1844929999999998</v>
      </c>
      <c r="AD112" s="12">
        <v>1.8715440000000001</v>
      </c>
      <c r="AE112" s="12">
        <v>2.1625429999999999</v>
      </c>
      <c r="AF112" s="13">
        <v>0</v>
      </c>
      <c r="AG112" s="13">
        <v>5.0888900000000001</v>
      </c>
      <c r="AH112" s="12">
        <v>1.7957069999999999</v>
      </c>
      <c r="AI112" s="12">
        <v>1.650814</v>
      </c>
      <c r="AJ112" s="12">
        <v>2.156577</v>
      </c>
      <c r="AK112" s="12">
        <v>2.0158420000000001</v>
      </c>
      <c r="AL112" s="12">
        <v>0</v>
      </c>
      <c r="AM112" s="13">
        <v>0</v>
      </c>
      <c r="AN112" s="13">
        <v>3.3361290000000001</v>
      </c>
      <c r="AO112" s="12">
        <v>1.2687980000000001</v>
      </c>
      <c r="AP112" s="12">
        <v>1.067593</v>
      </c>
      <c r="AQ112" s="12">
        <v>1.534899</v>
      </c>
      <c r="AR112" s="12">
        <v>1.448016</v>
      </c>
      <c r="AS112" s="12">
        <v>0</v>
      </c>
      <c r="AT112" s="13">
        <v>0</v>
      </c>
      <c r="AU112" s="13">
        <v>3.5689299999999999</v>
      </c>
      <c r="AV112" s="12">
        <v>1.3449390000000001</v>
      </c>
      <c r="AW112" s="12">
        <v>1.067593</v>
      </c>
      <c r="AX112" s="12">
        <v>1.6113230000000001</v>
      </c>
      <c r="AY112" s="12">
        <v>1.067593</v>
      </c>
      <c r="AZ112" s="12">
        <v>1.6113230000000001</v>
      </c>
      <c r="BA112" s="13">
        <v>0</v>
      </c>
      <c r="BB112" s="13">
        <v>2.2001110000000001</v>
      </c>
      <c r="BC112" s="12">
        <v>-0.45012999999999997</v>
      </c>
      <c r="BD112" s="12">
        <v>6.4610370000000001</v>
      </c>
      <c r="BE112" s="12">
        <v>6.4610370000000001</v>
      </c>
      <c r="BF112" s="12">
        <v>6.4610370000000001</v>
      </c>
      <c r="BG112" s="12">
        <v>5.9856870000000004</v>
      </c>
      <c r="BH112" s="12">
        <v>-25.548231999999999</v>
      </c>
      <c r="BI112" s="12">
        <v>-25.548231999999999</v>
      </c>
      <c r="BJ112" s="12">
        <v>-26.703567</v>
      </c>
      <c r="BK112" s="12">
        <v>-28.212864</v>
      </c>
      <c r="BL112" s="12">
        <v>-31.898613000000001</v>
      </c>
      <c r="BM112" s="12">
        <v>0</v>
      </c>
      <c r="BN112" s="12">
        <v>152.35991300000001</v>
      </c>
      <c r="BO112" s="12">
        <v>152.35991300000001</v>
      </c>
      <c r="BP112" s="12">
        <v>159.08478199999999</v>
      </c>
      <c r="BQ112" s="12">
        <v>165.07392899999999</v>
      </c>
      <c r="BR112" s="12">
        <v>170.92616200000001</v>
      </c>
      <c r="BS112" s="12">
        <v>0</v>
      </c>
    </row>
    <row r="113" spans="2:71" x14ac:dyDescent="0.2">
      <c r="B113" s="11" t="s">
        <v>25</v>
      </c>
      <c r="C113" s="83" t="s">
        <v>21</v>
      </c>
      <c r="D113" s="68" t="s">
        <v>0</v>
      </c>
      <c r="E113" s="5" t="s">
        <v>21</v>
      </c>
      <c r="F113" s="5" t="s">
        <v>21</v>
      </c>
      <c r="G113" s="5">
        <v>42.126272</v>
      </c>
      <c r="H113" s="5">
        <v>138.011752</v>
      </c>
      <c r="I113" s="6" t="s">
        <v>21</v>
      </c>
      <c r="J113" s="6" t="s">
        <v>21</v>
      </c>
      <c r="K113" s="5" t="s">
        <v>21</v>
      </c>
      <c r="L113" s="5" t="s">
        <v>21</v>
      </c>
      <c r="M113" s="5">
        <v>-18.080226</v>
      </c>
      <c r="N113" s="5">
        <v>-9.1950409999999998</v>
      </c>
      <c r="O113" s="6" t="s">
        <v>21</v>
      </c>
      <c r="P113" s="6" t="s">
        <v>21</v>
      </c>
      <c r="Q113" s="5" t="s">
        <v>21</v>
      </c>
      <c r="R113" s="7">
        <v>0</v>
      </c>
      <c r="S113" s="5">
        <v>28.744821999999999</v>
      </c>
      <c r="T113" s="5">
        <v>-25.136989</v>
      </c>
      <c r="U113" s="6" t="s">
        <v>21</v>
      </c>
      <c r="V113" s="51" t="s">
        <v>21</v>
      </c>
      <c r="AA113" s="12">
        <v>255.77999999999997</v>
      </c>
      <c r="AB113" s="12">
        <v>0</v>
      </c>
      <c r="AC113" s="12">
        <v>474.30725899999999</v>
      </c>
      <c r="AD113" s="12">
        <v>75.733919</v>
      </c>
      <c r="AE113" s="12">
        <v>51.483916999999998</v>
      </c>
      <c r="AF113" s="13">
        <v>0</v>
      </c>
      <c r="AG113" s="13">
        <v>98.532335000000003</v>
      </c>
      <c r="AH113" s="12">
        <v>22.013151000000001</v>
      </c>
      <c r="AI113" s="12">
        <v>16.886444999999998</v>
      </c>
      <c r="AJ113" s="12">
        <v>11.106712999999999</v>
      </c>
      <c r="AK113" s="12">
        <v>9.2476959999999995</v>
      </c>
      <c r="AL113" s="12">
        <v>0</v>
      </c>
      <c r="AM113" s="13">
        <v>0</v>
      </c>
      <c r="AN113" s="13">
        <v>-9.4498499999999996</v>
      </c>
      <c r="AO113" s="12">
        <v>-12.708444</v>
      </c>
      <c r="AP113" s="12">
        <v>-33.797882000000001</v>
      </c>
      <c r="AQ113" s="12">
        <v>-16.745470999999998</v>
      </c>
      <c r="AR113" s="12">
        <v>-24.114481999999999</v>
      </c>
      <c r="AS113" s="12">
        <v>0</v>
      </c>
      <c r="AT113" s="13">
        <v>0</v>
      </c>
      <c r="AU113" s="13">
        <v>1.033393</v>
      </c>
      <c r="AV113" s="12">
        <v>-9.1950409999999998</v>
      </c>
      <c r="AW113" s="12">
        <v>-29.060891000000002</v>
      </c>
      <c r="AX113" s="12">
        <v>-8.1544530000000002</v>
      </c>
      <c r="AY113" s="12">
        <v>-29.060891000000002</v>
      </c>
      <c r="AZ113" s="12">
        <v>-8.1544530000000002</v>
      </c>
      <c r="BA113" s="13">
        <v>0</v>
      </c>
      <c r="BB113" s="13">
        <v>-33.265639999999998</v>
      </c>
      <c r="BC113" s="12">
        <v>-25.136989</v>
      </c>
      <c r="BD113" s="12">
        <v>17.481455</v>
      </c>
      <c r="BE113" s="12">
        <v>17.481455</v>
      </c>
      <c r="BF113" s="12">
        <v>17.481455</v>
      </c>
      <c r="BG113" s="12">
        <v>-22.471788</v>
      </c>
      <c r="BH113" s="12">
        <v>169.35911999999999</v>
      </c>
      <c r="BI113" s="12">
        <v>169.35911999999999</v>
      </c>
      <c r="BJ113" s="12">
        <v>157.24838800000001</v>
      </c>
      <c r="BK113" s="12">
        <v>371.02284500000002</v>
      </c>
      <c r="BL113" s="12">
        <v>399.47752200000002</v>
      </c>
      <c r="BM113" s="12">
        <v>0</v>
      </c>
      <c r="BN113" s="12">
        <v>531.04706799999997</v>
      </c>
      <c r="BO113" s="12">
        <v>531.04706799999997</v>
      </c>
      <c r="BP113" s="12">
        <v>555.65239899999995</v>
      </c>
      <c r="BQ113" s="12">
        <v>532.83107299999995</v>
      </c>
      <c r="BR113" s="12">
        <v>581.56101100000001</v>
      </c>
      <c r="BS113" s="12">
        <v>0</v>
      </c>
    </row>
    <row r="114" spans="2:71" x14ac:dyDescent="0.2">
      <c r="B114" s="11" t="s">
        <v>327</v>
      </c>
      <c r="C114" s="83" t="s">
        <v>21</v>
      </c>
      <c r="D114" s="68" t="s">
        <v>0</v>
      </c>
      <c r="E114" s="5" t="s">
        <v>21</v>
      </c>
      <c r="F114" s="5" t="s">
        <v>21</v>
      </c>
      <c r="G114" s="5">
        <v>0.95703899999999997</v>
      </c>
      <c r="H114" s="5">
        <v>0.87152600000000002</v>
      </c>
      <c r="I114" s="6" t="s">
        <v>21</v>
      </c>
      <c r="J114" s="6" t="s">
        <v>21</v>
      </c>
      <c r="K114" s="5" t="s">
        <v>21</v>
      </c>
      <c r="L114" s="5" t="s">
        <v>21</v>
      </c>
      <c r="M114" s="5">
        <v>-0.453322</v>
      </c>
      <c r="N114" s="5">
        <v>-0.24003200000000002</v>
      </c>
      <c r="O114" s="6" t="s">
        <v>21</v>
      </c>
      <c r="P114" s="6" t="s">
        <v>21</v>
      </c>
      <c r="Q114" s="5" t="s">
        <v>21</v>
      </c>
      <c r="R114" s="7">
        <v>0</v>
      </c>
      <c r="S114" s="5">
        <v>-0.112708</v>
      </c>
      <c r="T114" s="5">
        <v>6.7115999999999995E-2</v>
      </c>
      <c r="U114" s="6" t="s">
        <v>21</v>
      </c>
      <c r="V114" s="51" t="s">
        <v>21</v>
      </c>
      <c r="AA114" s="12">
        <v>78</v>
      </c>
      <c r="AB114" s="12">
        <v>0</v>
      </c>
      <c r="AC114" s="12">
        <v>4.43527</v>
      </c>
      <c r="AD114" s="12">
        <v>4.2261850000000001</v>
      </c>
      <c r="AE114" s="12">
        <v>0.85616899999999996</v>
      </c>
      <c r="AF114" s="13">
        <v>0</v>
      </c>
      <c r="AG114" s="13">
        <v>2.6320429999999999</v>
      </c>
      <c r="AH114" s="12">
        <v>0.85667099999999996</v>
      </c>
      <c r="AI114" s="12">
        <v>1.232056</v>
      </c>
      <c r="AJ114" s="12">
        <v>0.80565600000000004</v>
      </c>
      <c r="AK114" s="12">
        <v>0.831098</v>
      </c>
      <c r="AL114" s="12">
        <v>0</v>
      </c>
      <c r="AM114" s="13">
        <v>0</v>
      </c>
      <c r="AN114" s="13">
        <v>-1.0344340000000001</v>
      </c>
      <c r="AO114" s="12">
        <v>-0.25865500000000002</v>
      </c>
      <c r="AP114" s="12">
        <v>-0.17447599999999999</v>
      </c>
      <c r="AQ114" s="12">
        <v>-0.66262399999999999</v>
      </c>
      <c r="AR114" s="12">
        <v>-0.46912300000000001</v>
      </c>
      <c r="AS114" s="12">
        <v>0</v>
      </c>
      <c r="AT114" s="13">
        <v>0</v>
      </c>
      <c r="AU114" s="13">
        <v>-0.98065599999999997</v>
      </c>
      <c r="AV114" s="12">
        <v>-0.240032</v>
      </c>
      <c r="AW114" s="12">
        <v>-0.15586900000000001</v>
      </c>
      <c r="AX114" s="12">
        <v>-0.64449400000000001</v>
      </c>
      <c r="AY114" s="12">
        <v>-0.15586900000000001</v>
      </c>
      <c r="AZ114" s="12">
        <v>-0.64449400000000001</v>
      </c>
      <c r="BA114" s="13">
        <v>0</v>
      </c>
      <c r="BB114" s="13">
        <v>-0.39364300000000002</v>
      </c>
      <c r="BC114" s="12">
        <v>6.7115999999999995E-2</v>
      </c>
      <c r="BD114" s="12">
        <v>8.5965050000000005</v>
      </c>
      <c r="BE114" s="12">
        <v>8.5965050000000005</v>
      </c>
      <c r="BF114" s="12">
        <v>8.5965050000000005</v>
      </c>
      <c r="BG114" s="12">
        <v>-0.68098800000000004</v>
      </c>
      <c r="BH114" s="12">
        <v>-9.100619</v>
      </c>
      <c r="BI114" s="12">
        <v>-9.100619</v>
      </c>
      <c r="BJ114" s="12">
        <v>-7.9565469999999996</v>
      </c>
      <c r="BK114" s="12">
        <v>-10.763844000000001</v>
      </c>
      <c r="BL114" s="12">
        <v>-11.429506</v>
      </c>
      <c r="BM114" s="12">
        <v>0</v>
      </c>
      <c r="BN114" s="12">
        <v>67.085183999999998</v>
      </c>
      <c r="BO114" s="12">
        <v>67.085183999999998</v>
      </c>
      <c r="BP114" s="12">
        <v>75.654732999999993</v>
      </c>
      <c r="BQ114" s="12">
        <v>75.034546000000006</v>
      </c>
      <c r="BR114" s="12">
        <v>74.893544000000006</v>
      </c>
      <c r="BS114" s="12">
        <v>0</v>
      </c>
    </row>
    <row r="115" spans="2:71" x14ac:dyDescent="0.2">
      <c r="B115" s="11" t="s">
        <v>254</v>
      </c>
      <c r="C115" s="62" t="s">
        <v>21</v>
      </c>
      <c r="D115" s="68" t="s">
        <v>1</v>
      </c>
      <c r="E115" s="5" t="s">
        <v>21</v>
      </c>
      <c r="F115" s="5" t="s">
        <v>21</v>
      </c>
      <c r="G115" s="5" t="s">
        <v>21</v>
      </c>
      <c r="H115" s="5" t="s">
        <v>21</v>
      </c>
      <c r="I115" s="6" t="s">
        <v>21</v>
      </c>
      <c r="J115" s="6" t="s">
        <v>21</v>
      </c>
      <c r="K115" s="5" t="s">
        <v>21</v>
      </c>
      <c r="L115" s="5" t="s">
        <v>21</v>
      </c>
      <c r="M115" s="5" t="s">
        <v>21</v>
      </c>
      <c r="N115" s="5" t="s">
        <v>21</v>
      </c>
      <c r="O115" s="6" t="s">
        <v>21</v>
      </c>
      <c r="P115" s="6" t="s">
        <v>21</v>
      </c>
      <c r="Q115" s="5" t="s">
        <v>21</v>
      </c>
      <c r="R115" s="7">
        <v>0</v>
      </c>
      <c r="S115" s="5">
        <v>648.33000000000004</v>
      </c>
      <c r="T115" s="5">
        <v>615.721</v>
      </c>
      <c r="U115" s="6" t="s">
        <v>21</v>
      </c>
      <c r="V115" s="51" t="s">
        <v>21</v>
      </c>
      <c r="AA115" s="12">
        <v>62778.999999999993</v>
      </c>
      <c r="AB115" s="12">
        <v>0</v>
      </c>
      <c r="AC115" s="12">
        <v>5413.866</v>
      </c>
      <c r="AD115" s="12">
        <v>2269.5070000000001</v>
      </c>
      <c r="AE115" s="12">
        <v>1682.6559999999999</v>
      </c>
      <c r="AF115" s="13">
        <v>0</v>
      </c>
      <c r="AG115" s="13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3">
        <v>0</v>
      </c>
      <c r="AN115" s="13">
        <v>0</v>
      </c>
      <c r="AO115" s="12">
        <v>762.66700000000003</v>
      </c>
      <c r="AP115" s="12">
        <v>1141.248</v>
      </c>
      <c r="AQ115" s="12">
        <v>929.58100000000002</v>
      </c>
      <c r="AR115" s="12">
        <v>877.67700000000002</v>
      </c>
      <c r="AS115" s="12">
        <v>0</v>
      </c>
      <c r="AT115" s="13">
        <v>0</v>
      </c>
      <c r="AU115" s="13">
        <v>0</v>
      </c>
      <c r="AV115" s="12">
        <v>62.994999999999997</v>
      </c>
      <c r="AW115" s="12">
        <v>65.143000000000001</v>
      </c>
      <c r="AX115" s="12">
        <v>118.837</v>
      </c>
      <c r="AY115" s="12">
        <v>65.143000000000001</v>
      </c>
      <c r="AZ115" s="12">
        <v>118.837</v>
      </c>
      <c r="BA115" s="13">
        <v>0</v>
      </c>
      <c r="BB115" s="13">
        <v>1748.7570000000001</v>
      </c>
      <c r="BC115" s="12">
        <v>651.10699999999997</v>
      </c>
      <c r="BD115" s="12">
        <v>522.28300000000002</v>
      </c>
      <c r="BE115" s="12">
        <v>522.28300000000002</v>
      </c>
      <c r="BF115" s="12">
        <v>522.28300000000002</v>
      </c>
      <c r="BG115" s="12">
        <v>404.209</v>
      </c>
      <c r="BH115" s="12">
        <v>0</v>
      </c>
      <c r="BI115" s="12">
        <v>0</v>
      </c>
      <c r="BJ115" s="12">
        <v>0</v>
      </c>
      <c r="BK115" s="12">
        <v>0</v>
      </c>
      <c r="BL115" s="12">
        <v>0</v>
      </c>
      <c r="BM115" s="12">
        <v>0</v>
      </c>
      <c r="BN115" s="12">
        <v>14005.986000000001</v>
      </c>
      <c r="BO115" s="12">
        <v>14005.986000000001</v>
      </c>
      <c r="BP115" s="12">
        <v>14572.049000000001</v>
      </c>
      <c r="BQ115" s="12">
        <v>14858.157999999999</v>
      </c>
      <c r="BR115" s="12">
        <v>14977.433999999999</v>
      </c>
      <c r="BS115" s="12">
        <v>0</v>
      </c>
    </row>
    <row r="116" spans="2:71" x14ac:dyDescent="0.2">
      <c r="B116" s="11" t="s">
        <v>271</v>
      </c>
      <c r="C116" s="83" t="s">
        <v>21</v>
      </c>
      <c r="D116" s="68" t="s">
        <v>0</v>
      </c>
      <c r="E116" s="5" t="s">
        <v>21</v>
      </c>
      <c r="F116" s="5" t="s">
        <v>21</v>
      </c>
      <c r="G116" s="5" t="s">
        <v>21</v>
      </c>
      <c r="H116" s="5" t="s">
        <v>21</v>
      </c>
      <c r="I116" s="6" t="s">
        <v>21</v>
      </c>
      <c r="J116" s="6" t="s">
        <v>21</v>
      </c>
      <c r="K116" s="5" t="s">
        <v>21</v>
      </c>
      <c r="L116" s="5" t="s">
        <v>21</v>
      </c>
      <c r="M116" s="5">
        <v>0</v>
      </c>
      <c r="N116" s="5">
        <v>0</v>
      </c>
      <c r="O116" s="6" t="s">
        <v>21</v>
      </c>
      <c r="P116" s="6" t="s">
        <v>21</v>
      </c>
      <c r="Q116" s="5" t="s">
        <v>21</v>
      </c>
      <c r="R116" s="7">
        <v>0</v>
      </c>
      <c r="S116" s="5">
        <v>0</v>
      </c>
      <c r="T116" s="5">
        <v>0</v>
      </c>
      <c r="U116" s="6" t="s">
        <v>21</v>
      </c>
      <c r="V116" s="51" t="s">
        <v>21</v>
      </c>
      <c r="AA116" s="12">
        <v>76.8</v>
      </c>
      <c r="AB116" s="12">
        <v>0</v>
      </c>
      <c r="AC116" s="12">
        <v>0</v>
      </c>
      <c r="AD116" s="12">
        <v>0</v>
      </c>
      <c r="AE116" s="12">
        <v>0</v>
      </c>
      <c r="AF116" s="13">
        <v>0</v>
      </c>
      <c r="AG116" s="13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3">
        <v>0</v>
      </c>
      <c r="AN116" s="13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3">
        <v>0</v>
      </c>
      <c r="AU116" s="13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3">
        <v>0</v>
      </c>
      <c r="BB116" s="13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2">
        <v>0</v>
      </c>
      <c r="BJ116" s="12">
        <v>-0.80630400000000002</v>
      </c>
      <c r="BK116" s="12">
        <v>0</v>
      </c>
      <c r="BL116" s="12">
        <v>-0.90881000000000001</v>
      </c>
      <c r="BM116" s="12">
        <v>0</v>
      </c>
      <c r="BN116" s="12">
        <v>0</v>
      </c>
      <c r="BO116" s="12">
        <v>0</v>
      </c>
      <c r="BP116" s="12">
        <v>22.85585</v>
      </c>
      <c r="BQ116" s="12">
        <v>0</v>
      </c>
      <c r="BR116" s="12">
        <v>23.638574999999999</v>
      </c>
      <c r="BS116" s="12">
        <v>0</v>
      </c>
    </row>
    <row r="117" spans="2:71" x14ac:dyDescent="0.2">
      <c r="B117" s="11" t="s">
        <v>50</v>
      </c>
      <c r="C117" s="83" t="s">
        <v>21</v>
      </c>
      <c r="D117" s="68" t="s">
        <v>2</v>
      </c>
      <c r="E117" s="5" t="s">
        <v>21</v>
      </c>
      <c r="F117" s="5" t="s">
        <v>21</v>
      </c>
      <c r="G117" s="5" t="s">
        <v>21</v>
      </c>
      <c r="H117" s="5" t="s">
        <v>21</v>
      </c>
      <c r="I117" s="6" t="s">
        <v>21</v>
      </c>
      <c r="J117" s="6" t="s">
        <v>21</v>
      </c>
      <c r="K117" s="5" t="s">
        <v>21</v>
      </c>
      <c r="L117" s="5" t="s">
        <v>21</v>
      </c>
      <c r="M117" s="5" t="s">
        <v>21</v>
      </c>
      <c r="N117" s="5" t="s">
        <v>21</v>
      </c>
      <c r="O117" s="6" t="s">
        <v>21</v>
      </c>
      <c r="P117" s="6" t="s">
        <v>21</v>
      </c>
      <c r="Q117" s="5" t="s">
        <v>351</v>
      </c>
      <c r="R117" s="7">
        <v>0</v>
      </c>
      <c r="S117" s="5">
        <v>69.737730999999997</v>
      </c>
      <c r="T117" s="5">
        <v>62.445925000000003</v>
      </c>
      <c r="U117" s="6" t="s">
        <v>21</v>
      </c>
      <c r="V117" s="51" t="s">
        <v>21</v>
      </c>
      <c r="AA117" s="12">
        <v>2274.6999999999998</v>
      </c>
      <c r="AB117" s="12">
        <v>0</v>
      </c>
      <c r="AC117" s="12">
        <v>198.179597</v>
      </c>
      <c r="AD117" s="12">
        <v>78.755301000000003</v>
      </c>
      <c r="AE117" s="12">
        <v>133.18927600000001</v>
      </c>
      <c r="AF117" s="13">
        <v>0</v>
      </c>
      <c r="AG117" s="13">
        <v>0</v>
      </c>
      <c r="AH117" s="12">
        <v>12.762193</v>
      </c>
      <c r="AI117" s="12">
        <v>12.762193</v>
      </c>
      <c r="AJ117" s="12">
        <v>12.762193</v>
      </c>
      <c r="AK117" s="12">
        <v>12.762193</v>
      </c>
      <c r="AL117" s="12">
        <v>0</v>
      </c>
      <c r="AM117" s="13">
        <v>0</v>
      </c>
      <c r="AN117" s="13">
        <v>0</v>
      </c>
      <c r="AO117" s="12">
        <v>18.869254999999999</v>
      </c>
      <c r="AP117" s="12">
        <v>27.541661000000001</v>
      </c>
      <c r="AQ117" s="12">
        <v>23.710076000000001</v>
      </c>
      <c r="AR117" s="12">
        <v>20.021335000000001</v>
      </c>
      <c r="AS117" s="12">
        <v>0</v>
      </c>
      <c r="AT117" s="13">
        <v>0</v>
      </c>
      <c r="AU117" s="13">
        <v>0</v>
      </c>
      <c r="AV117" s="12">
        <v>5.4457529999999998</v>
      </c>
      <c r="AW117" s="12">
        <v>6.7205810000000001</v>
      </c>
      <c r="AX117" s="12">
        <v>9.0425190000000004</v>
      </c>
      <c r="AY117" s="12">
        <v>6.7205810000000001</v>
      </c>
      <c r="AZ117" s="12">
        <v>9.0425190000000004</v>
      </c>
      <c r="BA117" s="13">
        <v>0</v>
      </c>
      <c r="BB117" s="13">
        <v>199.29569799999999</v>
      </c>
      <c r="BC117" s="12">
        <v>19842.372883</v>
      </c>
      <c r="BD117" s="12">
        <v>20221.514693000001</v>
      </c>
      <c r="BE117" s="12">
        <v>20221.514693000001</v>
      </c>
      <c r="BF117" s="12">
        <v>20221.514693000001</v>
      </c>
      <c r="BG117" s="12">
        <v>20860.573847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850.87787500000002</v>
      </c>
      <c r="BO117" s="12">
        <v>850.87787500000002</v>
      </c>
      <c r="BP117" s="12">
        <v>940.61764600000004</v>
      </c>
      <c r="BQ117" s="12">
        <v>853.38572199999999</v>
      </c>
      <c r="BR117" s="12">
        <v>956.07603400000005</v>
      </c>
      <c r="BS117" s="12">
        <v>0</v>
      </c>
    </row>
    <row r="118" spans="2:71" x14ac:dyDescent="0.2">
      <c r="B118" s="11" t="s">
        <v>204</v>
      </c>
      <c r="C118" s="83" t="s">
        <v>21</v>
      </c>
      <c r="D118" s="68" t="s">
        <v>0</v>
      </c>
      <c r="E118" s="5">
        <v>92.4</v>
      </c>
      <c r="F118" s="5" t="s">
        <v>21</v>
      </c>
      <c r="G118" s="5">
        <v>94.883367000000007</v>
      </c>
      <c r="H118" s="5">
        <v>77.380877999999996</v>
      </c>
      <c r="I118" s="6" t="s">
        <v>21</v>
      </c>
      <c r="J118" s="6" t="s">
        <v>21</v>
      </c>
      <c r="K118" s="5">
        <v>32.4</v>
      </c>
      <c r="L118" s="5" t="s">
        <v>21</v>
      </c>
      <c r="M118" s="5">
        <v>33.540098</v>
      </c>
      <c r="N118" s="5">
        <v>27.146476</v>
      </c>
      <c r="O118" s="6" t="s">
        <v>21</v>
      </c>
      <c r="P118" s="6" t="s">
        <v>21</v>
      </c>
      <c r="Q118" s="5">
        <v>18.8</v>
      </c>
      <c r="R118" s="7">
        <v>0</v>
      </c>
      <c r="S118" s="5">
        <v>21.964514000000001</v>
      </c>
      <c r="T118" s="5">
        <v>17.529986000000001</v>
      </c>
      <c r="U118" s="6" t="s">
        <v>21</v>
      </c>
      <c r="V118" s="51" t="s">
        <v>21</v>
      </c>
      <c r="AA118" s="12">
        <v>994</v>
      </c>
      <c r="AB118" s="12">
        <v>0</v>
      </c>
      <c r="AC118" s="12">
        <v>217.20607200000001</v>
      </c>
      <c r="AD118" s="12">
        <v>103.886027</v>
      </c>
      <c r="AE118" s="12">
        <v>81.359488999999996</v>
      </c>
      <c r="AF118" s="13">
        <v>0</v>
      </c>
      <c r="AG118" s="13">
        <v>172.48925600000001</v>
      </c>
      <c r="AH118" s="12">
        <v>60.295262000000001</v>
      </c>
      <c r="AI118" s="12">
        <v>84.648903000000004</v>
      </c>
      <c r="AJ118" s="12">
        <v>63.763821999999998</v>
      </c>
      <c r="AK118" s="12">
        <v>74.909206999999995</v>
      </c>
      <c r="AL118" s="12">
        <v>0</v>
      </c>
      <c r="AM118" s="13">
        <v>0</v>
      </c>
      <c r="AN118" s="13">
        <v>53.904021999999998</v>
      </c>
      <c r="AO118" s="12">
        <v>18.322085000000001</v>
      </c>
      <c r="AP118" s="12">
        <v>14.315352000000001</v>
      </c>
      <c r="AQ118" s="12">
        <v>16.066693000000001</v>
      </c>
      <c r="AR118" s="12">
        <v>21.407699000000001</v>
      </c>
      <c r="AS118" s="12">
        <v>0</v>
      </c>
      <c r="AT118" s="13">
        <v>0</v>
      </c>
      <c r="AU118" s="13">
        <v>77.818376999999998</v>
      </c>
      <c r="AV118" s="12">
        <v>27.146476</v>
      </c>
      <c r="AW118" s="12">
        <v>23.436035</v>
      </c>
      <c r="AX118" s="12">
        <v>27.593817000000001</v>
      </c>
      <c r="AY118" s="12">
        <v>23.436035</v>
      </c>
      <c r="AZ118" s="12">
        <v>27.593817000000001</v>
      </c>
      <c r="BA118" s="13">
        <v>0</v>
      </c>
      <c r="BB118" s="13">
        <v>52.444901000000002</v>
      </c>
      <c r="BC118" s="12">
        <v>17.529986000000001</v>
      </c>
      <c r="BD118" s="12">
        <v>15.258476</v>
      </c>
      <c r="BE118" s="12">
        <v>15.258476</v>
      </c>
      <c r="BF118" s="12">
        <v>15.258476</v>
      </c>
      <c r="BG118" s="12">
        <v>14.806998</v>
      </c>
      <c r="BH118" s="12">
        <v>26.873215999999999</v>
      </c>
      <c r="BI118" s="12">
        <v>26.873215999999999</v>
      </c>
      <c r="BJ118" s="12">
        <v>18.555851000000001</v>
      </c>
      <c r="BK118" s="12">
        <v>38.920411000000001</v>
      </c>
      <c r="BL118" s="12">
        <v>28.195696999999999</v>
      </c>
      <c r="BM118" s="12">
        <v>0</v>
      </c>
      <c r="BN118" s="12">
        <v>291.68322799999999</v>
      </c>
      <c r="BO118" s="12">
        <v>291.68322799999999</v>
      </c>
      <c r="BP118" s="12">
        <v>294.20418699999999</v>
      </c>
      <c r="BQ118" s="12">
        <v>305.88022999999998</v>
      </c>
      <c r="BR118" s="12">
        <v>331.747927</v>
      </c>
      <c r="BS118" s="12">
        <v>0</v>
      </c>
    </row>
    <row r="119" spans="2:71" x14ac:dyDescent="0.2">
      <c r="B119" s="11" t="s">
        <v>307</v>
      </c>
      <c r="C119" s="83" t="s">
        <v>21</v>
      </c>
      <c r="D119" s="68" t="s">
        <v>0</v>
      </c>
      <c r="E119" s="5" t="s">
        <v>21</v>
      </c>
      <c r="F119" s="5" t="s">
        <v>21</v>
      </c>
      <c r="G119" s="5">
        <v>376.68931300000003</v>
      </c>
      <c r="H119" s="5">
        <v>347.50263200000001</v>
      </c>
      <c r="I119" s="6" t="s">
        <v>21</v>
      </c>
      <c r="J119" s="6" t="s">
        <v>21</v>
      </c>
      <c r="K119" s="5" t="s">
        <v>21</v>
      </c>
      <c r="L119" s="5" t="s">
        <v>21</v>
      </c>
      <c r="M119" s="5">
        <v>25.918594000000002</v>
      </c>
      <c r="N119" s="5">
        <v>19.611462</v>
      </c>
      <c r="O119" s="6" t="s">
        <v>21</v>
      </c>
      <c r="P119" s="6" t="s">
        <v>21</v>
      </c>
      <c r="Q119" s="5" t="s">
        <v>21</v>
      </c>
      <c r="R119" s="7">
        <v>0</v>
      </c>
      <c r="S119" s="5">
        <v>5.1621240000000004</v>
      </c>
      <c r="T119" s="5">
        <v>1.8734999999999999</v>
      </c>
      <c r="U119" s="6" t="s">
        <v>21</v>
      </c>
      <c r="V119" s="51" t="s">
        <v>21</v>
      </c>
      <c r="AA119" s="12">
        <v>294.80599616000001</v>
      </c>
      <c r="AB119" s="12">
        <v>0</v>
      </c>
      <c r="AC119" s="12">
        <v>1021.153335</v>
      </c>
      <c r="AD119" s="12">
        <v>352.22507300000001</v>
      </c>
      <c r="AE119" s="12">
        <v>316.67726699999997</v>
      </c>
      <c r="AF119" s="13">
        <v>0</v>
      </c>
      <c r="AG119" s="13">
        <v>108.040115</v>
      </c>
      <c r="AH119" s="12">
        <v>42.111240000000002</v>
      </c>
      <c r="AI119" s="12">
        <v>33.464407000000001</v>
      </c>
      <c r="AJ119" s="12">
        <v>34.614283</v>
      </c>
      <c r="AK119" s="12">
        <v>40.690109</v>
      </c>
      <c r="AL119" s="12">
        <v>0</v>
      </c>
      <c r="AM119" s="13">
        <v>0</v>
      </c>
      <c r="AN119" s="13">
        <v>37.117483</v>
      </c>
      <c r="AO119" s="12">
        <v>18.018207</v>
      </c>
      <c r="AP119" s="12">
        <v>31.832443999999999</v>
      </c>
      <c r="AQ119" s="12">
        <v>12.139452</v>
      </c>
      <c r="AR119" s="12">
        <v>23.796140000000001</v>
      </c>
      <c r="AS119" s="12">
        <v>0</v>
      </c>
      <c r="AT119" s="13">
        <v>0</v>
      </c>
      <c r="AU119" s="13">
        <v>41.851821999999999</v>
      </c>
      <c r="AV119" s="12">
        <v>19.611462</v>
      </c>
      <c r="AW119" s="12">
        <v>33.410722999999997</v>
      </c>
      <c r="AX119" s="12">
        <v>13.721413</v>
      </c>
      <c r="AY119" s="12">
        <v>33.410722999999997</v>
      </c>
      <c r="AZ119" s="12">
        <v>13.721413</v>
      </c>
      <c r="BA119" s="13">
        <v>0</v>
      </c>
      <c r="BB119" s="13">
        <v>6.4832549999999998</v>
      </c>
      <c r="BC119" s="12">
        <v>1.8734999999999999</v>
      </c>
      <c r="BD119" s="12">
        <v>32.055287999999997</v>
      </c>
      <c r="BE119" s="12">
        <v>32.055287999999997</v>
      </c>
      <c r="BF119" s="12">
        <v>32.055287999999997</v>
      </c>
      <c r="BG119" s="12">
        <v>8.7588509999999999</v>
      </c>
      <c r="BH119" s="12">
        <v>-64.120233999999996</v>
      </c>
      <c r="BI119" s="12">
        <v>-64.120233999999996</v>
      </c>
      <c r="BJ119" s="12">
        <v>-180.02406999999999</v>
      </c>
      <c r="BK119" s="12">
        <v>-68.843964</v>
      </c>
      <c r="BL119" s="12">
        <v>-62.310118000000003</v>
      </c>
      <c r="BM119" s="12">
        <v>0</v>
      </c>
      <c r="BN119" s="12">
        <v>237.16771299999999</v>
      </c>
      <c r="BO119" s="12">
        <v>237.16771299999999</v>
      </c>
      <c r="BP119" s="12">
        <v>269.23899999999998</v>
      </c>
      <c r="BQ119" s="12">
        <v>277.99785100000003</v>
      </c>
      <c r="BR119" s="12">
        <v>277.47955200000001</v>
      </c>
      <c r="BS119" s="12">
        <v>0</v>
      </c>
    </row>
    <row r="120" spans="2:71" x14ac:dyDescent="0.2">
      <c r="B120" s="11" t="s">
        <v>331</v>
      </c>
      <c r="C120" s="83" t="s">
        <v>21</v>
      </c>
      <c r="D120" s="68" t="s">
        <v>0</v>
      </c>
      <c r="E120" s="5" t="s">
        <v>21</v>
      </c>
      <c r="F120" s="5" t="s">
        <v>21</v>
      </c>
      <c r="G120" s="5">
        <v>56.182637</v>
      </c>
      <c r="H120" s="5">
        <v>54.315764999999999</v>
      </c>
      <c r="I120" s="6" t="s">
        <v>21</v>
      </c>
      <c r="J120" s="6" t="s">
        <v>21</v>
      </c>
      <c r="K120" s="5" t="s">
        <v>21</v>
      </c>
      <c r="L120" s="5" t="s">
        <v>21</v>
      </c>
      <c r="M120" s="5">
        <v>42.874432999999996</v>
      </c>
      <c r="N120" s="5">
        <v>43.374037000000001</v>
      </c>
      <c r="O120" s="6" t="s">
        <v>21</v>
      </c>
      <c r="P120" s="6" t="s">
        <v>21</v>
      </c>
      <c r="Q120" s="5" t="s">
        <v>21</v>
      </c>
      <c r="R120" s="7">
        <v>0</v>
      </c>
      <c r="S120" s="5">
        <v>59.391294000000002</v>
      </c>
      <c r="T120" s="5">
        <v>54.839914</v>
      </c>
      <c r="U120" s="6" t="s">
        <v>21</v>
      </c>
      <c r="V120" s="51" t="s">
        <v>21</v>
      </c>
      <c r="AA120" s="12">
        <v>1645.056</v>
      </c>
      <c r="AB120" s="12">
        <v>0</v>
      </c>
      <c r="AC120" s="12">
        <v>157.08079799999999</v>
      </c>
      <c r="AD120" s="12">
        <v>65.213318999999998</v>
      </c>
      <c r="AE120" s="12">
        <v>54.166500999999997</v>
      </c>
      <c r="AF120" s="13">
        <v>0</v>
      </c>
      <c r="AG120" s="13">
        <v>127.78030200000001</v>
      </c>
      <c r="AH120" s="12">
        <v>44.488526</v>
      </c>
      <c r="AI120" s="12">
        <v>42.806494999999998</v>
      </c>
      <c r="AJ120" s="12">
        <v>44.782696999999999</v>
      </c>
      <c r="AK120" s="12">
        <v>43.843673000000003</v>
      </c>
      <c r="AL120" s="12">
        <v>0</v>
      </c>
      <c r="AM120" s="13">
        <v>0</v>
      </c>
      <c r="AN120" s="13">
        <v>124.417231</v>
      </c>
      <c r="AO120" s="12">
        <v>43.356940999999999</v>
      </c>
      <c r="AP120" s="12">
        <v>41.672764000000001</v>
      </c>
      <c r="AQ120" s="12">
        <v>43.685882999999997</v>
      </c>
      <c r="AR120" s="12">
        <v>42.849131999999997</v>
      </c>
      <c r="AS120" s="12">
        <v>0</v>
      </c>
      <c r="AT120" s="13">
        <v>0</v>
      </c>
      <c r="AU120" s="13">
        <v>124.48783899999999</v>
      </c>
      <c r="AV120" s="12">
        <v>43.374037000000001</v>
      </c>
      <c r="AW120" s="12">
        <v>41.671002000000001</v>
      </c>
      <c r="AX120" s="12">
        <v>43.696674000000002</v>
      </c>
      <c r="AY120" s="12">
        <v>41.671002000000001</v>
      </c>
      <c r="AZ120" s="12">
        <v>43.696674000000002</v>
      </c>
      <c r="BA120" s="13">
        <v>0</v>
      </c>
      <c r="BB120" s="13">
        <v>156.31546399999999</v>
      </c>
      <c r="BC120" s="12">
        <v>54.839914</v>
      </c>
      <c r="BD120" s="12">
        <v>119.403526</v>
      </c>
      <c r="BE120" s="12">
        <v>119.403526</v>
      </c>
      <c r="BF120" s="12">
        <v>119.403526</v>
      </c>
      <c r="BG120" s="12">
        <v>65.241603999999995</v>
      </c>
      <c r="BH120" s="12">
        <v>-217.938131</v>
      </c>
      <c r="BI120" s="12">
        <v>-217.938131</v>
      </c>
      <c r="BJ120" s="12">
        <v>-271.01498199999997</v>
      </c>
      <c r="BK120" s="12">
        <v>-327.99574699999999</v>
      </c>
      <c r="BL120" s="12">
        <v>-235.84974800000001</v>
      </c>
      <c r="BM120" s="12">
        <v>0</v>
      </c>
      <c r="BN120" s="12">
        <v>1963.84439</v>
      </c>
      <c r="BO120" s="12">
        <v>1963.84439</v>
      </c>
      <c r="BP120" s="12">
        <v>2082.388868</v>
      </c>
      <c r="BQ120" s="12">
        <v>2142.0995280000002</v>
      </c>
      <c r="BR120" s="12">
        <v>2049.2094809999999</v>
      </c>
      <c r="BS120" s="12">
        <v>0</v>
      </c>
    </row>
    <row r="121" spans="2:71" x14ac:dyDescent="0.2">
      <c r="B121" s="11" t="s">
        <v>175</v>
      </c>
      <c r="C121" s="83" t="s">
        <v>21</v>
      </c>
      <c r="D121" s="68" t="s">
        <v>0</v>
      </c>
      <c r="E121" s="5">
        <v>135.75</v>
      </c>
      <c r="F121" s="5" t="s">
        <v>21</v>
      </c>
      <c r="G121" s="5">
        <v>171.95835</v>
      </c>
      <c r="H121" s="5">
        <v>236.966748</v>
      </c>
      <c r="I121" s="6" t="s">
        <v>21</v>
      </c>
      <c r="J121" s="6" t="s">
        <v>21</v>
      </c>
      <c r="K121" s="5">
        <v>48.75</v>
      </c>
      <c r="L121" s="5" t="s">
        <v>21</v>
      </c>
      <c r="M121" s="5">
        <v>53.181823999999999</v>
      </c>
      <c r="N121" s="5">
        <v>57.804725000000005</v>
      </c>
      <c r="O121" s="6" t="s">
        <v>21</v>
      </c>
      <c r="P121" s="6" t="s">
        <v>21</v>
      </c>
      <c r="Q121" s="5">
        <v>-12</v>
      </c>
      <c r="R121" s="7">
        <v>0</v>
      </c>
      <c r="S121" s="5">
        <v>-12.262497</v>
      </c>
      <c r="T121" s="5">
        <v>-3.1708759999999998</v>
      </c>
      <c r="U121" s="6" t="s">
        <v>21</v>
      </c>
      <c r="V121" s="51" t="s">
        <v>21</v>
      </c>
      <c r="AA121" s="12">
        <v>901.22500000000002</v>
      </c>
      <c r="AB121" s="12">
        <v>0</v>
      </c>
      <c r="AC121" s="12">
        <v>986.63197000000002</v>
      </c>
      <c r="AD121" s="12">
        <v>111.70052099999999</v>
      </c>
      <c r="AE121" s="12">
        <v>76.579089999999994</v>
      </c>
      <c r="AF121" s="13">
        <v>0</v>
      </c>
      <c r="AG121" s="13">
        <v>213.16260800000001</v>
      </c>
      <c r="AH121" s="12">
        <v>64.114373000000001</v>
      </c>
      <c r="AI121" s="12">
        <v>47.668081000000001</v>
      </c>
      <c r="AJ121" s="12">
        <v>51.246267000000003</v>
      </c>
      <c r="AK121" s="12">
        <v>66.253204999999994</v>
      </c>
      <c r="AL121" s="12">
        <v>0</v>
      </c>
      <c r="AM121" s="13">
        <v>0</v>
      </c>
      <c r="AN121" s="13">
        <v>179.80910700000001</v>
      </c>
      <c r="AO121" s="12">
        <v>57.359861000000002</v>
      </c>
      <c r="AP121" s="12">
        <v>34.275151999999999</v>
      </c>
      <c r="AQ121" s="12">
        <v>40.15354</v>
      </c>
      <c r="AR121" s="12">
        <v>52.691642999999999</v>
      </c>
      <c r="AS121" s="12">
        <v>0</v>
      </c>
      <c r="AT121" s="13">
        <v>0</v>
      </c>
      <c r="AU121" s="13">
        <v>181.150823</v>
      </c>
      <c r="AV121" s="12">
        <v>57.804724999999998</v>
      </c>
      <c r="AW121" s="12">
        <v>34.687592000000002</v>
      </c>
      <c r="AX121" s="12">
        <v>40.649897000000003</v>
      </c>
      <c r="AY121" s="12">
        <v>34.687592000000002</v>
      </c>
      <c r="AZ121" s="12">
        <v>40.649897000000003</v>
      </c>
      <c r="BA121" s="13">
        <v>0</v>
      </c>
      <c r="BB121" s="13">
        <v>91.934380000000004</v>
      </c>
      <c r="BC121" s="12">
        <v>-3.1708759999999998</v>
      </c>
      <c r="BD121" s="12">
        <v>249.67649299999999</v>
      </c>
      <c r="BE121" s="12">
        <v>249.67649299999999</v>
      </c>
      <c r="BF121" s="12">
        <v>249.67649299999999</v>
      </c>
      <c r="BG121" s="12">
        <v>-6.2778890000000001</v>
      </c>
      <c r="BH121" s="12">
        <v>1321.011006</v>
      </c>
      <c r="BI121" s="12">
        <v>1321.011006</v>
      </c>
      <c r="BJ121" s="12">
        <v>1260.611371</v>
      </c>
      <c r="BK121" s="12">
        <v>1303.600471</v>
      </c>
      <c r="BL121" s="12">
        <v>1326.5517010000001</v>
      </c>
      <c r="BM121" s="12">
        <v>0</v>
      </c>
      <c r="BN121" s="12">
        <v>3303.9801170000001</v>
      </c>
      <c r="BO121" s="12">
        <v>3303.9801170000001</v>
      </c>
      <c r="BP121" s="12">
        <v>3556.939355</v>
      </c>
      <c r="BQ121" s="12">
        <v>3550.661466</v>
      </c>
      <c r="BR121" s="12">
        <v>3538.3989689999999</v>
      </c>
      <c r="BS121" s="12">
        <v>0</v>
      </c>
    </row>
    <row r="122" spans="2:71" x14ac:dyDescent="0.2">
      <c r="B122" s="11" t="s">
        <v>52</v>
      </c>
      <c r="C122" s="83" t="s">
        <v>21</v>
      </c>
      <c r="D122" s="68" t="s">
        <v>2</v>
      </c>
      <c r="E122" s="5" t="s">
        <v>21</v>
      </c>
      <c r="F122" s="5" t="s">
        <v>21</v>
      </c>
      <c r="G122" s="5" t="s">
        <v>21</v>
      </c>
      <c r="H122" s="5" t="s">
        <v>21</v>
      </c>
      <c r="I122" s="6" t="s">
        <v>21</v>
      </c>
      <c r="J122" s="6" t="s">
        <v>21</v>
      </c>
      <c r="K122" s="5" t="s">
        <v>21</v>
      </c>
      <c r="L122" s="5" t="s">
        <v>21</v>
      </c>
      <c r="M122" s="5" t="s">
        <v>21</v>
      </c>
      <c r="N122" s="5" t="s">
        <v>21</v>
      </c>
      <c r="O122" s="6" t="s">
        <v>21</v>
      </c>
      <c r="P122" s="6" t="s">
        <v>21</v>
      </c>
      <c r="Q122" s="5" t="s">
        <v>21</v>
      </c>
      <c r="R122" s="7">
        <v>0</v>
      </c>
      <c r="S122" s="5">
        <v>105.443297</v>
      </c>
      <c r="T122" s="5">
        <v>60.051698999999999</v>
      </c>
      <c r="U122" s="6" t="s">
        <v>21</v>
      </c>
      <c r="V122" s="51" t="s">
        <v>21</v>
      </c>
      <c r="AA122" s="12">
        <v>2109.9999999999995</v>
      </c>
      <c r="AB122" s="12">
        <v>0</v>
      </c>
      <c r="AC122" s="12">
        <v>579.43029899999999</v>
      </c>
      <c r="AD122" s="12">
        <v>331.18777499999999</v>
      </c>
      <c r="AE122" s="12">
        <v>431.93678499999999</v>
      </c>
      <c r="AF122" s="13">
        <v>0</v>
      </c>
      <c r="AG122" s="13">
        <v>0</v>
      </c>
      <c r="AH122" s="12">
        <v>559</v>
      </c>
      <c r="AI122" s="12">
        <v>516.86</v>
      </c>
      <c r="AJ122" s="12">
        <v>467.84</v>
      </c>
      <c r="AK122" s="12">
        <v>431.72</v>
      </c>
      <c r="AL122" s="12">
        <v>0</v>
      </c>
      <c r="AM122" s="13">
        <v>0</v>
      </c>
      <c r="AN122" s="13">
        <v>0</v>
      </c>
      <c r="AO122" s="12">
        <v>66.623508999999999</v>
      </c>
      <c r="AP122" s="12">
        <v>72.803483</v>
      </c>
      <c r="AQ122" s="12">
        <v>77.716113000000007</v>
      </c>
      <c r="AR122" s="12">
        <v>81.501035000000002</v>
      </c>
      <c r="AS122" s="12">
        <v>0</v>
      </c>
      <c r="AT122" s="13">
        <v>0</v>
      </c>
      <c r="AU122" s="13">
        <v>0</v>
      </c>
      <c r="AV122" s="12">
        <v>7.8316220000000003</v>
      </c>
      <c r="AW122" s="12">
        <v>8.0183300000000006</v>
      </c>
      <c r="AX122" s="12">
        <v>9.4862629999999992</v>
      </c>
      <c r="AY122" s="12">
        <v>8.0183300000000006</v>
      </c>
      <c r="AZ122" s="12">
        <v>9.4862629999999992</v>
      </c>
      <c r="BA122" s="13">
        <v>0</v>
      </c>
      <c r="BB122" s="13">
        <v>232.12777</v>
      </c>
      <c r="BC122" s="12">
        <v>7964.6543490000004</v>
      </c>
      <c r="BD122" s="12">
        <v>7904.0315309999996</v>
      </c>
      <c r="BE122" s="12">
        <v>7904.0315309999996</v>
      </c>
      <c r="BF122" s="12">
        <v>7904.0315309999996</v>
      </c>
      <c r="BG122" s="12">
        <v>8504.0113720000008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1588.9917929999999</v>
      </c>
      <c r="BO122" s="12">
        <v>1588.9917929999999</v>
      </c>
      <c r="BP122" s="12">
        <v>1646.206054</v>
      </c>
      <c r="BQ122" s="12">
        <v>1620.4415779999999</v>
      </c>
      <c r="BR122" s="12">
        <v>1694.5023180000001</v>
      </c>
      <c r="BS122" s="12">
        <v>0</v>
      </c>
    </row>
    <row r="123" spans="2:71" x14ac:dyDescent="0.2">
      <c r="B123" s="11" t="s">
        <v>176</v>
      </c>
      <c r="C123" s="83" t="s">
        <v>21</v>
      </c>
      <c r="D123" s="68" t="s">
        <v>0</v>
      </c>
      <c r="E123" s="5" t="s">
        <v>21</v>
      </c>
      <c r="F123" s="5" t="s">
        <v>21</v>
      </c>
      <c r="G123" s="5">
        <v>81968.420907000007</v>
      </c>
      <c r="H123" s="5">
        <v>10803.047885</v>
      </c>
      <c r="I123" s="6" t="s">
        <v>21</v>
      </c>
      <c r="J123" s="6" t="s">
        <v>21</v>
      </c>
      <c r="K123" s="5" t="s">
        <v>21</v>
      </c>
      <c r="L123" s="5" t="s">
        <v>21</v>
      </c>
      <c r="M123" s="5">
        <v>162.40756999999999</v>
      </c>
      <c r="N123" s="5">
        <v>76.742203000000003</v>
      </c>
      <c r="O123" s="6" t="s">
        <v>21</v>
      </c>
      <c r="P123" s="6" t="s">
        <v>21</v>
      </c>
      <c r="Q123" s="5" t="s">
        <v>21</v>
      </c>
      <c r="R123" s="7">
        <v>0</v>
      </c>
      <c r="S123" s="5">
        <v>112.83515</v>
      </c>
      <c r="T123" s="5">
        <v>44.871707999999998</v>
      </c>
      <c r="U123" s="6" t="s">
        <v>21</v>
      </c>
      <c r="V123" s="51" t="s">
        <v>21</v>
      </c>
      <c r="AA123" s="12">
        <v>1373.85</v>
      </c>
      <c r="AB123" s="12">
        <v>0</v>
      </c>
      <c r="AC123" s="12">
        <v>35778.318554999998</v>
      </c>
      <c r="AD123" s="12">
        <v>9361.3933899999993</v>
      </c>
      <c r="AE123" s="12">
        <v>19931.910188999998</v>
      </c>
      <c r="AF123" s="13">
        <v>0</v>
      </c>
      <c r="AG123" s="13">
        <v>502.16042800000002</v>
      </c>
      <c r="AH123" s="12">
        <v>165.827741</v>
      </c>
      <c r="AI123" s="12">
        <v>225.05733900000001</v>
      </c>
      <c r="AJ123" s="12">
        <v>232.28369900000001</v>
      </c>
      <c r="AK123" s="12">
        <v>268.818129</v>
      </c>
      <c r="AL123" s="12">
        <v>0</v>
      </c>
      <c r="AM123" s="13">
        <v>0</v>
      </c>
      <c r="AN123" s="13">
        <v>224.72636299999999</v>
      </c>
      <c r="AO123" s="12">
        <v>72.663060999999999</v>
      </c>
      <c r="AP123" s="12">
        <v>130.03263699999999</v>
      </c>
      <c r="AQ123" s="12">
        <v>126.217535</v>
      </c>
      <c r="AR123" s="12">
        <v>157.812363</v>
      </c>
      <c r="AS123" s="12">
        <v>0</v>
      </c>
      <c r="AT123" s="13">
        <v>0</v>
      </c>
      <c r="AU123" s="13">
        <v>237.44841600000001</v>
      </c>
      <c r="AV123" s="12">
        <v>76.742203000000003</v>
      </c>
      <c r="AW123" s="12">
        <v>134.78684000000001</v>
      </c>
      <c r="AX123" s="12">
        <v>130.51671899999999</v>
      </c>
      <c r="AY123" s="12">
        <v>134.78684000000001</v>
      </c>
      <c r="AZ123" s="12">
        <v>130.51671899999999</v>
      </c>
      <c r="BA123" s="13">
        <v>0</v>
      </c>
      <c r="BB123" s="13">
        <v>150.06138799999999</v>
      </c>
      <c r="BC123" s="12">
        <v>44.871707999999998</v>
      </c>
      <c r="BD123" s="12">
        <v>71.639628999999999</v>
      </c>
      <c r="BE123" s="12">
        <v>71.639628999999999</v>
      </c>
      <c r="BF123" s="12">
        <v>71.639628999999999</v>
      </c>
      <c r="BG123" s="12">
        <v>90.353299000000007</v>
      </c>
      <c r="BH123" s="12">
        <v>-72.779686999999996</v>
      </c>
      <c r="BI123" s="12">
        <v>-72.779686999999996</v>
      </c>
      <c r="BJ123" s="12">
        <v>-523.73856999999998</v>
      </c>
      <c r="BK123" s="12">
        <v>-911.53682600000002</v>
      </c>
      <c r="BL123" s="12">
        <v>-607.79524300000003</v>
      </c>
      <c r="BM123" s="12">
        <v>0</v>
      </c>
      <c r="BN123" s="12">
        <v>731.220508</v>
      </c>
      <c r="BO123" s="12">
        <v>731.220508</v>
      </c>
      <c r="BP123" s="12">
        <v>805.28498200000001</v>
      </c>
      <c r="BQ123" s="12">
        <v>809.01149999999996</v>
      </c>
      <c r="BR123" s="12">
        <v>921.10833000000002</v>
      </c>
      <c r="BS123" s="12">
        <v>0</v>
      </c>
    </row>
    <row r="124" spans="2:71" x14ac:dyDescent="0.2">
      <c r="B124" s="11" t="s">
        <v>311</v>
      </c>
      <c r="C124" s="83" t="s">
        <v>21</v>
      </c>
      <c r="D124" s="68" t="s">
        <v>0</v>
      </c>
      <c r="E124" s="5" t="s">
        <v>21</v>
      </c>
      <c r="F124" s="5" t="s">
        <v>21</v>
      </c>
      <c r="G124" s="5" t="s">
        <v>21</v>
      </c>
      <c r="H124" s="5" t="s">
        <v>21</v>
      </c>
      <c r="I124" s="6" t="s">
        <v>21</v>
      </c>
      <c r="J124" s="6" t="s">
        <v>21</v>
      </c>
      <c r="K124" s="5" t="s">
        <v>21</v>
      </c>
      <c r="L124" s="5" t="s">
        <v>21</v>
      </c>
      <c r="M124" s="5">
        <v>-0.46583699999999995</v>
      </c>
      <c r="N124" s="5">
        <v>-0.33297700000000002</v>
      </c>
      <c r="O124" s="6" t="s">
        <v>21</v>
      </c>
      <c r="P124" s="6" t="s">
        <v>21</v>
      </c>
      <c r="Q124" s="5" t="s">
        <v>21</v>
      </c>
      <c r="R124" s="7">
        <v>0</v>
      </c>
      <c r="S124" s="5">
        <v>1.0312999999999999E-2</v>
      </c>
      <c r="T124" s="5">
        <v>2.4422799999999998</v>
      </c>
      <c r="U124" s="6" t="s">
        <v>21</v>
      </c>
      <c r="V124" s="51" t="s">
        <v>21</v>
      </c>
      <c r="AA124" s="12">
        <v>18.18591</v>
      </c>
      <c r="AB124" s="12">
        <v>0</v>
      </c>
      <c r="AC124" s="12">
        <v>0</v>
      </c>
      <c r="AD124" s="12">
        <v>0</v>
      </c>
      <c r="AE124" s="12">
        <v>0</v>
      </c>
      <c r="AF124" s="13">
        <v>0</v>
      </c>
      <c r="AG124" s="13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3">
        <v>0</v>
      </c>
      <c r="AN124" s="13">
        <v>-1.2511429999999999</v>
      </c>
      <c r="AO124" s="12">
        <v>-0.38104500000000002</v>
      </c>
      <c r="AP124" s="12">
        <v>-0.46923100000000001</v>
      </c>
      <c r="AQ124" s="12">
        <v>-0.57055400000000001</v>
      </c>
      <c r="AR124" s="12">
        <v>-0.51813699999999996</v>
      </c>
      <c r="AS124" s="12">
        <v>0</v>
      </c>
      <c r="AT124" s="13">
        <v>0</v>
      </c>
      <c r="AU124" s="13">
        <v>-1.09572</v>
      </c>
      <c r="AV124" s="12">
        <v>-0.33297700000000002</v>
      </c>
      <c r="AW124" s="12">
        <v>-0.42124899999999998</v>
      </c>
      <c r="AX124" s="12">
        <v>-0.51590899999999995</v>
      </c>
      <c r="AY124" s="12">
        <v>-0.42124899999999998</v>
      </c>
      <c r="AZ124" s="12">
        <v>-0.51590899999999995</v>
      </c>
      <c r="BA124" s="13">
        <v>0</v>
      </c>
      <c r="BB124" s="13">
        <v>3.06711</v>
      </c>
      <c r="BC124" s="12">
        <v>2.4422799999999998</v>
      </c>
      <c r="BD124" s="12">
        <v>-1.9077189999999999</v>
      </c>
      <c r="BE124" s="12">
        <v>-1.9077189999999999</v>
      </c>
      <c r="BF124" s="12">
        <v>-1.9077189999999999</v>
      </c>
      <c r="BG124" s="12">
        <v>7.7593999999999996E-2</v>
      </c>
      <c r="BH124" s="12">
        <v>1.184885</v>
      </c>
      <c r="BI124" s="12">
        <v>1.184885</v>
      </c>
      <c r="BJ124" s="12">
        <v>-1.5234430000000001</v>
      </c>
      <c r="BK124" s="12">
        <v>-1.0630980000000001</v>
      </c>
      <c r="BL124" s="12">
        <v>-0.88374399999999997</v>
      </c>
      <c r="BM124" s="12">
        <v>0</v>
      </c>
      <c r="BN124" s="12">
        <v>28.275701000000002</v>
      </c>
      <c r="BO124" s="12">
        <v>28.275701000000002</v>
      </c>
      <c r="BP124" s="12">
        <v>26.240351</v>
      </c>
      <c r="BQ124" s="12">
        <v>26.320264999999999</v>
      </c>
      <c r="BR124" s="12">
        <v>26.330969</v>
      </c>
      <c r="BS124" s="12">
        <v>0</v>
      </c>
    </row>
    <row r="125" spans="2:71" x14ac:dyDescent="0.2">
      <c r="B125" s="11" t="s">
        <v>55</v>
      </c>
      <c r="C125" s="83" t="s">
        <v>21</v>
      </c>
      <c r="D125" s="68" t="s">
        <v>0</v>
      </c>
      <c r="E125" s="5" t="s">
        <v>21</v>
      </c>
      <c r="F125" s="5" t="s">
        <v>21</v>
      </c>
      <c r="G125" s="5">
        <v>604.31352700000002</v>
      </c>
      <c r="H125" s="5">
        <v>532.50172699999996</v>
      </c>
      <c r="I125" s="6" t="s">
        <v>21</v>
      </c>
      <c r="J125" s="6" t="s">
        <v>21</v>
      </c>
      <c r="K125" s="5" t="s">
        <v>21</v>
      </c>
      <c r="L125" s="5" t="s">
        <v>21</v>
      </c>
      <c r="M125" s="5">
        <v>14.406227999999999</v>
      </c>
      <c r="N125" s="5">
        <v>3.7191509999999997</v>
      </c>
      <c r="O125" s="6" t="s">
        <v>21</v>
      </c>
      <c r="P125" s="6" t="s">
        <v>21</v>
      </c>
      <c r="Q125" s="5" t="s">
        <v>21</v>
      </c>
      <c r="R125" s="7">
        <v>0</v>
      </c>
      <c r="S125" s="5">
        <v>3.4207540000000001</v>
      </c>
      <c r="T125" s="5">
        <v>-12.447493</v>
      </c>
      <c r="U125" s="6" t="s">
        <v>21</v>
      </c>
      <c r="V125" s="51" t="s">
        <v>21</v>
      </c>
      <c r="AA125" s="12">
        <v>168.96</v>
      </c>
      <c r="AB125" s="12">
        <v>0</v>
      </c>
      <c r="AC125" s="12">
        <v>1454.213996</v>
      </c>
      <c r="AD125" s="12">
        <v>756.54077600000005</v>
      </c>
      <c r="AE125" s="12">
        <v>673.50921000000005</v>
      </c>
      <c r="AF125" s="13">
        <v>0</v>
      </c>
      <c r="AG125" s="13">
        <v>78.439503999999999</v>
      </c>
      <c r="AH125" s="12">
        <v>25.545954999999999</v>
      </c>
      <c r="AI125" s="12">
        <v>38.761823</v>
      </c>
      <c r="AJ125" s="12">
        <v>35.439638000000002</v>
      </c>
      <c r="AK125" s="12">
        <v>34.971713000000001</v>
      </c>
      <c r="AL125" s="12">
        <v>0</v>
      </c>
      <c r="AM125" s="13">
        <v>0</v>
      </c>
      <c r="AN125" s="13">
        <v>17.223949000000001</v>
      </c>
      <c r="AO125" s="12">
        <v>2.9106869999999998</v>
      </c>
      <c r="AP125" s="12">
        <v>9.3502980000000004</v>
      </c>
      <c r="AQ125" s="12">
        <v>12.289695</v>
      </c>
      <c r="AR125" s="12">
        <v>12.454250999999999</v>
      </c>
      <c r="AS125" s="12">
        <v>0</v>
      </c>
      <c r="AT125" s="13">
        <v>0</v>
      </c>
      <c r="AU125" s="13">
        <v>19.161048000000001</v>
      </c>
      <c r="AV125" s="12">
        <v>3.7191510000000001</v>
      </c>
      <c r="AW125" s="12">
        <v>9.3502980000000004</v>
      </c>
      <c r="AX125" s="12">
        <v>14.100975</v>
      </c>
      <c r="AY125" s="12">
        <v>9.3502980000000004</v>
      </c>
      <c r="AZ125" s="12">
        <v>14.100975</v>
      </c>
      <c r="BA125" s="13">
        <v>0</v>
      </c>
      <c r="BB125" s="13">
        <v>-14.492435</v>
      </c>
      <c r="BC125" s="12">
        <v>-12.447493</v>
      </c>
      <c r="BD125" s="12">
        <v>15.197483</v>
      </c>
      <c r="BE125" s="12">
        <v>15.197483</v>
      </c>
      <c r="BF125" s="12">
        <v>15.197483</v>
      </c>
      <c r="BG125" s="12">
        <v>5.3805719999999999</v>
      </c>
      <c r="BH125" s="12">
        <v>-5.7201870000000001</v>
      </c>
      <c r="BI125" s="12">
        <v>-5.7201870000000001</v>
      </c>
      <c r="BJ125" s="12">
        <v>46.750109000000002</v>
      </c>
      <c r="BK125" s="12">
        <v>154.43275600000001</v>
      </c>
      <c r="BL125" s="12">
        <v>92.035538000000003</v>
      </c>
      <c r="BM125" s="12">
        <v>0</v>
      </c>
      <c r="BN125" s="12">
        <v>401.30226199999998</v>
      </c>
      <c r="BO125" s="12">
        <v>401.30226199999998</v>
      </c>
      <c r="BP125" s="12">
        <v>368.50697600000001</v>
      </c>
      <c r="BQ125" s="12">
        <v>398.58600200000001</v>
      </c>
      <c r="BR125" s="12">
        <v>410.40168499999999</v>
      </c>
      <c r="BS125" s="12">
        <v>0</v>
      </c>
    </row>
    <row r="126" spans="2:71" x14ac:dyDescent="0.2">
      <c r="B126" s="11" t="s">
        <v>180</v>
      </c>
      <c r="C126" s="83" t="s">
        <v>21</v>
      </c>
      <c r="D126" s="68" t="s">
        <v>0</v>
      </c>
      <c r="E126" s="5" t="s">
        <v>21</v>
      </c>
      <c r="F126" s="5" t="s">
        <v>21</v>
      </c>
      <c r="G126" s="5">
        <v>121.46848</v>
      </c>
      <c r="H126" s="5">
        <v>138.06904499999999</v>
      </c>
      <c r="I126" s="6" t="s">
        <v>21</v>
      </c>
      <c r="J126" s="6" t="s">
        <v>21</v>
      </c>
      <c r="K126" s="5" t="s">
        <v>21</v>
      </c>
      <c r="L126" s="5" t="s">
        <v>21</v>
      </c>
      <c r="M126" s="5">
        <v>3.619326</v>
      </c>
      <c r="N126" s="5">
        <v>14.798648999999999</v>
      </c>
      <c r="O126" s="6" t="s">
        <v>21</v>
      </c>
      <c r="P126" s="6" t="s">
        <v>21</v>
      </c>
      <c r="Q126" s="5" t="s">
        <v>21</v>
      </c>
      <c r="R126" s="7">
        <v>0</v>
      </c>
      <c r="S126" s="5">
        <v>-3.0246409999999999</v>
      </c>
      <c r="T126" s="5">
        <v>9.6036629999999992</v>
      </c>
      <c r="U126" s="6" t="s">
        <v>21</v>
      </c>
      <c r="V126" s="51" t="s">
        <v>21</v>
      </c>
      <c r="AA126" s="12">
        <v>493.62696420200007</v>
      </c>
      <c r="AB126" s="12">
        <v>0</v>
      </c>
      <c r="AC126" s="12">
        <v>400.672933</v>
      </c>
      <c r="AD126" s="12">
        <v>138.301804</v>
      </c>
      <c r="AE126" s="12">
        <v>101.53436600000001</v>
      </c>
      <c r="AF126" s="13">
        <v>0</v>
      </c>
      <c r="AG126" s="13">
        <v>82.768279000000007</v>
      </c>
      <c r="AH126" s="12">
        <v>29.890363000000001</v>
      </c>
      <c r="AI126" s="12">
        <v>19.266147</v>
      </c>
      <c r="AJ126" s="12">
        <v>9.4206269999999996</v>
      </c>
      <c r="AK126" s="12">
        <v>17.986376</v>
      </c>
      <c r="AL126" s="12">
        <v>0</v>
      </c>
      <c r="AM126" s="13">
        <v>0</v>
      </c>
      <c r="AN126" s="13">
        <v>26.119952000000001</v>
      </c>
      <c r="AO126" s="12">
        <v>11.159929999999999</v>
      </c>
      <c r="AP126" s="12">
        <v>-1.5949000000000001E-2</v>
      </c>
      <c r="AQ126" s="12">
        <v>-9.7854379999999992</v>
      </c>
      <c r="AR126" s="12">
        <v>-1.635391</v>
      </c>
      <c r="AS126" s="12">
        <v>0</v>
      </c>
      <c r="AT126" s="13">
        <v>0</v>
      </c>
      <c r="AU126" s="13">
        <v>36.799055000000003</v>
      </c>
      <c r="AV126" s="12">
        <v>15.632550999999999</v>
      </c>
      <c r="AW126" s="12">
        <v>3.8085490000000002</v>
      </c>
      <c r="AX126" s="12">
        <v>-5.9352720000000003</v>
      </c>
      <c r="AY126" s="12">
        <v>3.8085490000000002</v>
      </c>
      <c r="AZ126" s="12">
        <v>-5.9352720000000003</v>
      </c>
      <c r="BA126" s="13">
        <v>0</v>
      </c>
      <c r="BB126" s="13">
        <v>18.627258000000001</v>
      </c>
      <c r="BC126" s="12">
        <v>9.6036629999999992</v>
      </c>
      <c r="BD126" s="12">
        <v>-2.8282050000000001</v>
      </c>
      <c r="BE126" s="12">
        <v>-2.8282050000000001</v>
      </c>
      <c r="BF126" s="12">
        <v>-2.8282050000000001</v>
      </c>
      <c r="BG126" s="12">
        <v>-7.564635</v>
      </c>
      <c r="BH126" s="12">
        <v>51.306308999999999</v>
      </c>
      <c r="BI126" s="12">
        <v>51.306308999999999</v>
      </c>
      <c r="BJ126" s="12">
        <v>33.565148999999998</v>
      </c>
      <c r="BK126" s="12">
        <v>59.737406</v>
      </c>
      <c r="BL126" s="12">
        <v>43.940263000000002</v>
      </c>
      <c r="BM126" s="12">
        <v>0</v>
      </c>
      <c r="BN126" s="12">
        <v>196.188838</v>
      </c>
      <c r="BO126" s="12">
        <v>196.188838</v>
      </c>
      <c r="BP126" s="12">
        <v>193.26555200000001</v>
      </c>
      <c r="BQ126" s="12">
        <v>183.68637699999999</v>
      </c>
      <c r="BR126" s="12">
        <v>181.21953600000001</v>
      </c>
      <c r="BS126" s="12">
        <v>0</v>
      </c>
    </row>
    <row r="127" spans="2:71" x14ac:dyDescent="0.2">
      <c r="B127" s="11" t="s">
        <v>349</v>
      </c>
      <c r="C127" s="83" t="s">
        <v>21</v>
      </c>
      <c r="D127" s="68" t="s">
        <v>0</v>
      </c>
      <c r="E127" s="5" t="s">
        <v>21</v>
      </c>
      <c r="F127" s="5" t="s">
        <v>21</v>
      </c>
      <c r="G127" s="5">
        <v>3.6605050000000001</v>
      </c>
      <c r="H127" s="5">
        <v>4.868296</v>
      </c>
      <c r="I127" s="6" t="s">
        <v>21</v>
      </c>
      <c r="J127" s="6" t="s">
        <v>21</v>
      </c>
      <c r="K127" s="5" t="s">
        <v>21</v>
      </c>
      <c r="L127" s="5" t="s">
        <v>21</v>
      </c>
      <c r="M127" s="5">
        <v>-0.25314399999999998</v>
      </c>
      <c r="N127" s="5">
        <v>-0.216451</v>
      </c>
      <c r="O127" s="6" t="s">
        <v>21</v>
      </c>
      <c r="P127" s="6" t="s">
        <v>21</v>
      </c>
      <c r="Q127" s="5" t="s">
        <v>21</v>
      </c>
      <c r="R127" s="7">
        <v>0</v>
      </c>
      <c r="S127" s="5">
        <v>-0.239428</v>
      </c>
      <c r="T127" s="5">
        <v>-0.101703</v>
      </c>
      <c r="U127" s="6" t="s">
        <v>21</v>
      </c>
      <c r="V127" s="51" t="s">
        <v>21</v>
      </c>
      <c r="AA127" s="12">
        <v>22.2425</v>
      </c>
      <c r="AB127" s="12">
        <v>0</v>
      </c>
      <c r="AC127" s="12">
        <v>16.328326000000001</v>
      </c>
      <c r="AD127" s="12">
        <v>6.4076880000000003</v>
      </c>
      <c r="AE127" s="12">
        <v>2.8670360000000001</v>
      </c>
      <c r="AF127" s="13">
        <v>0</v>
      </c>
      <c r="AG127" s="13">
        <v>4.2013740000000004</v>
      </c>
      <c r="AH127" s="12">
        <v>1.2537419999999999</v>
      </c>
      <c r="AI127" s="12">
        <v>0.88754999999999995</v>
      </c>
      <c r="AJ127" s="12">
        <v>0.73970899999999995</v>
      </c>
      <c r="AK127" s="12">
        <v>0.184478</v>
      </c>
      <c r="AL127" s="12">
        <v>0</v>
      </c>
      <c r="AM127" s="13">
        <v>0</v>
      </c>
      <c r="AN127" s="13">
        <v>-0.51056199999999996</v>
      </c>
      <c r="AO127" s="12">
        <v>-0.265044</v>
      </c>
      <c r="AP127" s="12">
        <v>-0.634436</v>
      </c>
      <c r="AQ127" s="12">
        <v>-3.7820000000000002E-3</v>
      </c>
      <c r="AR127" s="12">
        <v>-0.264795</v>
      </c>
      <c r="AS127" s="12">
        <v>0</v>
      </c>
      <c r="AT127" s="13">
        <v>0</v>
      </c>
      <c r="AU127" s="13">
        <v>-0.32261899999999999</v>
      </c>
      <c r="AV127" s="12">
        <v>-0.216451</v>
      </c>
      <c r="AW127" s="12">
        <v>-3.6880660000000001</v>
      </c>
      <c r="AX127" s="12">
        <v>1.6372999999999999E-2</v>
      </c>
      <c r="AY127" s="12">
        <v>-3.6880660000000001</v>
      </c>
      <c r="AZ127" s="12">
        <v>1.6372999999999999E-2</v>
      </c>
      <c r="BA127" s="13">
        <v>0</v>
      </c>
      <c r="BB127" s="13">
        <v>-0.48764299999999999</v>
      </c>
      <c r="BC127" s="12">
        <v>-0.101703</v>
      </c>
      <c r="BD127" s="12">
        <v>0.65299099999999999</v>
      </c>
      <c r="BE127" s="12">
        <v>0.65299099999999999</v>
      </c>
      <c r="BF127" s="12">
        <v>0.65299099999999999</v>
      </c>
      <c r="BG127" s="12">
        <v>-0.262932</v>
      </c>
      <c r="BH127" s="12">
        <v>7.9495719999999999</v>
      </c>
      <c r="BI127" s="12">
        <v>7.9495719999999999</v>
      </c>
      <c r="BJ127" s="12">
        <v>6.4587810000000001</v>
      </c>
      <c r="BK127" s="12">
        <v>5.9933079999999999</v>
      </c>
      <c r="BL127" s="12">
        <v>6.0104629999999997</v>
      </c>
      <c r="BM127" s="12">
        <v>0</v>
      </c>
      <c r="BN127" s="12">
        <v>4.3526030000000002</v>
      </c>
      <c r="BO127" s="12">
        <v>4.3526030000000002</v>
      </c>
      <c r="BP127" s="12">
        <v>5.088838</v>
      </c>
      <c r="BQ127" s="12">
        <v>3.9908190000000001</v>
      </c>
      <c r="BR127" s="12">
        <v>3.708558</v>
      </c>
      <c r="BS127" s="12">
        <v>0</v>
      </c>
    </row>
    <row r="128" spans="2:71" x14ac:dyDescent="0.2">
      <c r="B128" s="11" t="s">
        <v>335</v>
      </c>
      <c r="C128" s="83" t="s">
        <v>21</v>
      </c>
      <c r="D128" s="68" t="s">
        <v>0</v>
      </c>
      <c r="E128" s="5" t="s">
        <v>21</v>
      </c>
      <c r="F128" s="5" t="s">
        <v>21</v>
      </c>
      <c r="G128" s="5">
        <v>119.402546</v>
      </c>
      <c r="H128" s="5">
        <v>95.476602</v>
      </c>
      <c r="I128" s="6" t="s">
        <v>21</v>
      </c>
      <c r="J128" s="6" t="s">
        <v>21</v>
      </c>
      <c r="K128" s="5" t="s">
        <v>21</v>
      </c>
      <c r="L128" s="5" t="s">
        <v>21</v>
      </c>
      <c r="M128" s="5">
        <v>11.072209000000001</v>
      </c>
      <c r="N128" s="5">
        <v>16.314008000000001</v>
      </c>
      <c r="O128" s="6" t="s">
        <v>21</v>
      </c>
      <c r="P128" s="6" t="s">
        <v>21</v>
      </c>
      <c r="Q128" s="5" t="s">
        <v>21</v>
      </c>
      <c r="R128" s="7">
        <v>0</v>
      </c>
      <c r="S128" s="5">
        <v>4.9668939999999999</v>
      </c>
      <c r="T128" s="5">
        <v>4.4392750000000003</v>
      </c>
      <c r="U128" s="6" t="s">
        <v>21</v>
      </c>
      <c r="V128" s="51" t="s">
        <v>21</v>
      </c>
      <c r="AA128" s="12">
        <v>149.0076</v>
      </c>
      <c r="AB128" s="12">
        <v>0</v>
      </c>
      <c r="AC128" s="12">
        <v>265.07397800000001</v>
      </c>
      <c r="AD128" s="12">
        <v>102.723921</v>
      </c>
      <c r="AE128" s="12">
        <v>102.586277</v>
      </c>
      <c r="AF128" s="13">
        <v>0</v>
      </c>
      <c r="AG128" s="13">
        <v>81.136611000000002</v>
      </c>
      <c r="AH128" s="12">
        <v>28.352021000000001</v>
      </c>
      <c r="AI128" s="12">
        <v>16.1294</v>
      </c>
      <c r="AJ128" s="12">
        <v>18.679855</v>
      </c>
      <c r="AK128" s="12">
        <v>21.668116000000001</v>
      </c>
      <c r="AL128" s="12">
        <v>0</v>
      </c>
      <c r="AM128" s="13">
        <v>0</v>
      </c>
      <c r="AN128" s="13">
        <v>39.809399999999997</v>
      </c>
      <c r="AO128" s="12">
        <v>13.022029</v>
      </c>
      <c r="AP128" s="12">
        <v>6.687411</v>
      </c>
      <c r="AQ128" s="12">
        <v>3.9166189999999999</v>
      </c>
      <c r="AR128" s="12">
        <v>7.8745450000000003</v>
      </c>
      <c r="AS128" s="12">
        <v>0</v>
      </c>
      <c r="AT128" s="13">
        <v>0</v>
      </c>
      <c r="AU128" s="13">
        <v>49.032449</v>
      </c>
      <c r="AV128" s="12">
        <v>16.314007</v>
      </c>
      <c r="AW128" s="12">
        <v>8.8741389999999996</v>
      </c>
      <c r="AX128" s="12">
        <v>6.9692869999999996</v>
      </c>
      <c r="AY128" s="12">
        <v>8.8741389999999996</v>
      </c>
      <c r="AZ128" s="12">
        <v>6.9692869999999996</v>
      </c>
      <c r="BA128" s="13">
        <v>0</v>
      </c>
      <c r="BB128" s="13">
        <v>19.033297000000001</v>
      </c>
      <c r="BC128" s="12">
        <v>4.4392750000000003</v>
      </c>
      <c r="BD128" s="12">
        <v>9.0601369999999992</v>
      </c>
      <c r="BE128" s="12">
        <v>9.0601369999999992</v>
      </c>
      <c r="BF128" s="12">
        <v>9.0601369999999992</v>
      </c>
      <c r="BG128" s="12">
        <v>0.80760600000000005</v>
      </c>
      <c r="BH128" s="12">
        <v>93.429310999999998</v>
      </c>
      <c r="BI128" s="12">
        <v>93.429310999999998</v>
      </c>
      <c r="BJ128" s="12">
        <v>86.223506999999998</v>
      </c>
      <c r="BK128" s="12">
        <v>78.744255999999993</v>
      </c>
      <c r="BL128" s="12">
        <v>83.896957</v>
      </c>
      <c r="BM128" s="12">
        <v>0</v>
      </c>
      <c r="BN128" s="12">
        <v>76.417162000000005</v>
      </c>
      <c r="BO128" s="12">
        <v>76.417162000000005</v>
      </c>
      <c r="BP128" s="12">
        <v>90.397745999999998</v>
      </c>
      <c r="BQ128" s="12">
        <v>85.479136999999994</v>
      </c>
      <c r="BR128" s="12">
        <v>90.627121000000002</v>
      </c>
      <c r="BS128" s="12">
        <v>0</v>
      </c>
    </row>
    <row r="129" spans="2:71" x14ac:dyDescent="0.2">
      <c r="B129" s="11" t="s">
        <v>348</v>
      </c>
      <c r="C129" s="62" t="s">
        <v>21</v>
      </c>
      <c r="D129" s="68" t="s">
        <v>0</v>
      </c>
      <c r="E129" s="5" t="s">
        <v>21</v>
      </c>
      <c r="F129" s="5" t="s">
        <v>21</v>
      </c>
      <c r="G129" s="5">
        <v>98.082069000000004</v>
      </c>
      <c r="H129" s="5">
        <v>91.832414</v>
      </c>
      <c r="I129" s="6" t="s">
        <v>21</v>
      </c>
      <c r="J129" s="6" t="s">
        <v>21</v>
      </c>
      <c r="K129" s="5" t="s">
        <v>21</v>
      </c>
      <c r="L129" s="5" t="s">
        <v>21</v>
      </c>
      <c r="M129" s="5">
        <v>19.313032</v>
      </c>
      <c r="N129" s="5">
        <v>22.050547000000002</v>
      </c>
      <c r="O129" s="6" t="s">
        <v>21</v>
      </c>
      <c r="P129" s="6" t="s">
        <v>21</v>
      </c>
      <c r="Q129" s="5" t="s">
        <v>21</v>
      </c>
      <c r="R129" s="7">
        <v>0</v>
      </c>
      <c r="S129" s="5">
        <v>2.4888499999999998</v>
      </c>
      <c r="T129" s="5">
        <v>-0.41730699999999998</v>
      </c>
      <c r="U129" s="6" t="s">
        <v>21</v>
      </c>
      <c r="V129" s="51" t="s">
        <v>21</v>
      </c>
      <c r="AA129" s="12">
        <v>127.4849019374</v>
      </c>
      <c r="AB129" s="12">
        <v>0</v>
      </c>
      <c r="AC129" s="12">
        <v>248.17777599999999</v>
      </c>
      <c r="AD129" s="12">
        <v>99.470245000000006</v>
      </c>
      <c r="AE129" s="12">
        <v>92.410317000000006</v>
      </c>
      <c r="AF129" s="13">
        <v>0</v>
      </c>
      <c r="AG129" s="13">
        <v>121.35277000000001</v>
      </c>
      <c r="AH129" s="12">
        <v>54.090273000000003</v>
      </c>
      <c r="AI129" s="12">
        <v>37.261431000000002</v>
      </c>
      <c r="AJ129" s="12">
        <v>40.268358999999997</v>
      </c>
      <c r="AK129" s="12">
        <v>41.148093000000003</v>
      </c>
      <c r="AL129" s="12">
        <v>0</v>
      </c>
      <c r="AM129" s="13">
        <v>0</v>
      </c>
      <c r="AN129" s="13">
        <v>29.830072000000001</v>
      </c>
      <c r="AO129" s="12">
        <v>20.786739000000001</v>
      </c>
      <c r="AP129" s="12">
        <v>0.61738700000000002</v>
      </c>
      <c r="AQ129" s="12">
        <v>12.390063</v>
      </c>
      <c r="AR129" s="12">
        <v>14.136895000000001</v>
      </c>
      <c r="AS129" s="12">
        <v>0</v>
      </c>
      <c r="AT129" s="13">
        <v>0</v>
      </c>
      <c r="AU129" s="13">
        <v>33.539825</v>
      </c>
      <c r="AV129" s="12">
        <v>22.050547000000002</v>
      </c>
      <c r="AW129" s="12">
        <v>2.0817559999999999</v>
      </c>
      <c r="AX129" s="12">
        <v>20.125699000000001</v>
      </c>
      <c r="AY129" s="12">
        <v>2.0817559999999999</v>
      </c>
      <c r="AZ129" s="12">
        <v>20.125699000000001</v>
      </c>
      <c r="BA129" s="13">
        <v>0</v>
      </c>
      <c r="BB129" s="13">
        <v>1.1735000000000001E-2</v>
      </c>
      <c r="BC129" s="12">
        <v>-0.41730699999999998</v>
      </c>
      <c r="BD129" s="12">
        <v>8.3668209999999998</v>
      </c>
      <c r="BE129" s="12">
        <v>8.3668209999999998</v>
      </c>
      <c r="BF129" s="12">
        <v>8.3668209999999998</v>
      </c>
      <c r="BG129" s="12">
        <v>4.436293</v>
      </c>
      <c r="BH129" s="12">
        <v>78.442915999999997</v>
      </c>
      <c r="BI129" s="12">
        <v>78.442915999999997</v>
      </c>
      <c r="BJ129" s="12">
        <v>64.546976000000001</v>
      </c>
      <c r="BK129" s="12">
        <v>151.42121900000001</v>
      </c>
      <c r="BL129" s="12">
        <v>120.61313199999999</v>
      </c>
      <c r="BM129" s="12">
        <v>0</v>
      </c>
      <c r="BN129" s="12">
        <v>68.802441999999999</v>
      </c>
      <c r="BO129" s="12">
        <v>68.802441999999999</v>
      </c>
      <c r="BP129" s="12">
        <v>75.492734999999996</v>
      </c>
      <c r="BQ129" s="12">
        <v>79.412582999999998</v>
      </c>
      <c r="BR129" s="12">
        <v>82.986790999999997</v>
      </c>
      <c r="BS129" s="12">
        <v>0</v>
      </c>
    </row>
    <row r="130" spans="2:71" x14ac:dyDescent="0.2">
      <c r="B130" s="11" t="s">
        <v>76</v>
      </c>
      <c r="C130" s="83" t="s">
        <v>21</v>
      </c>
      <c r="D130" s="68" t="s">
        <v>0</v>
      </c>
      <c r="E130" s="5" t="s">
        <v>21</v>
      </c>
      <c r="F130" s="5" t="s">
        <v>21</v>
      </c>
      <c r="G130" s="5">
        <v>53.363591999999997</v>
      </c>
      <c r="H130" s="5">
        <v>48.041327000000003</v>
      </c>
      <c r="I130" s="6" t="s">
        <v>21</v>
      </c>
      <c r="J130" s="6" t="s">
        <v>21</v>
      </c>
      <c r="K130" s="5" t="s">
        <v>21</v>
      </c>
      <c r="L130" s="5" t="s">
        <v>21</v>
      </c>
      <c r="M130" s="5">
        <v>19.131803999999999</v>
      </c>
      <c r="N130" s="5">
        <v>17.928016</v>
      </c>
      <c r="O130" s="6" t="s">
        <v>21</v>
      </c>
      <c r="P130" s="6" t="s">
        <v>21</v>
      </c>
      <c r="Q130" s="5" t="s">
        <v>21</v>
      </c>
      <c r="R130" s="7">
        <v>0</v>
      </c>
      <c r="S130" s="5">
        <v>8.8401499999999995</v>
      </c>
      <c r="T130" s="5">
        <v>2.4829370000000002</v>
      </c>
      <c r="U130" s="6" t="s">
        <v>21</v>
      </c>
      <c r="V130" s="51" t="s">
        <v>21</v>
      </c>
      <c r="AA130" s="12">
        <v>126.9</v>
      </c>
      <c r="AB130" s="12">
        <v>0</v>
      </c>
      <c r="AC130" s="12">
        <v>142.30628200000001</v>
      </c>
      <c r="AD130" s="12">
        <v>50.521321</v>
      </c>
      <c r="AE130" s="12">
        <v>52.426789999999997</v>
      </c>
      <c r="AF130" s="13">
        <v>0</v>
      </c>
      <c r="AG130" s="13">
        <v>51.818677999999998</v>
      </c>
      <c r="AH130" s="12">
        <v>18.599402999999999</v>
      </c>
      <c r="AI130" s="12">
        <v>18.419041</v>
      </c>
      <c r="AJ130" s="12">
        <v>17.924323000000001</v>
      </c>
      <c r="AK130" s="12">
        <v>19.858626999999998</v>
      </c>
      <c r="AL130" s="12">
        <v>0</v>
      </c>
      <c r="AM130" s="13">
        <v>0</v>
      </c>
      <c r="AN130" s="13">
        <v>45.163963000000003</v>
      </c>
      <c r="AO130" s="12">
        <v>16.256155</v>
      </c>
      <c r="AP130" s="12">
        <v>15.784551</v>
      </c>
      <c r="AQ130" s="12">
        <v>15.127559</v>
      </c>
      <c r="AR130" s="12">
        <v>17.243164</v>
      </c>
      <c r="AS130" s="12">
        <v>0</v>
      </c>
      <c r="AT130" s="13">
        <v>0</v>
      </c>
      <c r="AU130" s="13">
        <v>50.308008999999998</v>
      </c>
      <c r="AV130" s="12">
        <v>17.928016</v>
      </c>
      <c r="AW130" s="12">
        <v>17.26867</v>
      </c>
      <c r="AX130" s="12">
        <v>17.007981999999998</v>
      </c>
      <c r="AY130" s="12">
        <v>17.26867</v>
      </c>
      <c r="AZ130" s="12">
        <v>17.007981999999998</v>
      </c>
      <c r="BA130" s="13">
        <v>0</v>
      </c>
      <c r="BB130" s="13">
        <v>13.282208000000001</v>
      </c>
      <c r="BC130" s="12">
        <v>2.4829370000000002</v>
      </c>
      <c r="BD130" s="12">
        <v>12.987033</v>
      </c>
      <c r="BE130" s="12">
        <v>12.987033</v>
      </c>
      <c r="BF130" s="12">
        <v>12.987033</v>
      </c>
      <c r="BG130" s="12">
        <v>6.8333139999999997</v>
      </c>
      <c r="BH130" s="12">
        <v>96.360279000000006</v>
      </c>
      <c r="BI130" s="12">
        <v>96.360279000000006</v>
      </c>
      <c r="BJ130" s="12">
        <v>77.120196000000007</v>
      </c>
      <c r="BK130" s="12">
        <v>75.984640999999996</v>
      </c>
      <c r="BL130" s="12">
        <v>41.069361999999998</v>
      </c>
      <c r="BM130" s="12">
        <v>0</v>
      </c>
      <c r="BN130" s="12">
        <v>107.817566</v>
      </c>
      <c r="BO130" s="12">
        <v>107.817566</v>
      </c>
      <c r="BP130" s="12">
        <v>118.500479</v>
      </c>
      <c r="BQ130" s="12">
        <v>125.20610600000001</v>
      </c>
      <c r="BR130" s="12">
        <v>129.17097899999999</v>
      </c>
      <c r="BS130" s="12">
        <v>0</v>
      </c>
    </row>
    <row r="131" spans="2:71" x14ac:dyDescent="0.2">
      <c r="B131" s="11" t="s">
        <v>283</v>
      </c>
      <c r="C131" s="83" t="s">
        <v>21</v>
      </c>
      <c r="D131" s="68" t="s">
        <v>1</v>
      </c>
      <c r="E131" s="5" t="s">
        <v>21</v>
      </c>
      <c r="F131" s="5" t="s">
        <v>21</v>
      </c>
      <c r="G131" s="5" t="s">
        <v>21</v>
      </c>
      <c r="H131" s="5" t="s">
        <v>21</v>
      </c>
      <c r="I131" s="6" t="s">
        <v>21</v>
      </c>
      <c r="J131" s="6" t="s">
        <v>21</v>
      </c>
      <c r="K131" s="5" t="s">
        <v>21</v>
      </c>
      <c r="L131" s="5" t="s">
        <v>21</v>
      </c>
      <c r="M131" s="5" t="s">
        <v>21</v>
      </c>
      <c r="N131" s="5" t="s">
        <v>21</v>
      </c>
      <c r="O131" s="6" t="s">
        <v>21</v>
      </c>
      <c r="P131" s="6" t="s">
        <v>21</v>
      </c>
      <c r="Q131" s="5" t="s">
        <v>21</v>
      </c>
      <c r="R131" s="7">
        <v>0</v>
      </c>
      <c r="S131" s="5">
        <v>113.946</v>
      </c>
      <c r="T131" s="5">
        <v>1.9610000000000001</v>
      </c>
      <c r="U131" s="6" t="s">
        <v>21</v>
      </c>
      <c r="V131" s="51" t="s">
        <v>21</v>
      </c>
      <c r="AA131" s="12">
        <v>38403</v>
      </c>
      <c r="AB131" s="12">
        <v>0</v>
      </c>
      <c r="AC131" s="12">
        <v>310.70100000000002</v>
      </c>
      <c r="AD131" s="12">
        <v>146.02500000000001</v>
      </c>
      <c r="AE131" s="12">
        <v>172.25399999999999</v>
      </c>
      <c r="AF131" s="13">
        <v>0</v>
      </c>
      <c r="AG131" s="13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3">
        <v>0</v>
      </c>
      <c r="AN131" s="13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3">
        <v>0</v>
      </c>
      <c r="AU131" s="13">
        <v>0</v>
      </c>
      <c r="AV131" s="12">
        <v>1.4390000000000001</v>
      </c>
      <c r="AW131" s="12">
        <v>1.3240000000000001</v>
      </c>
      <c r="AX131" s="12">
        <v>1.274</v>
      </c>
      <c r="AY131" s="12">
        <v>1.3240000000000001</v>
      </c>
      <c r="AZ131" s="12">
        <v>1.274</v>
      </c>
      <c r="BA131" s="13">
        <v>0</v>
      </c>
      <c r="BB131" s="13">
        <v>28.741</v>
      </c>
      <c r="BC131" s="12">
        <v>2.3559999999999999</v>
      </c>
      <c r="BD131" s="12">
        <v>1.744</v>
      </c>
      <c r="BE131" s="12">
        <v>1.744</v>
      </c>
      <c r="BF131" s="12">
        <v>1.744</v>
      </c>
      <c r="BG131" s="12">
        <v>9.42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12">
        <v>0</v>
      </c>
      <c r="BN131" s="12">
        <v>1295.5429999999999</v>
      </c>
      <c r="BO131" s="12">
        <v>1295.5429999999999</v>
      </c>
      <c r="BP131" s="12">
        <v>1417.287</v>
      </c>
      <c r="BQ131" s="12">
        <v>1652.3710000000001</v>
      </c>
      <c r="BR131" s="12">
        <v>2111.415</v>
      </c>
      <c r="BS131" s="12">
        <v>0</v>
      </c>
    </row>
    <row r="132" spans="2:71" x14ac:dyDescent="0.2">
      <c r="B132" s="11" t="s">
        <v>290</v>
      </c>
      <c r="C132" s="83" t="s">
        <v>21</v>
      </c>
      <c r="D132" s="68" t="s">
        <v>0</v>
      </c>
      <c r="E132" s="5" t="s">
        <v>21</v>
      </c>
      <c r="F132" s="5" t="s">
        <v>21</v>
      </c>
      <c r="G132" s="5">
        <v>1002.079</v>
      </c>
      <c r="H132" s="5">
        <v>919.68200000000002</v>
      </c>
      <c r="I132" s="6" t="s">
        <v>21</v>
      </c>
      <c r="J132" s="6" t="s">
        <v>21</v>
      </c>
      <c r="K132" s="5" t="s">
        <v>21</v>
      </c>
      <c r="L132" s="5" t="s">
        <v>21</v>
      </c>
      <c r="M132" s="5">
        <v>76.468999999999994</v>
      </c>
      <c r="N132" s="5">
        <v>56.370000000000005</v>
      </c>
      <c r="O132" s="6" t="s">
        <v>21</v>
      </c>
      <c r="P132" s="6" t="s">
        <v>21</v>
      </c>
      <c r="Q132" s="5" t="s">
        <v>21</v>
      </c>
      <c r="R132" s="7">
        <v>0</v>
      </c>
      <c r="S132" s="5">
        <v>-41.963000000000001</v>
      </c>
      <c r="T132" s="5">
        <v>4.7E-2</v>
      </c>
      <c r="U132" s="6" t="s">
        <v>21</v>
      </c>
      <c r="V132" s="51" t="s">
        <v>21</v>
      </c>
      <c r="AA132" s="12">
        <v>306.89999999999998</v>
      </c>
      <c r="AB132" s="12">
        <v>0</v>
      </c>
      <c r="AC132" s="12">
        <v>2617.1129999999998</v>
      </c>
      <c r="AD132" s="12">
        <v>859.90700000000004</v>
      </c>
      <c r="AE132" s="12">
        <v>840.68200000000002</v>
      </c>
      <c r="AF132" s="13">
        <v>0</v>
      </c>
      <c r="AG132" s="13">
        <v>476.267</v>
      </c>
      <c r="AH132" s="12">
        <v>179.17400000000001</v>
      </c>
      <c r="AI132" s="12">
        <v>169.51900000000001</v>
      </c>
      <c r="AJ132" s="12">
        <v>141.738</v>
      </c>
      <c r="AK132" s="12">
        <v>178.08799999999999</v>
      </c>
      <c r="AL132" s="12">
        <v>0</v>
      </c>
      <c r="AM132" s="13">
        <v>0</v>
      </c>
      <c r="AN132" s="13">
        <v>92.518000000000001</v>
      </c>
      <c r="AO132" s="12">
        <v>48.383000000000003</v>
      </c>
      <c r="AP132" s="12">
        <v>30.152000000000001</v>
      </c>
      <c r="AQ132" s="12">
        <v>11.507</v>
      </c>
      <c r="AR132" s="12">
        <v>42.371000000000002</v>
      </c>
      <c r="AS132" s="12">
        <v>0</v>
      </c>
      <c r="AT132" s="13">
        <v>0</v>
      </c>
      <c r="AU132" s="13">
        <v>116.563</v>
      </c>
      <c r="AV132" s="12">
        <v>56.37</v>
      </c>
      <c r="AW132" s="12">
        <v>38.119999999999997</v>
      </c>
      <c r="AX132" s="12">
        <v>45.29</v>
      </c>
      <c r="AY132" s="12">
        <v>38.119999999999997</v>
      </c>
      <c r="AZ132" s="12">
        <v>45.29</v>
      </c>
      <c r="BA132" s="13">
        <v>0</v>
      </c>
      <c r="BB132" s="13">
        <v>-10.087999999999999</v>
      </c>
      <c r="BC132" s="12">
        <v>4.7E-2</v>
      </c>
      <c r="BD132" s="12">
        <v>-54.521000000000001</v>
      </c>
      <c r="BE132" s="12">
        <v>-54.521000000000001</v>
      </c>
      <c r="BF132" s="12">
        <v>-54.521000000000001</v>
      </c>
      <c r="BG132" s="12">
        <v>-52.23</v>
      </c>
      <c r="BH132" s="12">
        <v>95.873000000000005</v>
      </c>
      <c r="BI132" s="12">
        <v>95.873000000000005</v>
      </c>
      <c r="BJ132" s="12">
        <v>-18.486999999999998</v>
      </c>
      <c r="BK132" s="12">
        <v>50.011000000000003</v>
      </c>
      <c r="BL132" s="12">
        <v>118.515</v>
      </c>
      <c r="BM132" s="12">
        <v>0</v>
      </c>
      <c r="BN132" s="12">
        <v>-53.219000000000001</v>
      </c>
      <c r="BO132" s="12">
        <v>-53.219000000000001</v>
      </c>
      <c r="BP132" s="12">
        <v>-103.078</v>
      </c>
      <c r="BQ132" s="12">
        <v>-154.29</v>
      </c>
      <c r="BR132" s="12">
        <v>-198.13399999999999</v>
      </c>
      <c r="BS132" s="12">
        <v>0</v>
      </c>
    </row>
    <row r="133" spans="2:71" x14ac:dyDescent="0.2">
      <c r="B133" s="11" t="s">
        <v>210</v>
      </c>
      <c r="C133" s="84" t="s">
        <v>21</v>
      </c>
      <c r="D133" s="68" t="s">
        <v>0</v>
      </c>
      <c r="E133" s="5" t="s">
        <v>21</v>
      </c>
      <c r="F133" s="5" t="s">
        <v>21</v>
      </c>
      <c r="G133" s="5">
        <v>120.428777</v>
      </c>
      <c r="H133" s="5">
        <v>88.849530000000001</v>
      </c>
      <c r="I133" s="6" t="s">
        <v>21</v>
      </c>
      <c r="J133" s="6" t="s">
        <v>21</v>
      </c>
      <c r="K133" s="5" t="s">
        <v>21</v>
      </c>
      <c r="L133" s="5" t="s">
        <v>21</v>
      </c>
      <c r="M133" s="5">
        <v>13.948340999999999</v>
      </c>
      <c r="N133" s="5">
        <v>5.5619999999998448E-3</v>
      </c>
      <c r="O133" s="6" t="s">
        <v>21</v>
      </c>
      <c r="P133" s="6" t="s">
        <v>21</v>
      </c>
      <c r="Q133" s="5" t="s">
        <v>21</v>
      </c>
      <c r="R133" s="7">
        <v>0</v>
      </c>
      <c r="S133" s="5">
        <v>10.538686999999999</v>
      </c>
      <c r="T133" s="5">
        <v>-18.821415999999999</v>
      </c>
      <c r="U133" s="6" t="s">
        <v>21</v>
      </c>
      <c r="V133" s="51" t="s">
        <v>21</v>
      </c>
      <c r="AA133" s="12">
        <v>306</v>
      </c>
      <c r="AB133" s="12">
        <v>0</v>
      </c>
      <c r="AC133" s="12">
        <v>316.51521700000001</v>
      </c>
      <c r="AD133" s="12">
        <v>69.202123</v>
      </c>
      <c r="AE133" s="12">
        <v>107.08469700000001</v>
      </c>
      <c r="AF133" s="13">
        <v>0</v>
      </c>
      <c r="AG133" s="13">
        <v>72.597164000000006</v>
      </c>
      <c r="AH133" s="12">
        <v>22.212909</v>
      </c>
      <c r="AI133" s="12">
        <v>27.283643999999999</v>
      </c>
      <c r="AJ133" s="12">
        <v>41.264698000000003</v>
      </c>
      <c r="AK133" s="12">
        <v>42.577547000000003</v>
      </c>
      <c r="AL133" s="12">
        <v>0</v>
      </c>
      <c r="AM133" s="13">
        <v>0</v>
      </c>
      <c r="AN133" s="13">
        <v>-8.7419060000000002</v>
      </c>
      <c r="AO133" s="12">
        <v>-2.225708</v>
      </c>
      <c r="AP133" s="12">
        <v>16.706337999999999</v>
      </c>
      <c r="AQ133" s="12">
        <v>17.062829000000001</v>
      </c>
      <c r="AR133" s="12">
        <v>10.303042</v>
      </c>
      <c r="AS133" s="12">
        <v>0</v>
      </c>
      <c r="AT133" s="13">
        <v>0</v>
      </c>
      <c r="AU133" s="13">
        <v>-2.407181</v>
      </c>
      <c r="AV133" s="12">
        <v>5.5620000000000001E-3</v>
      </c>
      <c r="AW133" s="12">
        <v>16.706337999999999</v>
      </c>
      <c r="AX133" s="12">
        <v>19.378437000000002</v>
      </c>
      <c r="AY133" s="12">
        <v>16.706337999999999</v>
      </c>
      <c r="AZ133" s="12">
        <v>19.378437000000002</v>
      </c>
      <c r="BA133" s="13">
        <v>0</v>
      </c>
      <c r="BB133" s="13">
        <v>-38.048583999999998</v>
      </c>
      <c r="BC133" s="12">
        <v>-18.821415999999999</v>
      </c>
      <c r="BD133" s="12">
        <v>2.2182270000000002</v>
      </c>
      <c r="BE133" s="12">
        <v>2.2182270000000002</v>
      </c>
      <c r="BF133" s="12">
        <v>2.2182270000000002</v>
      </c>
      <c r="BG133" s="12">
        <v>4.2755390000000002</v>
      </c>
      <c r="BH133" s="12">
        <v>80.029602999999994</v>
      </c>
      <c r="BI133" s="12">
        <v>80.029602999999994</v>
      </c>
      <c r="BJ133" s="12">
        <v>60.225085999999997</v>
      </c>
      <c r="BK133" s="12">
        <v>96.725183999999999</v>
      </c>
      <c r="BL133" s="12">
        <v>109.152952</v>
      </c>
      <c r="BM133" s="12">
        <v>0</v>
      </c>
      <c r="BN133" s="12">
        <v>69.424199000000002</v>
      </c>
      <c r="BO133" s="12">
        <v>69.424199000000002</v>
      </c>
      <c r="BP133" s="12">
        <v>65.366162000000003</v>
      </c>
      <c r="BQ133" s="12">
        <v>69.141936999999999</v>
      </c>
      <c r="BR133" s="12">
        <v>77.057101000000003</v>
      </c>
      <c r="BS133" s="12">
        <v>0</v>
      </c>
    </row>
    <row r="134" spans="2:71" x14ac:dyDescent="0.2">
      <c r="B134" s="11" t="s">
        <v>89</v>
      </c>
      <c r="C134" s="84" t="s">
        <v>21</v>
      </c>
      <c r="D134" s="68" t="s">
        <v>0</v>
      </c>
      <c r="E134" s="5" t="s">
        <v>21</v>
      </c>
      <c r="F134" s="5" t="s">
        <v>21</v>
      </c>
      <c r="G134" s="5">
        <v>1561.5218170000001</v>
      </c>
      <c r="H134" s="5">
        <v>1399.1231560000001</v>
      </c>
      <c r="I134" s="6" t="s">
        <v>21</v>
      </c>
      <c r="J134" s="6" t="s">
        <v>21</v>
      </c>
      <c r="K134" s="5" t="s">
        <v>21</v>
      </c>
      <c r="L134" s="5" t="s">
        <v>21</v>
      </c>
      <c r="M134" s="5">
        <v>131.438659</v>
      </c>
      <c r="N134" s="5">
        <v>53.952100999999999</v>
      </c>
      <c r="O134" s="6" t="s">
        <v>21</v>
      </c>
      <c r="P134" s="6" t="s">
        <v>21</v>
      </c>
      <c r="Q134" s="5" t="s">
        <v>21</v>
      </c>
      <c r="R134" s="7">
        <v>0</v>
      </c>
      <c r="S134" s="5">
        <v>-100.159947</v>
      </c>
      <c r="T134" s="5">
        <v>-61.089351999999998</v>
      </c>
      <c r="U134" s="6" t="s">
        <v>21</v>
      </c>
      <c r="V134" s="51" t="s">
        <v>21</v>
      </c>
      <c r="AA134" s="12">
        <v>2485</v>
      </c>
      <c r="AB134" s="12">
        <v>0</v>
      </c>
      <c r="AC134" s="12">
        <v>3787.1683659999999</v>
      </c>
      <c r="AD134" s="12">
        <v>1416.191507</v>
      </c>
      <c r="AE134" s="12">
        <v>1376.494377</v>
      </c>
      <c r="AF134" s="13">
        <v>0</v>
      </c>
      <c r="AG134" s="13">
        <v>930.01696800000002</v>
      </c>
      <c r="AH134" s="12">
        <v>350.72366499999998</v>
      </c>
      <c r="AI134" s="12">
        <v>371.50592599999999</v>
      </c>
      <c r="AJ134" s="12">
        <v>378.75058000000001</v>
      </c>
      <c r="AK134" s="12">
        <v>432.11979000000002</v>
      </c>
      <c r="AL134" s="12">
        <v>0</v>
      </c>
      <c r="AM134" s="13">
        <v>0</v>
      </c>
      <c r="AN134" s="13">
        <v>-61.847596000000003</v>
      </c>
      <c r="AO134" s="12">
        <v>19.255414999999999</v>
      </c>
      <c r="AP134" s="12">
        <v>29.342518999999999</v>
      </c>
      <c r="AQ134" s="12">
        <v>11.497887</v>
      </c>
      <c r="AR134" s="12">
        <v>47.082622999999998</v>
      </c>
      <c r="AS134" s="12">
        <v>0</v>
      </c>
      <c r="AT134" s="13">
        <v>0</v>
      </c>
      <c r="AU134" s="13">
        <v>43.977049000000001</v>
      </c>
      <c r="AV134" s="12">
        <v>54.553204000000001</v>
      </c>
      <c r="AW134" s="12">
        <v>64.766818000000001</v>
      </c>
      <c r="AX134" s="12">
        <v>93.524692999999999</v>
      </c>
      <c r="AY134" s="12">
        <v>64.766818000000001</v>
      </c>
      <c r="AZ134" s="12">
        <v>93.524692999999999</v>
      </c>
      <c r="BA134" s="13">
        <v>0</v>
      </c>
      <c r="BB134" s="13">
        <v>204.31780599999999</v>
      </c>
      <c r="BC134" s="12">
        <v>-61.089351999999998</v>
      </c>
      <c r="BD134" s="12">
        <v>-215.81421700000001</v>
      </c>
      <c r="BE134" s="12">
        <v>-215.81421700000001</v>
      </c>
      <c r="BF134" s="12">
        <v>-215.81421700000001</v>
      </c>
      <c r="BG134" s="12">
        <v>-99.660619999999994</v>
      </c>
      <c r="BH134" s="12">
        <v>806.865635</v>
      </c>
      <c r="BI134" s="12">
        <v>806.865635</v>
      </c>
      <c r="BJ134" s="12">
        <v>460.18900400000001</v>
      </c>
      <c r="BK134" s="12">
        <v>1437.3588319999999</v>
      </c>
      <c r="BL134" s="12">
        <v>1385.826485</v>
      </c>
      <c r="BM134" s="12">
        <v>0</v>
      </c>
      <c r="BN134" s="12">
        <v>281.71441900000002</v>
      </c>
      <c r="BO134" s="12">
        <v>281.71441900000002</v>
      </c>
      <c r="BP134" s="12">
        <v>53.249375000000001</v>
      </c>
      <c r="BQ134" s="12">
        <v>-46.411245000000001</v>
      </c>
      <c r="BR134" s="12">
        <v>-146.571191</v>
      </c>
      <c r="BS134" s="12">
        <v>0</v>
      </c>
    </row>
    <row r="135" spans="2:71" x14ac:dyDescent="0.2">
      <c r="B135" s="11" t="s">
        <v>86</v>
      </c>
      <c r="C135" s="83" t="s">
        <v>21</v>
      </c>
      <c r="D135" s="68" t="s">
        <v>0</v>
      </c>
      <c r="E135" s="5">
        <v>985.281661192</v>
      </c>
      <c r="F135" s="5" t="s">
        <v>21</v>
      </c>
      <c r="G135" s="5">
        <v>862.66909899999996</v>
      </c>
      <c r="H135" s="5">
        <v>822.76578099999995</v>
      </c>
      <c r="I135" s="6" t="s">
        <v>21</v>
      </c>
      <c r="J135" s="6" t="s">
        <v>21</v>
      </c>
      <c r="K135" s="5">
        <v>187.39031147350002</v>
      </c>
      <c r="L135" s="5" t="s">
        <v>21</v>
      </c>
      <c r="M135" s="5">
        <v>135.411044</v>
      </c>
      <c r="N135" s="5">
        <v>173.67845999999997</v>
      </c>
      <c r="O135" s="6" t="s">
        <v>21</v>
      </c>
      <c r="P135" s="6" t="s">
        <v>21</v>
      </c>
      <c r="Q135" s="5">
        <v>53.9903114735</v>
      </c>
      <c r="R135" s="7">
        <v>0</v>
      </c>
      <c r="S135" s="5">
        <v>19.346716000000001</v>
      </c>
      <c r="T135" s="5">
        <v>51.807096999999999</v>
      </c>
      <c r="U135" s="6" t="s">
        <v>21</v>
      </c>
      <c r="V135" s="51" t="s">
        <v>21</v>
      </c>
      <c r="AA135" s="12">
        <v>1833.7524187500001</v>
      </c>
      <c r="AB135" s="12">
        <v>0</v>
      </c>
      <c r="AC135" s="12">
        <v>2236.8474660000002</v>
      </c>
      <c r="AD135" s="12">
        <v>761.92822999999999</v>
      </c>
      <c r="AE135" s="12">
        <v>775.94229199999995</v>
      </c>
      <c r="AF135" s="13">
        <v>0</v>
      </c>
      <c r="AG135" s="13">
        <v>574.81162200000006</v>
      </c>
      <c r="AH135" s="12">
        <v>229.47638900000001</v>
      </c>
      <c r="AI135" s="12">
        <v>191.947935</v>
      </c>
      <c r="AJ135" s="12">
        <v>176.69888700000001</v>
      </c>
      <c r="AK135" s="12">
        <v>195.90467699999999</v>
      </c>
      <c r="AL135" s="12">
        <v>0</v>
      </c>
      <c r="AM135" s="13">
        <v>0</v>
      </c>
      <c r="AN135" s="13">
        <v>293.18164000000002</v>
      </c>
      <c r="AO135" s="12">
        <v>129.11498599999999</v>
      </c>
      <c r="AP135" s="12">
        <v>102.691607</v>
      </c>
      <c r="AQ135" s="12">
        <v>80.845697999999999</v>
      </c>
      <c r="AR135" s="12">
        <v>86.200423999999998</v>
      </c>
      <c r="AS135" s="12">
        <v>0</v>
      </c>
      <c r="AT135" s="13">
        <v>0</v>
      </c>
      <c r="AU135" s="13">
        <v>414.41277400000001</v>
      </c>
      <c r="AV135" s="12">
        <v>175.57026200000001</v>
      </c>
      <c r="AW135" s="12">
        <v>139.773785</v>
      </c>
      <c r="AX135" s="12">
        <v>126.036669</v>
      </c>
      <c r="AY135" s="12">
        <v>139.773785</v>
      </c>
      <c r="AZ135" s="12">
        <v>126.036669</v>
      </c>
      <c r="BA135" s="13">
        <v>0</v>
      </c>
      <c r="BB135" s="13">
        <v>75.089881000000005</v>
      </c>
      <c r="BC135" s="12">
        <v>51.807096999999999</v>
      </c>
      <c r="BD135" s="12">
        <v>20.651496000000002</v>
      </c>
      <c r="BE135" s="12">
        <v>20.651496000000002</v>
      </c>
      <c r="BF135" s="12">
        <v>20.651496000000002</v>
      </c>
      <c r="BG135" s="12">
        <v>-2.653108</v>
      </c>
      <c r="BH135" s="12">
        <v>2606.8484600000002</v>
      </c>
      <c r="BI135" s="12">
        <v>2606.8484600000002</v>
      </c>
      <c r="BJ135" s="12">
        <v>2377.9513040000002</v>
      </c>
      <c r="BK135" s="12">
        <v>2616.2877859999999</v>
      </c>
      <c r="BL135" s="12">
        <v>2534.975535</v>
      </c>
      <c r="BM135" s="12">
        <v>0</v>
      </c>
      <c r="BN135" s="12">
        <v>1120.0675329999999</v>
      </c>
      <c r="BO135" s="12">
        <v>1120.0675329999999</v>
      </c>
      <c r="BP135" s="12">
        <v>920.94325300000003</v>
      </c>
      <c r="BQ135" s="12">
        <v>1013.0145659999999</v>
      </c>
      <c r="BR135" s="12">
        <v>929.52597000000003</v>
      </c>
      <c r="BS135" s="12">
        <v>0</v>
      </c>
    </row>
    <row r="136" spans="2:71" x14ac:dyDescent="0.2">
      <c r="B136" s="11" t="s">
        <v>98</v>
      </c>
      <c r="C136" s="83" t="s">
        <v>21</v>
      </c>
      <c r="D136" s="68" t="s">
        <v>0</v>
      </c>
      <c r="E136" s="5">
        <v>471.57142857142856</v>
      </c>
      <c r="F136" s="5" t="s">
        <v>21</v>
      </c>
      <c r="G136" s="5">
        <v>475.87417299999998</v>
      </c>
      <c r="H136" s="5">
        <v>451.85020900000001</v>
      </c>
      <c r="I136" s="6" t="s">
        <v>21</v>
      </c>
      <c r="J136" s="6" t="s">
        <v>21</v>
      </c>
      <c r="K136" s="5">
        <v>82.857142857142861</v>
      </c>
      <c r="L136" s="5" t="s">
        <v>21</v>
      </c>
      <c r="M136" s="5">
        <v>84.869753000000003</v>
      </c>
      <c r="N136" s="5">
        <v>121.13069400000001</v>
      </c>
      <c r="O136" s="6" t="s">
        <v>21</v>
      </c>
      <c r="P136" s="6" t="s">
        <v>21</v>
      </c>
      <c r="Q136" s="5">
        <v>29.714285714285715</v>
      </c>
      <c r="R136" s="7">
        <v>0</v>
      </c>
      <c r="S136" s="5">
        <v>5.00929</v>
      </c>
      <c r="T136" s="5">
        <v>99.233830999999995</v>
      </c>
      <c r="U136" s="6" t="s">
        <v>21</v>
      </c>
      <c r="V136" s="51" t="s">
        <v>21</v>
      </c>
      <c r="AA136" s="12">
        <v>1060.4128696999999</v>
      </c>
      <c r="AB136" s="12">
        <v>0</v>
      </c>
      <c r="AC136" s="12">
        <v>1305.19398</v>
      </c>
      <c r="AD136" s="12">
        <v>394.76407499999999</v>
      </c>
      <c r="AE136" s="12">
        <v>336.18994400000003</v>
      </c>
      <c r="AF136" s="13">
        <v>0</v>
      </c>
      <c r="AG136" s="13">
        <v>352.40211399999998</v>
      </c>
      <c r="AH136" s="12">
        <v>119.53454600000001</v>
      </c>
      <c r="AI136" s="12">
        <v>53.578499999999998</v>
      </c>
      <c r="AJ136" s="12">
        <v>67.209811000000002</v>
      </c>
      <c r="AK136" s="12">
        <v>82.517903000000004</v>
      </c>
      <c r="AL136" s="12">
        <v>0</v>
      </c>
      <c r="AM136" s="13">
        <v>0</v>
      </c>
      <c r="AN136" s="13">
        <v>267.90583400000003</v>
      </c>
      <c r="AO136" s="12">
        <v>90.981739000000005</v>
      </c>
      <c r="AP136" s="12">
        <v>11.378817</v>
      </c>
      <c r="AQ136" s="12">
        <v>32.888396</v>
      </c>
      <c r="AR136" s="12">
        <v>43.855598000000001</v>
      </c>
      <c r="AS136" s="12">
        <v>0</v>
      </c>
      <c r="AT136" s="13">
        <v>0</v>
      </c>
      <c r="AU136" s="13">
        <v>347.585554</v>
      </c>
      <c r="AV136" s="12">
        <v>121.13069400000001</v>
      </c>
      <c r="AW136" s="12">
        <v>40.715601999999997</v>
      </c>
      <c r="AX136" s="12">
        <v>62.316648999999998</v>
      </c>
      <c r="AY136" s="12">
        <v>40.715601999999997</v>
      </c>
      <c r="AZ136" s="12">
        <v>62.316648999999998</v>
      </c>
      <c r="BA136" s="13">
        <v>0</v>
      </c>
      <c r="BB136" s="13">
        <v>216.67007599999999</v>
      </c>
      <c r="BC136" s="12">
        <v>99.233830999999995</v>
      </c>
      <c r="BD136" s="12">
        <v>-61.744543999999998</v>
      </c>
      <c r="BE136" s="12">
        <v>-61.744543999999998</v>
      </c>
      <c r="BF136" s="12">
        <v>-61.744543999999998</v>
      </c>
      <c r="BG136" s="12">
        <v>18.192174000000001</v>
      </c>
      <c r="BH136" s="12">
        <v>1433.546325</v>
      </c>
      <c r="BI136" s="12">
        <v>1433.546325</v>
      </c>
      <c r="BJ136" s="12">
        <v>1278.404405</v>
      </c>
      <c r="BK136" s="12">
        <v>1476.356636</v>
      </c>
      <c r="BL136" s="12">
        <v>1562.733029</v>
      </c>
      <c r="BM136" s="12">
        <v>0</v>
      </c>
      <c r="BN136" s="12">
        <v>1339.295775</v>
      </c>
      <c r="BO136" s="12">
        <v>1339.295775</v>
      </c>
      <c r="BP136" s="12">
        <v>1326.0258510000001</v>
      </c>
      <c r="BQ136" s="12">
        <v>1339.131856</v>
      </c>
      <c r="BR136" s="12">
        <v>1369.709834</v>
      </c>
      <c r="BS136" s="12">
        <v>0</v>
      </c>
    </row>
    <row r="137" spans="2:71" x14ac:dyDescent="0.2">
      <c r="B137" s="11" t="s">
        <v>69</v>
      </c>
      <c r="C137" s="83" t="s">
        <v>21</v>
      </c>
      <c r="D137" s="68" t="s">
        <v>0</v>
      </c>
      <c r="E137" s="5" t="s">
        <v>21</v>
      </c>
      <c r="F137" s="5" t="s">
        <v>21</v>
      </c>
      <c r="G137" s="5">
        <v>26.879957999999998</v>
      </c>
      <c r="H137" s="5">
        <v>23.341953</v>
      </c>
      <c r="I137" s="6" t="s">
        <v>21</v>
      </c>
      <c r="J137" s="6" t="s">
        <v>21</v>
      </c>
      <c r="K137" s="5" t="s">
        <v>21</v>
      </c>
      <c r="L137" s="5" t="s">
        <v>21</v>
      </c>
      <c r="M137" s="5">
        <v>3.1449669999999998</v>
      </c>
      <c r="N137" s="5">
        <v>3.923943</v>
      </c>
      <c r="O137" s="6" t="s">
        <v>21</v>
      </c>
      <c r="P137" s="6" t="s">
        <v>21</v>
      </c>
      <c r="Q137" s="5" t="s">
        <v>21</v>
      </c>
      <c r="R137" s="7">
        <v>0</v>
      </c>
      <c r="S137" s="5">
        <v>3.988283</v>
      </c>
      <c r="T137" s="5">
        <v>1.8783430000000001</v>
      </c>
      <c r="U137" s="6" t="s">
        <v>21</v>
      </c>
      <c r="V137" s="51" t="s">
        <v>21</v>
      </c>
      <c r="AA137" s="12">
        <v>118.035</v>
      </c>
      <c r="AB137" s="12">
        <v>0</v>
      </c>
      <c r="AC137" s="12">
        <v>64.017426</v>
      </c>
      <c r="AD137" s="12">
        <v>23.991717000000001</v>
      </c>
      <c r="AE137" s="12">
        <v>22.599022999999999</v>
      </c>
      <c r="AF137" s="13">
        <v>0</v>
      </c>
      <c r="AG137" s="13">
        <v>10.467867</v>
      </c>
      <c r="AH137" s="12">
        <v>4.5796869999999998</v>
      </c>
      <c r="AI137" s="12">
        <v>4.1861370000000004</v>
      </c>
      <c r="AJ137" s="12">
        <v>2.9612500000000002</v>
      </c>
      <c r="AK137" s="12">
        <v>3.8200430000000001</v>
      </c>
      <c r="AL137" s="12">
        <v>0</v>
      </c>
      <c r="AM137" s="13">
        <v>0</v>
      </c>
      <c r="AN137" s="13">
        <v>5.8593279999999996</v>
      </c>
      <c r="AO137" s="12">
        <v>3.0561189999999998</v>
      </c>
      <c r="AP137" s="12">
        <v>2.0797759999999998</v>
      </c>
      <c r="AQ137" s="12">
        <v>1.0895760000000001</v>
      </c>
      <c r="AR137" s="12">
        <v>2.1284079999999999</v>
      </c>
      <c r="AS137" s="12">
        <v>0</v>
      </c>
      <c r="AT137" s="13">
        <v>0</v>
      </c>
      <c r="AU137" s="13">
        <v>8.2824089999999995</v>
      </c>
      <c r="AV137" s="12">
        <v>3.9239440000000001</v>
      </c>
      <c r="AW137" s="12">
        <v>2.9122319999999999</v>
      </c>
      <c r="AX137" s="12">
        <v>1.8820220000000001</v>
      </c>
      <c r="AY137" s="12">
        <v>2.9122319999999999</v>
      </c>
      <c r="AZ137" s="12">
        <v>1.8820220000000001</v>
      </c>
      <c r="BA137" s="13">
        <v>0</v>
      </c>
      <c r="BB137" s="13">
        <v>3.6988029999999998</v>
      </c>
      <c r="BC137" s="12">
        <v>1.8783430000000001</v>
      </c>
      <c r="BD137" s="12">
        <v>4.1283139999999996</v>
      </c>
      <c r="BE137" s="12">
        <v>4.1283139999999996</v>
      </c>
      <c r="BF137" s="12">
        <v>4.1283139999999996</v>
      </c>
      <c r="BG137" s="12">
        <v>2.6782629999999998</v>
      </c>
      <c r="BH137" s="12">
        <v>10.911394</v>
      </c>
      <c r="BI137" s="12">
        <v>10.911394</v>
      </c>
      <c r="BJ137" s="12">
        <v>4.290883</v>
      </c>
      <c r="BK137" s="12">
        <v>-14.70922</v>
      </c>
      <c r="BL137" s="12">
        <v>-15.430406</v>
      </c>
      <c r="BM137" s="12">
        <v>0</v>
      </c>
      <c r="BN137" s="12">
        <v>72.643690000000007</v>
      </c>
      <c r="BO137" s="12">
        <v>72.643690000000007</v>
      </c>
      <c r="BP137" s="12">
        <v>99.914624000000003</v>
      </c>
      <c r="BQ137" s="12">
        <v>127.31902599999999</v>
      </c>
      <c r="BR137" s="12">
        <v>131.27238</v>
      </c>
      <c r="BS137" s="12">
        <v>0</v>
      </c>
    </row>
    <row r="138" spans="2:71" x14ac:dyDescent="0.2">
      <c r="B138" s="11" t="s">
        <v>81</v>
      </c>
      <c r="C138" s="62" t="s">
        <v>21</v>
      </c>
      <c r="D138" s="68" t="s">
        <v>0</v>
      </c>
      <c r="E138" s="5" t="s">
        <v>21</v>
      </c>
      <c r="F138" s="5" t="s">
        <v>21</v>
      </c>
      <c r="G138" s="5">
        <v>1127.3080809999999</v>
      </c>
      <c r="H138" s="5">
        <v>1239.8376049999999</v>
      </c>
      <c r="I138" s="6" t="s">
        <v>21</v>
      </c>
      <c r="J138" s="6" t="s">
        <v>21</v>
      </c>
      <c r="K138" s="5" t="s">
        <v>21</v>
      </c>
      <c r="L138" s="5" t="s">
        <v>21</v>
      </c>
      <c r="M138" s="5">
        <v>129.444794</v>
      </c>
      <c r="N138" s="5">
        <v>194.259694</v>
      </c>
      <c r="O138" s="6" t="s">
        <v>21</v>
      </c>
      <c r="P138" s="6" t="s">
        <v>21</v>
      </c>
      <c r="Q138" s="5" t="s">
        <v>21</v>
      </c>
      <c r="R138" s="7">
        <v>0</v>
      </c>
      <c r="S138" s="5">
        <v>69.574038000000002</v>
      </c>
      <c r="T138" s="5">
        <v>81.701150999999996</v>
      </c>
      <c r="U138" s="6" t="s">
        <v>21</v>
      </c>
      <c r="V138" s="51" t="s">
        <v>21</v>
      </c>
      <c r="AA138" s="12">
        <v>1287.0899999999999</v>
      </c>
      <c r="AB138" s="12">
        <v>0</v>
      </c>
      <c r="AC138" s="12">
        <v>3133.7793980000001</v>
      </c>
      <c r="AD138" s="12">
        <v>1749.3460789999999</v>
      </c>
      <c r="AE138" s="12">
        <v>1149.0288129999999</v>
      </c>
      <c r="AF138" s="13">
        <v>0</v>
      </c>
      <c r="AG138" s="13">
        <v>461.64346</v>
      </c>
      <c r="AH138" s="12">
        <v>196.61052799999999</v>
      </c>
      <c r="AI138" s="12">
        <v>209.507914</v>
      </c>
      <c r="AJ138" s="12">
        <v>132.25041200000001</v>
      </c>
      <c r="AK138" s="12">
        <v>159.443387</v>
      </c>
      <c r="AL138" s="12">
        <v>0</v>
      </c>
      <c r="AM138" s="13">
        <v>0</v>
      </c>
      <c r="AN138" s="13">
        <v>281.08040799999998</v>
      </c>
      <c r="AO138" s="12">
        <v>138.214271</v>
      </c>
      <c r="AP138" s="12">
        <v>134.341093</v>
      </c>
      <c r="AQ138" s="12">
        <v>62.008733999999997</v>
      </c>
      <c r="AR138" s="12">
        <v>90.091772000000006</v>
      </c>
      <c r="AS138" s="12">
        <v>0</v>
      </c>
      <c r="AT138" s="13">
        <v>0</v>
      </c>
      <c r="AU138" s="13">
        <v>394.40321699999998</v>
      </c>
      <c r="AV138" s="12">
        <v>210.45263199999999</v>
      </c>
      <c r="AW138" s="12">
        <v>153.596057</v>
      </c>
      <c r="AX138" s="12">
        <v>100.91489199999999</v>
      </c>
      <c r="AY138" s="12">
        <v>153.596057</v>
      </c>
      <c r="AZ138" s="12">
        <v>100.91489199999999</v>
      </c>
      <c r="BA138" s="13">
        <v>0</v>
      </c>
      <c r="BB138" s="13">
        <v>165.22907000000001</v>
      </c>
      <c r="BC138" s="12">
        <v>81.701150999999996</v>
      </c>
      <c r="BD138" s="12">
        <v>117.954111</v>
      </c>
      <c r="BE138" s="12">
        <v>117.954111</v>
      </c>
      <c r="BF138" s="12">
        <v>117.954111</v>
      </c>
      <c r="BG138" s="12">
        <v>13.689181</v>
      </c>
      <c r="BH138" s="12">
        <v>1927.5732559999999</v>
      </c>
      <c r="BI138" s="12">
        <v>1927.5732559999999</v>
      </c>
      <c r="BJ138" s="12">
        <v>1351.3756780000001</v>
      </c>
      <c r="BK138" s="12">
        <v>1870.4237639999999</v>
      </c>
      <c r="BL138" s="12">
        <v>1891.745332</v>
      </c>
      <c r="BM138" s="12">
        <v>0</v>
      </c>
      <c r="BN138" s="12">
        <v>2960.7381660000001</v>
      </c>
      <c r="BO138" s="12">
        <v>2960.7381660000001</v>
      </c>
      <c r="BP138" s="12">
        <v>2769.4976900000001</v>
      </c>
      <c r="BQ138" s="12">
        <v>2827.5688960000002</v>
      </c>
      <c r="BR138" s="12">
        <v>2983.3715609999999</v>
      </c>
      <c r="BS138" s="12">
        <v>0</v>
      </c>
    </row>
    <row r="139" spans="2:71" x14ac:dyDescent="0.2">
      <c r="B139" s="11" t="s">
        <v>38</v>
      </c>
      <c r="C139" s="83" t="s">
        <v>21</v>
      </c>
      <c r="D139" s="68" t="s">
        <v>0</v>
      </c>
      <c r="E139" s="5" t="s">
        <v>21</v>
      </c>
      <c r="F139" s="5" t="s">
        <v>21</v>
      </c>
      <c r="G139" s="5">
        <v>3.8488289999999998</v>
      </c>
      <c r="H139" s="5">
        <v>2.931209</v>
      </c>
      <c r="I139" s="6" t="s">
        <v>21</v>
      </c>
      <c r="J139" s="6" t="s">
        <v>21</v>
      </c>
      <c r="K139" s="5" t="s">
        <v>21</v>
      </c>
      <c r="L139" s="5" t="s">
        <v>21</v>
      </c>
      <c r="M139" s="5">
        <v>1.5731859999999998</v>
      </c>
      <c r="N139" s="5">
        <v>1.66187</v>
      </c>
      <c r="O139" s="6" t="s">
        <v>21</v>
      </c>
      <c r="P139" s="6" t="s">
        <v>21</v>
      </c>
      <c r="Q139" s="5" t="s">
        <v>21</v>
      </c>
      <c r="R139" s="7">
        <v>0</v>
      </c>
      <c r="S139" s="5">
        <v>-7.9814999999999997E-2</v>
      </c>
      <c r="T139" s="5">
        <v>-8.5480110000000007</v>
      </c>
      <c r="U139" s="6" t="s">
        <v>21</v>
      </c>
      <c r="V139" s="51" t="s">
        <v>21</v>
      </c>
      <c r="AA139" s="12">
        <v>160.71</v>
      </c>
      <c r="AB139" s="12">
        <v>0</v>
      </c>
      <c r="AC139" s="12">
        <v>7.4795720000000001</v>
      </c>
      <c r="AD139" s="12">
        <v>1.9919020000000001</v>
      </c>
      <c r="AE139" s="12">
        <v>2.4464980000000001</v>
      </c>
      <c r="AF139" s="13">
        <v>0</v>
      </c>
      <c r="AG139" s="13">
        <v>4.4113819999999997</v>
      </c>
      <c r="AH139" s="12">
        <v>2.676056</v>
      </c>
      <c r="AI139" s="12">
        <v>1.1355999999999999</v>
      </c>
      <c r="AJ139" s="12">
        <v>1.374741</v>
      </c>
      <c r="AK139" s="12">
        <v>2.5798000000000001</v>
      </c>
      <c r="AL139" s="12">
        <v>0</v>
      </c>
      <c r="AM139" s="13">
        <v>0</v>
      </c>
      <c r="AN139" s="13">
        <v>3.7692510000000001</v>
      </c>
      <c r="AO139" s="12">
        <v>2.52169</v>
      </c>
      <c r="AP139" s="12">
        <v>0.70063799999999998</v>
      </c>
      <c r="AQ139" s="12">
        <v>0.97183600000000003</v>
      </c>
      <c r="AR139" s="12">
        <v>2.2036199999999999</v>
      </c>
      <c r="AS139" s="12">
        <v>0</v>
      </c>
      <c r="AT139" s="13">
        <v>0</v>
      </c>
      <c r="AU139" s="13">
        <v>1.7608889999999999</v>
      </c>
      <c r="AV139" s="12">
        <v>1.66187</v>
      </c>
      <c r="AW139" s="12">
        <v>0.199707</v>
      </c>
      <c r="AX139" s="12">
        <v>0.27554200000000001</v>
      </c>
      <c r="AY139" s="12">
        <v>0.199707</v>
      </c>
      <c r="AZ139" s="12">
        <v>0.27554200000000001</v>
      </c>
      <c r="BA139" s="13">
        <v>0</v>
      </c>
      <c r="BB139" s="13">
        <v>-12.032957</v>
      </c>
      <c r="BC139" s="12">
        <v>-8.5480110000000007</v>
      </c>
      <c r="BD139" s="12">
        <v>4.7285219999999999</v>
      </c>
      <c r="BE139" s="12">
        <v>4.7285219999999999</v>
      </c>
      <c r="BF139" s="12">
        <v>4.7285219999999999</v>
      </c>
      <c r="BG139" s="12">
        <v>-1.53793</v>
      </c>
      <c r="BH139" s="12">
        <v>43.782010999999997</v>
      </c>
      <c r="BI139" s="12">
        <v>43.782010999999997</v>
      </c>
      <c r="BJ139" s="12">
        <v>37.204242999999998</v>
      </c>
      <c r="BK139" s="12">
        <v>38.320717000000002</v>
      </c>
      <c r="BL139" s="12">
        <v>38.234299</v>
      </c>
      <c r="BM139" s="12">
        <v>0</v>
      </c>
      <c r="BN139" s="12">
        <v>16.183858000000001</v>
      </c>
      <c r="BO139" s="12">
        <v>16.183858000000001</v>
      </c>
      <c r="BP139" s="12">
        <v>20.940493</v>
      </c>
      <c r="BQ139" s="12">
        <v>19.510916000000002</v>
      </c>
      <c r="BR139" s="12">
        <v>19.380210999999999</v>
      </c>
      <c r="BS139" s="12">
        <v>0</v>
      </c>
    </row>
    <row r="140" spans="2:71" x14ac:dyDescent="0.2">
      <c r="B140" s="11" t="s">
        <v>318</v>
      </c>
      <c r="C140" s="83" t="s">
        <v>21</v>
      </c>
      <c r="D140" s="68" t="s">
        <v>0</v>
      </c>
      <c r="E140" s="5" t="s">
        <v>21</v>
      </c>
      <c r="F140" s="5" t="s">
        <v>21</v>
      </c>
      <c r="G140" s="5">
        <v>60.728999999999999</v>
      </c>
      <c r="H140" s="5">
        <v>60.848999999999997</v>
      </c>
      <c r="I140" s="6" t="s">
        <v>21</v>
      </c>
      <c r="J140" s="6" t="s">
        <v>21</v>
      </c>
      <c r="K140" s="5" t="s">
        <v>21</v>
      </c>
      <c r="L140" s="5" t="s">
        <v>21</v>
      </c>
      <c r="M140" s="5">
        <v>54.315000000000005</v>
      </c>
      <c r="N140" s="5">
        <v>55.646000000000001</v>
      </c>
      <c r="O140" s="6" t="s">
        <v>21</v>
      </c>
      <c r="P140" s="6" t="s">
        <v>21</v>
      </c>
      <c r="Q140" s="5" t="s">
        <v>21</v>
      </c>
      <c r="R140" s="7">
        <v>0</v>
      </c>
      <c r="S140" s="5">
        <v>7.4889999999999999</v>
      </c>
      <c r="T140" s="5">
        <v>11.4</v>
      </c>
      <c r="U140" s="6" t="s">
        <v>21</v>
      </c>
      <c r="V140" s="51" t="s">
        <v>21</v>
      </c>
      <c r="AA140" s="12">
        <v>260.75</v>
      </c>
      <c r="AB140" s="12">
        <v>0</v>
      </c>
      <c r="AC140" s="12">
        <v>144.57300000000001</v>
      </c>
      <c r="AD140" s="12">
        <v>59.856000000000002</v>
      </c>
      <c r="AE140" s="12">
        <v>57.290999999999997</v>
      </c>
      <c r="AF140" s="13">
        <v>0</v>
      </c>
      <c r="AG140" s="13">
        <v>144.57300000000001</v>
      </c>
      <c r="AH140" s="12">
        <v>60.848999999999997</v>
      </c>
      <c r="AI140" s="12">
        <v>59.856000000000002</v>
      </c>
      <c r="AJ140" s="12">
        <v>57.290999999999997</v>
      </c>
      <c r="AK140" s="12">
        <v>60.728999999999999</v>
      </c>
      <c r="AL140" s="12">
        <v>0</v>
      </c>
      <c r="AM140" s="13">
        <v>0</v>
      </c>
      <c r="AN140" s="13">
        <v>128.25899999999999</v>
      </c>
      <c r="AO140" s="12">
        <v>55.384</v>
      </c>
      <c r="AP140" s="12">
        <v>54.012</v>
      </c>
      <c r="AQ140" s="12">
        <v>51.372999999999998</v>
      </c>
      <c r="AR140" s="12">
        <v>53.889000000000003</v>
      </c>
      <c r="AS140" s="12">
        <v>0</v>
      </c>
      <c r="AT140" s="13">
        <v>0</v>
      </c>
      <c r="AU140" s="13">
        <v>129.13200000000001</v>
      </c>
      <c r="AV140" s="12">
        <v>55.646000000000001</v>
      </c>
      <c r="AW140" s="12">
        <v>54.276000000000003</v>
      </c>
      <c r="AX140" s="12">
        <v>51.683999999999997</v>
      </c>
      <c r="AY140" s="12">
        <v>54.276000000000003</v>
      </c>
      <c r="AZ140" s="12">
        <v>51.683999999999997</v>
      </c>
      <c r="BA140" s="13">
        <v>0</v>
      </c>
      <c r="BB140" s="13">
        <v>36.435000000000002</v>
      </c>
      <c r="BC140" s="12">
        <v>11.4</v>
      </c>
      <c r="BD140" s="12">
        <v>3.62</v>
      </c>
      <c r="BE140" s="12">
        <v>3.62</v>
      </c>
      <c r="BF140" s="12">
        <v>3.62</v>
      </c>
      <c r="BG140" s="12">
        <v>-2.6930000000000001</v>
      </c>
      <c r="BH140" s="12">
        <v>34.057000000000002</v>
      </c>
      <c r="BI140" s="12">
        <v>34.057000000000002</v>
      </c>
      <c r="BJ140" s="12">
        <v>-4.9400000000000004</v>
      </c>
      <c r="BK140" s="12">
        <v>-159.13900000000001</v>
      </c>
      <c r="BL140" s="12">
        <v>-152.96199999999999</v>
      </c>
      <c r="BM140" s="12">
        <v>0</v>
      </c>
      <c r="BN140" s="12">
        <v>241.38300000000001</v>
      </c>
      <c r="BO140" s="12">
        <v>241.38300000000001</v>
      </c>
      <c r="BP140" s="12">
        <v>247.12899999999999</v>
      </c>
      <c r="BQ140" s="12">
        <v>244.50299999999999</v>
      </c>
      <c r="BR140" s="12">
        <v>251.99</v>
      </c>
      <c r="BS140" s="12">
        <v>0</v>
      </c>
    </row>
    <row r="141" spans="2:71" x14ac:dyDescent="0.2">
      <c r="B141" s="11" t="s">
        <v>319</v>
      </c>
      <c r="C141" s="83" t="s">
        <v>21</v>
      </c>
      <c r="D141" s="68" t="s">
        <v>0</v>
      </c>
      <c r="E141" s="5" t="s">
        <v>21</v>
      </c>
      <c r="F141" s="5" t="s">
        <v>21</v>
      </c>
      <c r="G141" s="5">
        <v>2.687916</v>
      </c>
      <c r="H141" s="5">
        <v>113.308819</v>
      </c>
      <c r="I141" s="6" t="s">
        <v>21</v>
      </c>
      <c r="J141" s="6" t="s">
        <v>21</v>
      </c>
      <c r="K141" s="5" t="s">
        <v>21</v>
      </c>
      <c r="L141" s="5" t="s">
        <v>21</v>
      </c>
      <c r="M141" s="5">
        <v>-1.9938580000000001</v>
      </c>
      <c r="N141" s="5">
        <v>23.005633</v>
      </c>
      <c r="O141" s="6" t="s">
        <v>21</v>
      </c>
      <c r="P141" s="6" t="s">
        <v>21</v>
      </c>
      <c r="Q141" s="5" t="s">
        <v>21</v>
      </c>
      <c r="R141" s="7">
        <v>0</v>
      </c>
      <c r="S141" s="5">
        <v>-1.237036</v>
      </c>
      <c r="T141" s="5">
        <v>24.541587</v>
      </c>
      <c r="U141" s="6" t="s">
        <v>21</v>
      </c>
      <c r="V141" s="51" t="s">
        <v>21</v>
      </c>
      <c r="AA141" s="12">
        <v>423.2</v>
      </c>
      <c r="AB141" s="12">
        <v>0</v>
      </c>
      <c r="AC141" s="12">
        <v>165.16676200000001</v>
      </c>
      <c r="AD141" s="12">
        <v>25.735315</v>
      </c>
      <c r="AE141" s="12">
        <v>3.20031</v>
      </c>
      <c r="AF141" s="13">
        <v>0</v>
      </c>
      <c r="AG141" s="13">
        <v>33.576937000000001</v>
      </c>
      <c r="AH141" s="12">
        <v>25.683032000000001</v>
      </c>
      <c r="AI141" s="12">
        <v>6.5866249999999997</v>
      </c>
      <c r="AJ141" s="12">
        <v>1.4616530000000001</v>
      </c>
      <c r="AK141" s="12">
        <v>1.0269330000000001</v>
      </c>
      <c r="AL141" s="12">
        <v>0</v>
      </c>
      <c r="AM141" s="13">
        <v>0</v>
      </c>
      <c r="AN141" s="13">
        <v>25.973946000000002</v>
      </c>
      <c r="AO141" s="12">
        <v>22.886756999999999</v>
      </c>
      <c r="AP141" s="12">
        <v>3.859702</v>
      </c>
      <c r="AQ141" s="12">
        <v>-2.0303270000000002</v>
      </c>
      <c r="AR141" s="12">
        <v>-2.1135830000000002</v>
      </c>
      <c r="AS141" s="12">
        <v>0</v>
      </c>
      <c r="AT141" s="13">
        <v>0</v>
      </c>
      <c r="AU141" s="13">
        <v>26.308886999999999</v>
      </c>
      <c r="AV141" s="12">
        <v>23.005633</v>
      </c>
      <c r="AW141" s="12">
        <v>3.8132359999999998</v>
      </c>
      <c r="AX141" s="12">
        <v>-1.753196</v>
      </c>
      <c r="AY141" s="12">
        <v>3.8132359999999998</v>
      </c>
      <c r="AZ141" s="12">
        <v>-1.753196</v>
      </c>
      <c r="BA141" s="13">
        <v>0</v>
      </c>
      <c r="BB141" s="13">
        <v>28.487503</v>
      </c>
      <c r="BC141" s="12">
        <v>24.541587</v>
      </c>
      <c r="BD141" s="12">
        <v>12.268058999999999</v>
      </c>
      <c r="BE141" s="12">
        <v>12.268058999999999</v>
      </c>
      <c r="BF141" s="12">
        <v>12.268058999999999</v>
      </c>
      <c r="BG141" s="12">
        <v>2.1148440000000002</v>
      </c>
      <c r="BH141" s="12">
        <v>241.898034</v>
      </c>
      <c r="BI141" s="12">
        <v>241.898034</v>
      </c>
      <c r="BJ141" s="12">
        <v>232.855682</v>
      </c>
      <c r="BK141" s="12">
        <v>272.47279900000001</v>
      </c>
      <c r="BL141" s="12">
        <v>305.04513900000001</v>
      </c>
      <c r="BM141" s="12">
        <v>0</v>
      </c>
      <c r="BN141" s="12">
        <v>968.76653499999998</v>
      </c>
      <c r="BO141" s="12">
        <v>968.76653499999998</v>
      </c>
      <c r="BP141" s="12">
        <v>981.03028800000004</v>
      </c>
      <c r="BQ141" s="12">
        <v>983.19341999999995</v>
      </c>
      <c r="BR141" s="12">
        <v>981.78662099999997</v>
      </c>
      <c r="BS141" s="12">
        <v>0</v>
      </c>
    </row>
    <row r="142" spans="2:71" x14ac:dyDescent="0.2">
      <c r="B142" s="11" t="s">
        <v>286</v>
      </c>
      <c r="C142" s="83" t="s">
        <v>21</v>
      </c>
      <c r="D142" s="68" t="s">
        <v>0</v>
      </c>
      <c r="E142" s="5" t="s">
        <v>351</v>
      </c>
      <c r="F142" s="5" t="s">
        <v>21</v>
      </c>
      <c r="G142" s="5">
        <v>292.58951400000001</v>
      </c>
      <c r="H142" s="5">
        <v>338.13944600000002</v>
      </c>
      <c r="I142" s="6" t="s">
        <v>21</v>
      </c>
      <c r="J142" s="6" t="s">
        <v>21</v>
      </c>
      <c r="K142" s="5" t="s">
        <v>351</v>
      </c>
      <c r="L142" s="5" t="s">
        <v>21</v>
      </c>
      <c r="M142" s="5">
        <v>23.780430000000003</v>
      </c>
      <c r="N142" s="5">
        <v>20.376785000000002</v>
      </c>
      <c r="O142" s="6" t="s">
        <v>21</v>
      </c>
      <c r="P142" s="6" t="s">
        <v>21</v>
      </c>
      <c r="Q142" s="5" t="s">
        <v>351</v>
      </c>
      <c r="R142" s="7">
        <v>0</v>
      </c>
      <c r="S142" s="5">
        <v>19.526371999999999</v>
      </c>
      <c r="T142" s="5">
        <v>6.7337239999999996</v>
      </c>
      <c r="U142" s="6" t="s">
        <v>21</v>
      </c>
      <c r="V142" s="51" t="s">
        <v>21</v>
      </c>
      <c r="AA142" s="12">
        <v>646</v>
      </c>
      <c r="AB142" s="12">
        <v>0</v>
      </c>
      <c r="AC142" s="12">
        <v>883.62280299999998</v>
      </c>
      <c r="AD142" s="12">
        <v>271.75539700000002</v>
      </c>
      <c r="AE142" s="12">
        <v>278.64382599999999</v>
      </c>
      <c r="AF142" s="13">
        <v>0</v>
      </c>
      <c r="AG142" s="13">
        <v>183.79690299999999</v>
      </c>
      <c r="AH142" s="12">
        <v>64.429454000000007</v>
      </c>
      <c r="AI142" s="12">
        <v>52.041359</v>
      </c>
      <c r="AJ142" s="12">
        <v>60.570253000000001</v>
      </c>
      <c r="AK142" s="12">
        <v>57.747217999999997</v>
      </c>
      <c r="AL142" s="12">
        <v>0</v>
      </c>
      <c r="AM142" s="13">
        <v>0</v>
      </c>
      <c r="AN142" s="13">
        <v>32.373986000000002</v>
      </c>
      <c r="AO142" s="12">
        <v>13.958068000000001</v>
      </c>
      <c r="AP142" s="12">
        <v>2.4459569999999999</v>
      </c>
      <c r="AQ142" s="12">
        <v>17.98481</v>
      </c>
      <c r="AR142" s="12">
        <v>18.943006</v>
      </c>
      <c r="AS142" s="12">
        <v>0</v>
      </c>
      <c r="AT142" s="13">
        <v>0</v>
      </c>
      <c r="AU142" s="13">
        <v>44.872619</v>
      </c>
      <c r="AV142" s="12">
        <v>20.376785000000002</v>
      </c>
      <c r="AW142" s="12">
        <v>5.82925</v>
      </c>
      <c r="AX142" s="12">
        <v>22.374756000000001</v>
      </c>
      <c r="AY142" s="12">
        <v>5.82925</v>
      </c>
      <c r="AZ142" s="12">
        <v>22.374756000000001</v>
      </c>
      <c r="BA142" s="13">
        <v>0</v>
      </c>
      <c r="BB142" s="13">
        <v>30.916723000000001</v>
      </c>
      <c r="BC142" s="12">
        <v>6.7337239999999996</v>
      </c>
      <c r="BD142" s="12">
        <v>7.6600539999999997</v>
      </c>
      <c r="BE142" s="12">
        <v>7.6600539999999997</v>
      </c>
      <c r="BF142" s="12">
        <v>7.6600539999999997</v>
      </c>
      <c r="BG142" s="12">
        <v>13.711605</v>
      </c>
      <c r="BH142" s="12">
        <v>141.77112600000001</v>
      </c>
      <c r="BI142" s="12">
        <v>141.77112600000001</v>
      </c>
      <c r="BJ142" s="12">
        <v>128.33309</v>
      </c>
      <c r="BK142" s="12">
        <v>119.24356299999999</v>
      </c>
      <c r="BL142" s="12">
        <v>79.893033000000003</v>
      </c>
      <c r="BM142" s="12">
        <v>0</v>
      </c>
      <c r="BN142" s="12">
        <v>493.89223299999998</v>
      </c>
      <c r="BO142" s="12">
        <v>493.89223299999998</v>
      </c>
      <c r="BP142" s="12">
        <v>500.875426</v>
      </c>
      <c r="BQ142" s="12">
        <v>514.58703100000002</v>
      </c>
      <c r="BR142" s="12">
        <v>534.11340299999995</v>
      </c>
      <c r="BS142" s="12">
        <v>0</v>
      </c>
    </row>
    <row r="143" spans="2:71" x14ac:dyDescent="0.2">
      <c r="B143" s="11" t="s">
        <v>31</v>
      </c>
      <c r="C143" s="83" t="s">
        <v>21</v>
      </c>
      <c r="D143" s="68" t="s">
        <v>0</v>
      </c>
      <c r="E143" s="5" t="s">
        <v>21</v>
      </c>
      <c r="F143" s="5" t="s">
        <v>21</v>
      </c>
      <c r="G143" s="5">
        <v>361.15879999999999</v>
      </c>
      <c r="H143" s="5">
        <v>11.962044000000001</v>
      </c>
      <c r="I143" s="6" t="s">
        <v>21</v>
      </c>
      <c r="J143" s="6" t="s">
        <v>21</v>
      </c>
      <c r="K143" s="5" t="s">
        <v>21</v>
      </c>
      <c r="L143" s="5" t="s">
        <v>21</v>
      </c>
      <c r="M143" s="5">
        <v>62.289189999999998</v>
      </c>
      <c r="N143" s="5">
        <v>8.6525040000000004</v>
      </c>
      <c r="O143" s="6" t="s">
        <v>21</v>
      </c>
      <c r="P143" s="6" t="s">
        <v>21</v>
      </c>
      <c r="Q143" s="5" t="s">
        <v>21</v>
      </c>
      <c r="R143" s="7">
        <v>0</v>
      </c>
      <c r="S143" s="5">
        <v>26.640312999999999</v>
      </c>
      <c r="T143" s="5">
        <v>-157.03879599999999</v>
      </c>
      <c r="U143" s="6" t="s">
        <v>21</v>
      </c>
      <c r="V143" s="51" t="s">
        <v>21</v>
      </c>
      <c r="AA143" s="12">
        <v>428.72</v>
      </c>
      <c r="AB143" s="12">
        <v>0</v>
      </c>
      <c r="AC143" s="12">
        <v>24.265882999999999</v>
      </c>
      <c r="AD143" s="12">
        <v>5.6877909999999998</v>
      </c>
      <c r="AE143" s="12">
        <v>8.6447380000000003</v>
      </c>
      <c r="AF143" s="13">
        <v>0</v>
      </c>
      <c r="AG143" s="13">
        <v>20.314277000000001</v>
      </c>
      <c r="AH143" s="12">
        <v>10.327800999999999</v>
      </c>
      <c r="AI143" s="12">
        <v>4.2309130000000001</v>
      </c>
      <c r="AJ143" s="12">
        <v>3.552273</v>
      </c>
      <c r="AK143" s="12">
        <v>64.307383999999999</v>
      </c>
      <c r="AL143" s="12">
        <v>0</v>
      </c>
      <c r="AM143" s="13">
        <v>0</v>
      </c>
      <c r="AN143" s="13">
        <v>13.917258</v>
      </c>
      <c r="AO143" s="12">
        <v>8.6451890000000002</v>
      </c>
      <c r="AP143" s="12">
        <v>1.404285</v>
      </c>
      <c r="AQ143" s="12">
        <v>2.5486719999999998</v>
      </c>
      <c r="AR143" s="12">
        <v>62.650734999999997</v>
      </c>
      <c r="AS143" s="12">
        <v>0</v>
      </c>
      <c r="AT143" s="13">
        <v>0</v>
      </c>
      <c r="AU143" s="13">
        <v>13.937901999999999</v>
      </c>
      <c r="AV143" s="12">
        <v>8.6525040000000004</v>
      </c>
      <c r="AW143" s="12">
        <v>1.4117869999999999</v>
      </c>
      <c r="AX143" s="12">
        <v>2.9230640000000001</v>
      </c>
      <c r="AY143" s="12">
        <v>1.4117869999999999</v>
      </c>
      <c r="AZ143" s="12">
        <v>2.9230640000000001</v>
      </c>
      <c r="BA143" s="13">
        <v>0</v>
      </c>
      <c r="BB143" s="13">
        <v>-253.03996699999999</v>
      </c>
      <c r="BC143" s="12">
        <v>-157.03879599999999</v>
      </c>
      <c r="BD143" s="12">
        <v>220.886369</v>
      </c>
      <c r="BE143" s="12">
        <v>220.886369</v>
      </c>
      <c r="BF143" s="12">
        <v>220.886369</v>
      </c>
      <c r="BG143" s="12">
        <v>-36.855341000000003</v>
      </c>
      <c r="BH143" s="12">
        <v>879.08141000000001</v>
      </c>
      <c r="BI143" s="12">
        <v>879.08141000000001</v>
      </c>
      <c r="BJ143" s="12">
        <v>798.99510499999997</v>
      </c>
      <c r="BK143" s="12">
        <v>731.25809800000002</v>
      </c>
      <c r="BL143" s="12">
        <v>819.17421300000001</v>
      </c>
      <c r="BM143" s="12">
        <v>0</v>
      </c>
      <c r="BN143" s="12">
        <v>133.64751100000001</v>
      </c>
      <c r="BO143" s="12">
        <v>133.64751100000001</v>
      </c>
      <c r="BP143" s="12">
        <v>354.53388000000001</v>
      </c>
      <c r="BQ143" s="12">
        <v>317.678539</v>
      </c>
      <c r="BR143" s="12">
        <v>349.978003</v>
      </c>
      <c r="BS143" s="12">
        <v>0</v>
      </c>
    </row>
    <row r="144" spans="2:71" x14ac:dyDescent="0.2">
      <c r="B144" s="11" t="s">
        <v>115</v>
      </c>
      <c r="C144" s="83" t="s">
        <v>21</v>
      </c>
      <c r="D144" s="68" t="s">
        <v>0</v>
      </c>
      <c r="E144" s="5" t="s">
        <v>21</v>
      </c>
      <c r="F144" s="5" t="s">
        <v>21</v>
      </c>
      <c r="G144" s="5">
        <v>37.339587000000002</v>
      </c>
      <c r="H144" s="5">
        <v>26.019895000000002</v>
      </c>
      <c r="I144" s="6" t="s">
        <v>21</v>
      </c>
      <c r="J144" s="6" t="s">
        <v>21</v>
      </c>
      <c r="K144" s="5" t="s">
        <v>21</v>
      </c>
      <c r="L144" s="5" t="s">
        <v>21</v>
      </c>
      <c r="M144" s="5">
        <v>31.650122000000003</v>
      </c>
      <c r="N144" s="5">
        <v>21.361274000000002</v>
      </c>
      <c r="O144" s="6" t="s">
        <v>21</v>
      </c>
      <c r="P144" s="6" t="s">
        <v>21</v>
      </c>
      <c r="Q144" s="5" t="s">
        <v>21</v>
      </c>
      <c r="R144" s="7">
        <v>0</v>
      </c>
      <c r="S144" s="5">
        <v>-18.871079999999999</v>
      </c>
      <c r="T144" s="5">
        <v>-72.323111999999995</v>
      </c>
      <c r="U144" s="6" t="s">
        <v>21</v>
      </c>
      <c r="V144" s="51" t="s">
        <v>21</v>
      </c>
      <c r="AA144" s="12">
        <v>962.8225794</v>
      </c>
      <c r="AB144" s="12">
        <v>0</v>
      </c>
      <c r="AC144" s="12">
        <v>71.150695999999996</v>
      </c>
      <c r="AD144" s="12">
        <v>27.404689999999999</v>
      </c>
      <c r="AE144" s="12">
        <v>28.956652999999999</v>
      </c>
      <c r="AF144" s="13">
        <v>0</v>
      </c>
      <c r="AG144" s="13">
        <v>59.818807</v>
      </c>
      <c r="AH144" s="12">
        <v>22.423192</v>
      </c>
      <c r="AI144" s="12">
        <v>23.113952999999999</v>
      </c>
      <c r="AJ144" s="12">
        <v>25.029563</v>
      </c>
      <c r="AK144" s="12">
        <v>33.185211000000002</v>
      </c>
      <c r="AL144" s="12">
        <v>0</v>
      </c>
      <c r="AM144" s="13">
        <v>0</v>
      </c>
      <c r="AN144" s="13">
        <v>55.600003999999998</v>
      </c>
      <c r="AO144" s="12">
        <v>21.309725</v>
      </c>
      <c r="AP144" s="12">
        <v>21.540308</v>
      </c>
      <c r="AQ144" s="12">
        <v>23.161093000000001</v>
      </c>
      <c r="AR144" s="12">
        <v>31.564050000000002</v>
      </c>
      <c r="AS144" s="12">
        <v>0</v>
      </c>
      <c r="AT144" s="13">
        <v>0</v>
      </c>
      <c r="AU144" s="13">
        <v>55.762715</v>
      </c>
      <c r="AV144" s="12">
        <v>21.361274000000002</v>
      </c>
      <c r="AW144" s="12">
        <v>21.606363000000002</v>
      </c>
      <c r="AX144" s="12">
        <v>23.238351000000002</v>
      </c>
      <c r="AY144" s="12">
        <v>21.606363000000002</v>
      </c>
      <c r="AZ144" s="12">
        <v>23.238351000000002</v>
      </c>
      <c r="BA144" s="13">
        <v>0</v>
      </c>
      <c r="BB144" s="13">
        <v>-126.0972</v>
      </c>
      <c r="BC144" s="12">
        <v>-72.323111999999995</v>
      </c>
      <c r="BD144" s="12">
        <v>130.03072900000001</v>
      </c>
      <c r="BE144" s="12">
        <v>130.03072900000001</v>
      </c>
      <c r="BF144" s="12">
        <v>130.03072900000001</v>
      </c>
      <c r="BG144" s="12">
        <v>-37.238691000000003</v>
      </c>
      <c r="BH144" s="12">
        <v>356.76812000000001</v>
      </c>
      <c r="BI144" s="12">
        <v>356.76812000000001</v>
      </c>
      <c r="BJ144" s="12">
        <v>906.98175300000003</v>
      </c>
      <c r="BK144" s="12">
        <v>926.18996900000002</v>
      </c>
      <c r="BL144" s="12">
        <v>935.74985300000003</v>
      </c>
      <c r="BM144" s="12">
        <v>0</v>
      </c>
      <c r="BN144" s="12">
        <v>754.51334299999996</v>
      </c>
      <c r="BO144" s="12">
        <v>754.51334299999996</v>
      </c>
      <c r="BP144" s="12">
        <v>884.45455400000003</v>
      </c>
      <c r="BQ144" s="12">
        <v>846.98927100000003</v>
      </c>
      <c r="BR144" s="12">
        <v>828.11819100000002</v>
      </c>
      <c r="BS144" s="12">
        <v>0</v>
      </c>
    </row>
    <row r="145" spans="2:71" x14ac:dyDescent="0.2">
      <c r="B145" s="11" t="s">
        <v>114</v>
      </c>
      <c r="C145" s="62" t="s">
        <v>21</v>
      </c>
      <c r="D145" s="68" t="s">
        <v>0</v>
      </c>
      <c r="E145" s="5" t="s">
        <v>21</v>
      </c>
      <c r="F145" s="5" t="s">
        <v>21</v>
      </c>
      <c r="G145" s="5">
        <v>1.1658869999999999</v>
      </c>
      <c r="H145" s="5">
        <v>1.2413320000000001</v>
      </c>
      <c r="I145" s="6" t="s">
        <v>21</v>
      </c>
      <c r="J145" s="6" t="s">
        <v>21</v>
      </c>
      <c r="K145" s="5" t="s">
        <v>21</v>
      </c>
      <c r="L145" s="5" t="s">
        <v>21</v>
      </c>
      <c r="M145" s="5">
        <v>-0.57068400000000008</v>
      </c>
      <c r="N145" s="5">
        <v>-0.25617700000000004</v>
      </c>
      <c r="O145" s="6" t="s">
        <v>21</v>
      </c>
      <c r="P145" s="6" t="s">
        <v>21</v>
      </c>
      <c r="Q145" s="5" t="s">
        <v>21</v>
      </c>
      <c r="R145" s="7">
        <v>0</v>
      </c>
      <c r="S145" s="5">
        <v>-0.98597699999999999</v>
      </c>
      <c r="T145" s="5">
        <v>-0.44214300000000001</v>
      </c>
      <c r="U145" s="6" t="s">
        <v>21</v>
      </c>
      <c r="V145" s="51" t="s">
        <v>21</v>
      </c>
      <c r="AA145" s="12">
        <v>45.9</v>
      </c>
      <c r="AB145" s="12">
        <v>0</v>
      </c>
      <c r="AC145" s="12">
        <v>3.1041910000000001</v>
      </c>
      <c r="AD145" s="12">
        <v>1.16736</v>
      </c>
      <c r="AE145" s="12">
        <v>0.49410199999999999</v>
      </c>
      <c r="AF145" s="13">
        <v>0</v>
      </c>
      <c r="AG145" s="13">
        <v>0.27519300000000002</v>
      </c>
      <c r="AH145" s="12">
        <v>4.6734999999999999E-2</v>
      </c>
      <c r="AI145" s="12">
        <v>0.11583599999999999</v>
      </c>
      <c r="AJ145" s="12">
        <v>1.5028E-2</v>
      </c>
      <c r="AK145" s="12">
        <v>-3.1340000000000001E-3</v>
      </c>
      <c r="AL145" s="12">
        <v>0</v>
      </c>
      <c r="AM145" s="13">
        <v>0</v>
      </c>
      <c r="AN145" s="13">
        <v>-0.94671700000000003</v>
      </c>
      <c r="AO145" s="12">
        <v>-0.29781600000000003</v>
      </c>
      <c r="AP145" s="12">
        <v>-0.44156899999999999</v>
      </c>
      <c r="AQ145" s="12">
        <v>-0.81277100000000002</v>
      </c>
      <c r="AR145" s="12">
        <v>-0.61457700000000004</v>
      </c>
      <c r="AS145" s="12">
        <v>0</v>
      </c>
      <c r="AT145" s="13">
        <v>0</v>
      </c>
      <c r="AU145" s="13">
        <v>-0.81733800000000001</v>
      </c>
      <c r="AV145" s="12">
        <v>-0.25617699999999999</v>
      </c>
      <c r="AW145" s="12">
        <v>-0.395455</v>
      </c>
      <c r="AX145" s="12">
        <v>-0.76887799999999995</v>
      </c>
      <c r="AY145" s="12">
        <v>-0.395455</v>
      </c>
      <c r="AZ145" s="12">
        <v>-0.76887799999999995</v>
      </c>
      <c r="BA145" s="13">
        <v>0</v>
      </c>
      <c r="BB145" s="13">
        <v>-1.352778</v>
      </c>
      <c r="BC145" s="12">
        <v>-0.44214300000000001</v>
      </c>
      <c r="BD145" s="12">
        <v>-0.82992200000000005</v>
      </c>
      <c r="BE145" s="12">
        <v>-0.82992200000000005</v>
      </c>
      <c r="BF145" s="12">
        <v>-0.82992200000000005</v>
      </c>
      <c r="BG145" s="12">
        <v>-1.0875630000000001</v>
      </c>
      <c r="BH145" s="12">
        <v>-0.41412100000000002</v>
      </c>
      <c r="BI145" s="12">
        <v>-0.41412100000000002</v>
      </c>
      <c r="BJ145" s="12">
        <v>-0.119259</v>
      </c>
      <c r="BK145" s="12">
        <v>-1.7791999999999999E-2</v>
      </c>
      <c r="BL145" s="12">
        <v>-0.36591600000000002</v>
      </c>
      <c r="BM145" s="12">
        <v>0</v>
      </c>
      <c r="BN145" s="12">
        <v>9.7998200000000004</v>
      </c>
      <c r="BO145" s="12">
        <v>9.7998200000000004</v>
      </c>
      <c r="BP145" s="12">
        <v>8.7995020000000004</v>
      </c>
      <c r="BQ145" s="12">
        <v>7.7711499999999996</v>
      </c>
      <c r="BR145" s="12">
        <v>16.835184000000002</v>
      </c>
      <c r="BS145" s="12">
        <v>0</v>
      </c>
    </row>
    <row r="146" spans="2:71" x14ac:dyDescent="0.2">
      <c r="B146" s="11" t="s">
        <v>225</v>
      </c>
      <c r="C146" s="62" t="s">
        <v>21</v>
      </c>
      <c r="D146" s="68" t="s">
        <v>0</v>
      </c>
      <c r="E146" s="5" t="s">
        <v>21</v>
      </c>
      <c r="F146" s="5" t="s">
        <v>21</v>
      </c>
      <c r="G146" s="5">
        <v>5.2673449999999997</v>
      </c>
      <c r="H146" s="5">
        <v>5.7994089999999998</v>
      </c>
      <c r="I146" s="6" t="s">
        <v>21</v>
      </c>
      <c r="J146" s="6" t="s">
        <v>21</v>
      </c>
      <c r="K146" s="5" t="s">
        <v>21</v>
      </c>
      <c r="L146" s="5" t="s">
        <v>21</v>
      </c>
      <c r="M146" s="5">
        <v>-0.140316</v>
      </c>
      <c r="N146" s="5">
        <v>-0.90072400000000008</v>
      </c>
      <c r="O146" s="6" t="s">
        <v>21</v>
      </c>
      <c r="P146" s="6" t="s">
        <v>21</v>
      </c>
      <c r="Q146" s="5" t="s">
        <v>21</v>
      </c>
      <c r="R146" s="7">
        <v>0</v>
      </c>
      <c r="S146" s="5">
        <v>-0.64945600000000003</v>
      </c>
      <c r="T146" s="5">
        <v>-6.6480370000000004</v>
      </c>
      <c r="U146" s="6" t="s">
        <v>21</v>
      </c>
      <c r="V146" s="51" t="s">
        <v>21</v>
      </c>
      <c r="AA146" s="12">
        <v>367.2</v>
      </c>
      <c r="AB146" s="12">
        <v>0</v>
      </c>
      <c r="AC146" s="12">
        <v>17.670648</v>
      </c>
      <c r="AD146" s="12">
        <v>11.857136000000001</v>
      </c>
      <c r="AE146" s="12">
        <v>3.6697009999999999</v>
      </c>
      <c r="AF146" s="13">
        <v>0</v>
      </c>
      <c r="AG146" s="13">
        <v>0.35454000000000002</v>
      </c>
      <c r="AH146" s="12">
        <v>0.21237200000000001</v>
      </c>
      <c r="AI146" s="12">
        <v>-7.5342000000000006E-2</v>
      </c>
      <c r="AJ146" s="12">
        <v>0.30676799999999999</v>
      </c>
      <c r="AK146" s="12">
        <v>0.24898300000000001</v>
      </c>
      <c r="AL146" s="12">
        <v>0</v>
      </c>
      <c r="AM146" s="13">
        <v>0</v>
      </c>
      <c r="AN146" s="13">
        <v>-3.1059320000000001</v>
      </c>
      <c r="AO146" s="12">
        <v>-1.1497790000000001</v>
      </c>
      <c r="AP146" s="12">
        <v>-0.94681599999999999</v>
      </c>
      <c r="AQ146" s="12">
        <v>-0.92321500000000001</v>
      </c>
      <c r="AR146" s="12">
        <v>-0.35753099999999999</v>
      </c>
      <c r="AS146" s="12">
        <v>0</v>
      </c>
      <c r="AT146" s="13">
        <v>0</v>
      </c>
      <c r="AU146" s="13">
        <v>-2.384954</v>
      </c>
      <c r="AV146" s="12">
        <v>-0.90072399999999997</v>
      </c>
      <c r="AW146" s="12">
        <v>-0.71797999999999995</v>
      </c>
      <c r="AX146" s="12">
        <v>-0.70431100000000002</v>
      </c>
      <c r="AY146" s="12">
        <v>-0.71797999999999995</v>
      </c>
      <c r="AZ146" s="12">
        <v>-0.70431100000000002</v>
      </c>
      <c r="BA146" s="13">
        <v>0</v>
      </c>
      <c r="BB146" s="13">
        <v>-12.223922999999999</v>
      </c>
      <c r="BC146" s="12">
        <v>-6.6480370000000004</v>
      </c>
      <c r="BD146" s="12">
        <v>2.2960340000000001</v>
      </c>
      <c r="BE146" s="12">
        <v>2.2960340000000001</v>
      </c>
      <c r="BF146" s="12">
        <v>2.2960340000000001</v>
      </c>
      <c r="BG146" s="12">
        <v>-0.98497800000000002</v>
      </c>
      <c r="BH146" s="12">
        <v>-9.7928580000000007</v>
      </c>
      <c r="BI146" s="12">
        <v>-9.7928580000000007</v>
      </c>
      <c r="BJ146" s="12">
        <v>-7.9654230000000004</v>
      </c>
      <c r="BK146" s="12">
        <v>-8.2760390000000008</v>
      </c>
      <c r="BL146" s="12">
        <v>-6.9827940000000002</v>
      </c>
      <c r="BM146" s="12">
        <v>0</v>
      </c>
      <c r="BN146" s="12">
        <v>51.421554999999998</v>
      </c>
      <c r="BO146" s="12">
        <v>51.421554999999998</v>
      </c>
      <c r="BP146" s="12">
        <v>53.544511</v>
      </c>
      <c r="BQ146" s="12">
        <v>52.220753999999999</v>
      </c>
      <c r="BR146" s="12">
        <v>51.291724000000002</v>
      </c>
      <c r="BS146" s="12">
        <v>0</v>
      </c>
    </row>
    <row r="147" spans="2:71" x14ac:dyDescent="0.2">
      <c r="B147" s="11" t="s">
        <v>261</v>
      </c>
      <c r="C147" s="62" t="s">
        <v>21</v>
      </c>
      <c r="D147" s="68" t="s">
        <v>0</v>
      </c>
      <c r="E147" s="5" t="s">
        <v>21</v>
      </c>
      <c r="F147" s="5" t="s">
        <v>21</v>
      </c>
      <c r="G147" s="5" t="s">
        <v>21</v>
      </c>
      <c r="H147" s="5" t="s">
        <v>21</v>
      </c>
      <c r="I147" s="6" t="s">
        <v>21</v>
      </c>
      <c r="J147" s="6" t="s">
        <v>21</v>
      </c>
      <c r="K147" s="5" t="s">
        <v>21</v>
      </c>
      <c r="L147" s="5" t="s">
        <v>21</v>
      </c>
      <c r="M147" s="5">
        <v>0</v>
      </c>
      <c r="N147" s="5">
        <v>0</v>
      </c>
      <c r="O147" s="6" t="s">
        <v>21</v>
      </c>
      <c r="P147" s="6" t="s">
        <v>21</v>
      </c>
      <c r="Q147" s="5" t="s">
        <v>21</v>
      </c>
      <c r="R147" s="7">
        <v>0</v>
      </c>
      <c r="S147" s="5">
        <v>0</v>
      </c>
      <c r="T147" s="5">
        <v>0</v>
      </c>
      <c r="U147" s="6" t="s">
        <v>21</v>
      </c>
      <c r="V147" s="51" t="s">
        <v>21</v>
      </c>
      <c r="AA147" s="12">
        <v>60.63</v>
      </c>
      <c r="AB147" s="12">
        <v>0</v>
      </c>
      <c r="AC147" s="12">
        <v>0</v>
      </c>
      <c r="AD147" s="12">
        <v>0</v>
      </c>
      <c r="AE147" s="12">
        <v>0</v>
      </c>
      <c r="AF147" s="13">
        <v>0</v>
      </c>
      <c r="AG147" s="13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3">
        <v>0</v>
      </c>
      <c r="AN147" s="13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3">
        <v>0</v>
      </c>
      <c r="AU147" s="13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3">
        <v>0</v>
      </c>
      <c r="BB147" s="13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-4.9829920000000003</v>
      </c>
      <c r="BK147" s="12">
        <v>0</v>
      </c>
      <c r="BL147" s="12">
        <v>0.86928099999999997</v>
      </c>
      <c r="BM147" s="12">
        <v>0</v>
      </c>
      <c r="BN147" s="12">
        <v>0</v>
      </c>
      <c r="BO147" s="12">
        <v>0</v>
      </c>
      <c r="BP147" s="12">
        <v>57.863697000000002</v>
      </c>
      <c r="BQ147" s="12">
        <v>0</v>
      </c>
      <c r="BR147" s="12">
        <v>56.459152000000003</v>
      </c>
      <c r="BS147" s="12">
        <v>0</v>
      </c>
    </row>
    <row r="148" spans="2:71" x14ac:dyDescent="0.2">
      <c r="B148" s="11" t="s">
        <v>260</v>
      </c>
      <c r="C148" s="83" t="s">
        <v>21</v>
      </c>
      <c r="D148" s="68" t="s">
        <v>0</v>
      </c>
      <c r="E148" s="5" t="s">
        <v>351</v>
      </c>
      <c r="F148" s="5" t="s">
        <v>21</v>
      </c>
      <c r="G148" s="5">
        <v>15421.441999999999</v>
      </c>
      <c r="H148" s="5">
        <v>14107.057000000001</v>
      </c>
      <c r="I148" s="6" t="s">
        <v>21</v>
      </c>
      <c r="J148" s="6" t="s">
        <v>21</v>
      </c>
      <c r="K148" s="5" t="s">
        <v>351</v>
      </c>
      <c r="L148" s="5" t="s">
        <v>21</v>
      </c>
      <c r="M148" s="5">
        <v>2262.6109999999999</v>
      </c>
      <c r="N148" s="5">
        <v>2851.9759999999997</v>
      </c>
      <c r="O148" s="6" t="s">
        <v>21</v>
      </c>
      <c r="P148" s="6" t="s">
        <v>21</v>
      </c>
      <c r="Q148" s="5">
        <v>867.5</v>
      </c>
      <c r="R148" s="7">
        <v>0</v>
      </c>
      <c r="S148" s="5">
        <v>889.19</v>
      </c>
      <c r="T148" s="5">
        <v>1179.2719999999999</v>
      </c>
      <c r="U148" s="6" t="s">
        <v>21</v>
      </c>
      <c r="V148" s="51" t="s">
        <v>21</v>
      </c>
      <c r="AA148" s="12">
        <v>17853.534396250001</v>
      </c>
      <c r="AB148" s="12">
        <v>0</v>
      </c>
      <c r="AC148" s="12">
        <v>38553.089999999997</v>
      </c>
      <c r="AD148" s="12">
        <v>15734.797</v>
      </c>
      <c r="AE148" s="12">
        <v>14950.776</v>
      </c>
      <c r="AF148" s="13">
        <v>0</v>
      </c>
      <c r="AG148" s="13">
        <v>13187.964</v>
      </c>
      <c r="AH148" s="12">
        <v>4744.8329999999996</v>
      </c>
      <c r="AI148" s="12">
        <v>3530.3870000000002</v>
      </c>
      <c r="AJ148" s="12">
        <v>4585.1540000000005</v>
      </c>
      <c r="AK148" s="12">
        <v>4357.8530000000001</v>
      </c>
      <c r="AL148" s="12">
        <v>0</v>
      </c>
      <c r="AM148" s="13">
        <v>0</v>
      </c>
      <c r="AN148" s="13">
        <v>6817.5330000000004</v>
      </c>
      <c r="AO148" s="12">
        <v>2637.74</v>
      </c>
      <c r="AP148" s="12">
        <v>1210.231</v>
      </c>
      <c r="AQ148" s="12">
        <v>2172.9589999999998</v>
      </c>
      <c r="AR148" s="12">
        <v>1912.1959999999999</v>
      </c>
      <c r="AS148" s="12">
        <v>0</v>
      </c>
      <c r="AT148" s="13">
        <v>0</v>
      </c>
      <c r="AU148" s="13">
        <v>7426.4279999999999</v>
      </c>
      <c r="AV148" s="12">
        <v>2851.9760000000001</v>
      </c>
      <c r="AW148" s="12">
        <v>1438.7360000000001</v>
      </c>
      <c r="AX148" s="12">
        <v>2507.3209999999999</v>
      </c>
      <c r="AY148" s="12">
        <v>1438.7360000000001</v>
      </c>
      <c r="AZ148" s="12">
        <v>2507.3209999999999</v>
      </c>
      <c r="BA148" s="13">
        <v>0</v>
      </c>
      <c r="BB148" s="13">
        <v>3400.9580000000001</v>
      </c>
      <c r="BC148" s="12">
        <v>1179.2719999999999</v>
      </c>
      <c r="BD148" s="12">
        <v>429.37700000000001</v>
      </c>
      <c r="BE148" s="12">
        <v>429.37700000000001</v>
      </c>
      <c r="BF148" s="12">
        <v>429.37700000000001</v>
      </c>
      <c r="BG148" s="12">
        <v>1057.0119999999999</v>
      </c>
      <c r="BH148" s="12">
        <v>17848.624</v>
      </c>
      <c r="BI148" s="12">
        <v>17848.624</v>
      </c>
      <c r="BJ148" s="12">
        <v>26268.636999999999</v>
      </c>
      <c r="BK148" s="12">
        <v>24711.001</v>
      </c>
      <c r="BL148" s="12">
        <v>19349.465</v>
      </c>
      <c r="BM148" s="12">
        <v>0</v>
      </c>
      <c r="BN148" s="12">
        <v>28780.511999999999</v>
      </c>
      <c r="BO148" s="12">
        <v>28780.511999999999</v>
      </c>
      <c r="BP148" s="12">
        <v>29289.967000000001</v>
      </c>
      <c r="BQ148" s="12">
        <v>29387.392</v>
      </c>
      <c r="BR148" s="12">
        <v>30523.393</v>
      </c>
      <c r="BS148" s="12">
        <v>0</v>
      </c>
    </row>
    <row r="149" spans="2:71" x14ac:dyDescent="0.2">
      <c r="B149" s="11" t="s">
        <v>131</v>
      </c>
      <c r="C149" s="83" t="s">
        <v>21</v>
      </c>
      <c r="D149" s="68" t="s">
        <v>0</v>
      </c>
      <c r="E149" s="5" t="s">
        <v>21</v>
      </c>
      <c r="F149" s="5" t="s">
        <v>21</v>
      </c>
      <c r="G149" s="5">
        <v>171.43730600000001</v>
      </c>
      <c r="H149" s="5">
        <v>151.87700899999999</v>
      </c>
      <c r="I149" s="6" t="s">
        <v>21</v>
      </c>
      <c r="J149" s="6" t="s">
        <v>21</v>
      </c>
      <c r="K149" s="5" t="s">
        <v>21</v>
      </c>
      <c r="L149" s="5" t="s">
        <v>21</v>
      </c>
      <c r="M149" s="5">
        <v>24.656956000000001</v>
      </c>
      <c r="N149" s="5">
        <v>27.653105</v>
      </c>
      <c r="O149" s="6" t="s">
        <v>21</v>
      </c>
      <c r="P149" s="6" t="s">
        <v>21</v>
      </c>
      <c r="Q149" s="5" t="s">
        <v>21</v>
      </c>
      <c r="R149" s="7">
        <v>0</v>
      </c>
      <c r="S149" s="5">
        <v>26.177899</v>
      </c>
      <c r="T149" s="5">
        <v>20.038758000000001</v>
      </c>
      <c r="U149" s="6" t="s">
        <v>21</v>
      </c>
      <c r="V149" s="51" t="s">
        <v>21</v>
      </c>
      <c r="AA149" s="12">
        <v>440</v>
      </c>
      <c r="AB149" s="12">
        <v>0</v>
      </c>
      <c r="AC149" s="12">
        <v>407.02735799999999</v>
      </c>
      <c r="AD149" s="12">
        <v>156.72348</v>
      </c>
      <c r="AE149" s="12">
        <v>152.103579</v>
      </c>
      <c r="AF149" s="13">
        <v>0</v>
      </c>
      <c r="AG149" s="13">
        <v>87.200793000000004</v>
      </c>
      <c r="AH149" s="12">
        <v>36.198988</v>
      </c>
      <c r="AI149" s="12">
        <v>23.410768000000001</v>
      </c>
      <c r="AJ149" s="12">
        <v>26.312283000000001</v>
      </c>
      <c r="AK149" s="12">
        <v>33.627192000000001</v>
      </c>
      <c r="AL149" s="12">
        <v>0</v>
      </c>
      <c r="AM149" s="13">
        <v>0</v>
      </c>
      <c r="AN149" s="13">
        <v>66.574558999999994</v>
      </c>
      <c r="AO149" s="12">
        <v>27.653105</v>
      </c>
      <c r="AP149" s="12">
        <v>14.522360000000001</v>
      </c>
      <c r="AQ149" s="12">
        <v>18.213266999999998</v>
      </c>
      <c r="AR149" s="12">
        <v>23.715783999999999</v>
      </c>
      <c r="AS149" s="12">
        <v>0</v>
      </c>
      <c r="AT149" s="13">
        <v>0</v>
      </c>
      <c r="AU149" s="13">
        <v>66.574558999999994</v>
      </c>
      <c r="AV149" s="12">
        <v>27.653105</v>
      </c>
      <c r="AW149" s="12">
        <v>14.522360000000001</v>
      </c>
      <c r="AX149" s="12">
        <v>19.063488</v>
      </c>
      <c r="AY149" s="12">
        <v>14.522360000000001</v>
      </c>
      <c r="AZ149" s="12">
        <v>19.063488</v>
      </c>
      <c r="BA149" s="13">
        <v>0</v>
      </c>
      <c r="BB149" s="13">
        <v>55.974995999999997</v>
      </c>
      <c r="BC149" s="12">
        <v>20.038758000000001</v>
      </c>
      <c r="BD149" s="12">
        <v>16.027035000000001</v>
      </c>
      <c r="BE149" s="12">
        <v>16.027035000000001</v>
      </c>
      <c r="BF149" s="12">
        <v>16.027035000000001</v>
      </c>
      <c r="BG149" s="12">
        <v>22.295358</v>
      </c>
      <c r="BH149" s="12">
        <v>-118.99813399999999</v>
      </c>
      <c r="BI149" s="12">
        <v>-118.99813399999999</v>
      </c>
      <c r="BJ149" s="12">
        <v>-60.232478999999998</v>
      </c>
      <c r="BK149" s="12">
        <v>-60.321733999999999</v>
      </c>
      <c r="BL149" s="12">
        <v>-37.582642</v>
      </c>
      <c r="BM149" s="12">
        <v>0</v>
      </c>
      <c r="BN149" s="12">
        <v>265.11083300000001</v>
      </c>
      <c r="BO149" s="12">
        <v>265.11083300000001</v>
      </c>
      <c r="BP149" s="12">
        <v>281.07918799999999</v>
      </c>
      <c r="BQ149" s="12">
        <v>302.92331999999999</v>
      </c>
      <c r="BR149" s="12">
        <v>306.30093699999998</v>
      </c>
      <c r="BS149" s="12">
        <v>0</v>
      </c>
    </row>
    <row r="150" spans="2:71" x14ac:dyDescent="0.2">
      <c r="B150" s="11" t="s">
        <v>27</v>
      </c>
      <c r="C150" s="62" t="s">
        <v>21</v>
      </c>
      <c r="D150" s="68" t="s">
        <v>0</v>
      </c>
      <c r="E150" s="5" t="s">
        <v>351</v>
      </c>
      <c r="F150" s="5" t="s">
        <v>21</v>
      </c>
      <c r="G150" s="5">
        <v>429.75647900000001</v>
      </c>
      <c r="H150" s="5">
        <v>659.280665</v>
      </c>
      <c r="I150" s="6" t="s">
        <v>21</v>
      </c>
      <c r="J150" s="6" t="s">
        <v>21</v>
      </c>
      <c r="K150" s="5" t="s">
        <v>351</v>
      </c>
      <c r="L150" s="5" t="s">
        <v>21</v>
      </c>
      <c r="M150" s="5">
        <v>168.310823</v>
      </c>
      <c r="N150" s="5">
        <v>43.643607000000003</v>
      </c>
      <c r="O150" s="6" t="s">
        <v>21</v>
      </c>
      <c r="P150" s="6" t="s">
        <v>21</v>
      </c>
      <c r="Q150" s="5" t="s">
        <v>351</v>
      </c>
      <c r="R150" s="7">
        <v>0</v>
      </c>
      <c r="S150" s="5">
        <v>-116.085442</v>
      </c>
      <c r="T150" s="5">
        <v>-1055.8647820000001</v>
      </c>
      <c r="U150" s="6" t="s">
        <v>21</v>
      </c>
      <c r="V150" s="51" t="s">
        <v>21</v>
      </c>
      <c r="AA150" s="12">
        <v>452.08168000000001</v>
      </c>
      <c r="AB150" s="12">
        <v>0</v>
      </c>
      <c r="AC150" s="12">
        <v>1592.243661</v>
      </c>
      <c r="AD150" s="12">
        <v>623.47432700000002</v>
      </c>
      <c r="AE150" s="12">
        <v>466.24206800000002</v>
      </c>
      <c r="AF150" s="13">
        <v>0</v>
      </c>
      <c r="AG150" s="13">
        <v>42.076219999999999</v>
      </c>
      <c r="AH150" s="12">
        <v>-7.9269379999999998</v>
      </c>
      <c r="AI150" s="12">
        <v>16.940517</v>
      </c>
      <c r="AJ150" s="12">
        <v>108.12939</v>
      </c>
      <c r="AK150" s="12">
        <v>115.601209</v>
      </c>
      <c r="AL150" s="12">
        <v>0</v>
      </c>
      <c r="AM150" s="13">
        <v>0</v>
      </c>
      <c r="AN150" s="13">
        <v>2.3725489999999998</v>
      </c>
      <c r="AO150" s="12">
        <v>-21.040333</v>
      </c>
      <c r="AP150" s="12">
        <v>-3.6807120000000002</v>
      </c>
      <c r="AQ150" s="12">
        <v>93.621942000000004</v>
      </c>
      <c r="AR150" s="12">
        <v>102.90410900000001</v>
      </c>
      <c r="AS150" s="12">
        <v>0</v>
      </c>
      <c r="AT150" s="13">
        <v>0</v>
      </c>
      <c r="AU150" s="13">
        <v>196.41054500000001</v>
      </c>
      <c r="AV150" s="12">
        <v>47.964655999999998</v>
      </c>
      <c r="AW150" s="12">
        <v>61.027289000000003</v>
      </c>
      <c r="AX150" s="12">
        <v>158.76697300000001</v>
      </c>
      <c r="AY150" s="12">
        <v>61.027289000000003</v>
      </c>
      <c r="AZ150" s="12">
        <v>158.76697300000001</v>
      </c>
      <c r="BA150" s="13">
        <v>0</v>
      </c>
      <c r="BB150" s="13">
        <v>-1647.6963129999999</v>
      </c>
      <c r="BC150" s="12">
        <v>-1055.8647820000001</v>
      </c>
      <c r="BD150" s="12">
        <v>91.299762999999999</v>
      </c>
      <c r="BE150" s="12">
        <v>91.299762999999999</v>
      </c>
      <c r="BF150" s="12">
        <v>91.299762999999999</v>
      </c>
      <c r="BG150" s="12">
        <v>-259.39799799999997</v>
      </c>
      <c r="BH150" s="12">
        <v>4981.2504369999997</v>
      </c>
      <c r="BI150" s="12">
        <v>4981.2504369999997</v>
      </c>
      <c r="BJ150" s="12">
        <v>4492.5676020000001</v>
      </c>
      <c r="BK150" s="12">
        <v>4702.8589940000002</v>
      </c>
      <c r="BL150" s="12">
        <v>4731.103572</v>
      </c>
      <c r="BM150" s="12">
        <v>0</v>
      </c>
      <c r="BN150" s="12">
        <v>223.60475400000001</v>
      </c>
      <c r="BO150" s="12">
        <v>223.60475400000001</v>
      </c>
      <c r="BP150" s="12">
        <v>460.56499300000002</v>
      </c>
      <c r="BQ150" s="12">
        <v>213.546109</v>
      </c>
      <c r="BR150" s="12">
        <v>98.085078999999993</v>
      </c>
      <c r="BS150" s="12">
        <v>0</v>
      </c>
    </row>
    <row r="151" spans="2:71" x14ac:dyDescent="0.2">
      <c r="B151" s="11" t="s">
        <v>35</v>
      </c>
      <c r="C151" s="62" t="s">
        <v>21</v>
      </c>
      <c r="D151" s="68" t="s">
        <v>0</v>
      </c>
      <c r="E151" s="5" t="s">
        <v>21</v>
      </c>
      <c r="F151" s="5" t="s">
        <v>21</v>
      </c>
      <c r="G151" s="5">
        <v>943.38800000000003</v>
      </c>
      <c r="H151" s="5">
        <v>1014.357</v>
      </c>
      <c r="I151" s="6" t="s">
        <v>21</v>
      </c>
      <c r="J151" s="6" t="s">
        <v>21</v>
      </c>
      <c r="K151" s="5" t="s">
        <v>21</v>
      </c>
      <c r="L151" s="5" t="s">
        <v>21</v>
      </c>
      <c r="M151" s="5">
        <v>144.27199999999999</v>
      </c>
      <c r="N151" s="5">
        <v>192.928</v>
      </c>
      <c r="O151" s="6" t="s">
        <v>21</v>
      </c>
      <c r="P151" s="6" t="s">
        <v>21</v>
      </c>
      <c r="Q151" s="5" t="s">
        <v>21</v>
      </c>
      <c r="R151" s="7">
        <v>0</v>
      </c>
      <c r="S151" s="5">
        <v>72.804000000000002</v>
      </c>
      <c r="T151" s="5">
        <v>-66.256</v>
      </c>
      <c r="U151" s="6" t="s">
        <v>21</v>
      </c>
      <c r="V151" s="51" t="s">
        <v>21</v>
      </c>
      <c r="AA151" s="12">
        <v>1864.8</v>
      </c>
      <c r="AB151" s="12">
        <v>0</v>
      </c>
      <c r="AC151" s="12">
        <v>2706.0590000000002</v>
      </c>
      <c r="AD151" s="12">
        <v>831.48900000000003</v>
      </c>
      <c r="AE151" s="12">
        <v>925.42499999999995</v>
      </c>
      <c r="AF151" s="13">
        <v>0</v>
      </c>
      <c r="AG151" s="13">
        <v>531.30200000000002</v>
      </c>
      <c r="AH151" s="12">
        <v>222.511</v>
      </c>
      <c r="AI151" s="12">
        <v>89.88</v>
      </c>
      <c r="AJ151" s="12">
        <v>149.11000000000001</v>
      </c>
      <c r="AK151" s="12">
        <v>160.91200000000001</v>
      </c>
      <c r="AL151" s="12">
        <v>0</v>
      </c>
      <c r="AM151" s="13">
        <v>0</v>
      </c>
      <c r="AN151" s="13">
        <v>411.70299999999997</v>
      </c>
      <c r="AO151" s="12">
        <v>172.845</v>
      </c>
      <c r="AP151" s="12">
        <v>50.194000000000003</v>
      </c>
      <c r="AQ151" s="12">
        <v>111.22</v>
      </c>
      <c r="AR151" s="12">
        <v>116.505</v>
      </c>
      <c r="AS151" s="12">
        <v>0</v>
      </c>
      <c r="AT151" s="13">
        <v>0</v>
      </c>
      <c r="AU151" s="13">
        <v>476.72399999999999</v>
      </c>
      <c r="AV151" s="12">
        <v>192.928</v>
      </c>
      <c r="AW151" s="12">
        <v>75.001999999999995</v>
      </c>
      <c r="AX151" s="12">
        <v>138.94499999999999</v>
      </c>
      <c r="AY151" s="12">
        <v>75.001999999999995</v>
      </c>
      <c r="AZ151" s="12">
        <v>138.94499999999999</v>
      </c>
      <c r="BA151" s="13">
        <v>0</v>
      </c>
      <c r="BB151" s="13">
        <v>33.795000000000002</v>
      </c>
      <c r="BC151" s="12">
        <v>-66.256</v>
      </c>
      <c r="BD151" s="12">
        <v>190.501</v>
      </c>
      <c r="BE151" s="12">
        <v>190.501</v>
      </c>
      <c r="BF151" s="12">
        <v>190.501</v>
      </c>
      <c r="BG151" s="12">
        <v>64.245999999999995</v>
      </c>
      <c r="BH151" s="12">
        <v>1416.5139999999999</v>
      </c>
      <c r="BI151" s="12">
        <v>1416.5139999999999</v>
      </c>
      <c r="BJ151" s="12">
        <v>1063.02</v>
      </c>
      <c r="BK151" s="12">
        <v>971.524</v>
      </c>
      <c r="BL151" s="12">
        <v>1194.9570000000001</v>
      </c>
      <c r="BM151" s="12">
        <v>0</v>
      </c>
      <c r="BN151" s="12">
        <v>1300.3679999999999</v>
      </c>
      <c r="BO151" s="12">
        <v>1300.3679999999999</v>
      </c>
      <c r="BP151" s="12">
        <v>1447.482</v>
      </c>
      <c r="BQ151" s="12">
        <v>1508.645</v>
      </c>
      <c r="BR151" s="12">
        <v>1382.4949999999999</v>
      </c>
      <c r="BS151" s="12">
        <v>0</v>
      </c>
    </row>
    <row r="152" spans="2:71" x14ac:dyDescent="0.2">
      <c r="B152" s="11" t="s">
        <v>44</v>
      </c>
      <c r="C152" s="83" t="s">
        <v>21</v>
      </c>
      <c r="D152" s="68" t="s">
        <v>0</v>
      </c>
      <c r="E152" s="5" t="s">
        <v>21</v>
      </c>
      <c r="F152" s="5" t="s">
        <v>21</v>
      </c>
      <c r="G152" s="5">
        <v>107.76561599999999</v>
      </c>
      <c r="H152" s="5">
        <v>104.835702</v>
      </c>
      <c r="I152" s="6" t="s">
        <v>21</v>
      </c>
      <c r="J152" s="6" t="s">
        <v>21</v>
      </c>
      <c r="K152" s="5" t="s">
        <v>21</v>
      </c>
      <c r="L152" s="5" t="s">
        <v>21</v>
      </c>
      <c r="M152" s="5">
        <v>16.297243000000002</v>
      </c>
      <c r="N152" s="5">
        <v>25.489644999999999</v>
      </c>
      <c r="O152" s="6" t="s">
        <v>21</v>
      </c>
      <c r="P152" s="6" t="s">
        <v>21</v>
      </c>
      <c r="Q152" s="5" t="s">
        <v>21</v>
      </c>
      <c r="R152" s="7">
        <v>0</v>
      </c>
      <c r="S152" s="5">
        <v>12.283521</v>
      </c>
      <c r="T152" s="5">
        <v>25.200233999999998</v>
      </c>
      <c r="U152" s="6" t="s">
        <v>21</v>
      </c>
      <c r="V152" s="51" t="s">
        <v>21</v>
      </c>
      <c r="AA152" s="12">
        <v>213.14999999999998</v>
      </c>
      <c r="AB152" s="12">
        <v>0</v>
      </c>
      <c r="AC152" s="12">
        <v>257.28721300000001</v>
      </c>
      <c r="AD152" s="12">
        <v>95.640156000000005</v>
      </c>
      <c r="AE152" s="12">
        <v>94.600323000000003</v>
      </c>
      <c r="AF152" s="13">
        <v>0</v>
      </c>
      <c r="AG152" s="13">
        <v>52.654316999999999</v>
      </c>
      <c r="AH152" s="12">
        <v>27.606923999999999</v>
      </c>
      <c r="AI152" s="12">
        <v>13.667946000000001</v>
      </c>
      <c r="AJ152" s="12">
        <v>10.695831999999999</v>
      </c>
      <c r="AK152" s="12">
        <v>19.520900999999999</v>
      </c>
      <c r="AL152" s="12">
        <v>0</v>
      </c>
      <c r="AM152" s="13">
        <v>0</v>
      </c>
      <c r="AN152" s="13">
        <v>42.448320000000002</v>
      </c>
      <c r="AO152" s="12">
        <v>23.841659</v>
      </c>
      <c r="AP152" s="12">
        <v>8.9320850000000007</v>
      </c>
      <c r="AQ152" s="12">
        <v>5.7210549999999998</v>
      </c>
      <c r="AR152" s="12">
        <v>14.797491000000001</v>
      </c>
      <c r="AS152" s="12">
        <v>0</v>
      </c>
      <c r="AT152" s="13">
        <v>0</v>
      </c>
      <c r="AU152" s="13">
        <v>47.170977999999998</v>
      </c>
      <c r="AV152" s="12">
        <v>25.489644999999999</v>
      </c>
      <c r="AW152" s="12">
        <v>10.583631</v>
      </c>
      <c r="AX152" s="12">
        <v>7.426488</v>
      </c>
      <c r="AY152" s="12">
        <v>10.583631</v>
      </c>
      <c r="AZ152" s="12">
        <v>7.426488</v>
      </c>
      <c r="BA152" s="13">
        <v>0</v>
      </c>
      <c r="BB152" s="13">
        <v>43.879665000000003</v>
      </c>
      <c r="BC152" s="12">
        <v>25.200233999999998</v>
      </c>
      <c r="BD152" s="12">
        <v>3.455743</v>
      </c>
      <c r="BE152" s="12">
        <v>3.455743</v>
      </c>
      <c r="BF152" s="12">
        <v>3.455743</v>
      </c>
      <c r="BG152" s="12">
        <v>6.7090050000000003</v>
      </c>
      <c r="BH152" s="12">
        <v>36.382534</v>
      </c>
      <c r="BI152" s="12">
        <v>36.382534</v>
      </c>
      <c r="BJ152" s="12">
        <v>-39.467674000000002</v>
      </c>
      <c r="BK152" s="12">
        <v>-24.127466999999999</v>
      </c>
      <c r="BL152" s="12">
        <v>57.074243000000003</v>
      </c>
      <c r="BM152" s="12">
        <v>0</v>
      </c>
      <c r="BN152" s="12">
        <v>147.798597</v>
      </c>
      <c r="BO152" s="12">
        <v>147.798597</v>
      </c>
      <c r="BP152" s="12">
        <v>151.03323800000001</v>
      </c>
      <c r="BQ152" s="12">
        <v>125.709672</v>
      </c>
      <c r="BR152" s="12">
        <v>137.21149600000001</v>
      </c>
      <c r="BS152" s="12">
        <v>0</v>
      </c>
    </row>
    <row r="153" spans="2:71" x14ac:dyDescent="0.2">
      <c r="B153" s="11" t="s">
        <v>108</v>
      </c>
      <c r="C153" s="84" t="s">
        <v>21</v>
      </c>
      <c r="D153" s="68" t="s">
        <v>0</v>
      </c>
      <c r="E153" s="5" t="s">
        <v>21</v>
      </c>
      <c r="F153" s="5" t="s">
        <v>21</v>
      </c>
      <c r="G153" s="5">
        <v>56.765498999999998</v>
      </c>
      <c r="H153" s="5">
        <v>81.399169000000001</v>
      </c>
      <c r="I153" s="6" t="s">
        <v>21</v>
      </c>
      <c r="J153" s="6" t="s">
        <v>21</v>
      </c>
      <c r="K153" s="5" t="s">
        <v>21</v>
      </c>
      <c r="L153" s="5" t="s">
        <v>21</v>
      </c>
      <c r="M153" s="5">
        <v>2.735026</v>
      </c>
      <c r="N153" s="5">
        <v>4.1259170000000003</v>
      </c>
      <c r="O153" s="6" t="s">
        <v>21</v>
      </c>
      <c r="P153" s="6" t="s">
        <v>21</v>
      </c>
      <c r="Q153" s="5" t="s">
        <v>21</v>
      </c>
      <c r="R153" s="7">
        <v>0</v>
      </c>
      <c r="S153" s="5">
        <v>2.900039</v>
      </c>
      <c r="T153" s="5">
        <v>11.212396</v>
      </c>
      <c r="U153" s="6" t="s">
        <v>21</v>
      </c>
      <c r="V153" s="51" t="s">
        <v>21</v>
      </c>
      <c r="AA153" s="12">
        <v>73.599999999999994</v>
      </c>
      <c r="AB153" s="12">
        <v>0</v>
      </c>
      <c r="AC153" s="12">
        <v>244.90154100000001</v>
      </c>
      <c r="AD153" s="12">
        <v>101.621633</v>
      </c>
      <c r="AE153" s="12">
        <v>66.251109</v>
      </c>
      <c r="AF153" s="13">
        <v>0</v>
      </c>
      <c r="AG153" s="13">
        <v>17.001949</v>
      </c>
      <c r="AH153" s="12">
        <v>6.5295860000000001</v>
      </c>
      <c r="AI153" s="12">
        <v>12.056518000000001</v>
      </c>
      <c r="AJ153" s="12">
        <v>5.9309440000000002</v>
      </c>
      <c r="AK153" s="12">
        <v>5.0166269999999997</v>
      </c>
      <c r="AL153" s="12">
        <v>0</v>
      </c>
      <c r="AM153" s="13">
        <v>0</v>
      </c>
      <c r="AN153" s="13">
        <v>9.9078040000000005</v>
      </c>
      <c r="AO153" s="12">
        <v>4.081664</v>
      </c>
      <c r="AP153" s="12">
        <v>9.4236419999999992</v>
      </c>
      <c r="AQ153" s="12">
        <v>3.27915</v>
      </c>
      <c r="AR153" s="12">
        <v>2.5405869999999999</v>
      </c>
      <c r="AS153" s="12">
        <v>0</v>
      </c>
      <c r="AT153" s="13">
        <v>0</v>
      </c>
      <c r="AU153" s="13">
        <v>10.037219</v>
      </c>
      <c r="AV153" s="12">
        <v>4.1259170000000003</v>
      </c>
      <c r="AW153" s="12">
        <v>9.4688759999999998</v>
      </c>
      <c r="AX153" s="12">
        <v>3.4356580000000001</v>
      </c>
      <c r="AY153" s="12">
        <v>9.4688759999999998</v>
      </c>
      <c r="AZ153" s="12">
        <v>3.4356580000000001</v>
      </c>
      <c r="BA153" s="13">
        <v>0</v>
      </c>
      <c r="BB153" s="13">
        <v>19.951975000000001</v>
      </c>
      <c r="BC153" s="12">
        <v>11.212396</v>
      </c>
      <c r="BD153" s="12">
        <v>0.84745499999999996</v>
      </c>
      <c r="BE153" s="12">
        <v>0.84745499999999996</v>
      </c>
      <c r="BF153" s="12">
        <v>0.84745499999999996</v>
      </c>
      <c r="BG153" s="12">
        <v>3.290664</v>
      </c>
      <c r="BH153" s="12">
        <v>-1.424928</v>
      </c>
      <c r="BI153" s="12">
        <v>-1.424928</v>
      </c>
      <c r="BJ153" s="12">
        <v>11.200729000000001</v>
      </c>
      <c r="BK153" s="12">
        <v>1.1821710000000001</v>
      </c>
      <c r="BL153" s="12">
        <v>7.8868460000000002</v>
      </c>
      <c r="BM153" s="12">
        <v>0</v>
      </c>
      <c r="BN153" s="12">
        <v>76.648364999999998</v>
      </c>
      <c r="BO153" s="12">
        <v>76.648364999999998</v>
      </c>
      <c r="BP153" s="12">
        <v>77.437578999999999</v>
      </c>
      <c r="BQ153" s="12">
        <v>80.714556999999999</v>
      </c>
      <c r="BR153" s="12">
        <v>71.610479999999995</v>
      </c>
      <c r="BS153" s="12">
        <v>0</v>
      </c>
    </row>
    <row r="154" spans="2:71" x14ac:dyDescent="0.2">
      <c r="B154" s="11" t="s">
        <v>121</v>
      </c>
      <c r="C154" s="83" t="s">
        <v>21</v>
      </c>
      <c r="D154" s="68" t="s">
        <v>0</v>
      </c>
      <c r="E154" s="5" t="s">
        <v>21</v>
      </c>
      <c r="F154" s="5" t="s">
        <v>21</v>
      </c>
      <c r="G154" s="5" t="s">
        <v>21</v>
      </c>
      <c r="H154" s="5" t="s">
        <v>21</v>
      </c>
      <c r="I154" s="6" t="s">
        <v>21</v>
      </c>
      <c r="J154" s="6" t="s">
        <v>21</v>
      </c>
      <c r="K154" s="5" t="s">
        <v>21</v>
      </c>
      <c r="L154" s="5" t="s">
        <v>21</v>
      </c>
      <c r="M154" s="5">
        <v>-1.2717000000000001</v>
      </c>
      <c r="N154" s="5">
        <v>-1.1441790000000001</v>
      </c>
      <c r="O154" s="6" t="s">
        <v>21</v>
      </c>
      <c r="P154" s="6" t="s">
        <v>21</v>
      </c>
      <c r="Q154" s="5" t="s">
        <v>21</v>
      </c>
      <c r="R154" s="7">
        <v>0</v>
      </c>
      <c r="S154" s="5">
        <v>63.623722000000001</v>
      </c>
      <c r="T154" s="5">
        <v>42.253056999999998</v>
      </c>
      <c r="U154" s="6" t="s">
        <v>21</v>
      </c>
      <c r="V154" s="51" t="s">
        <v>21</v>
      </c>
      <c r="AA154" s="12">
        <v>900.9</v>
      </c>
      <c r="AB154" s="12">
        <v>0</v>
      </c>
      <c r="AC154" s="12">
        <v>27.032805</v>
      </c>
      <c r="AD154" s="12">
        <v>0</v>
      </c>
      <c r="AE154" s="12">
        <v>0</v>
      </c>
      <c r="AF154" s="13">
        <v>0</v>
      </c>
      <c r="AG154" s="13">
        <v>1.3808039999999999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3">
        <v>0</v>
      </c>
      <c r="AN154" s="13">
        <v>-2.898088</v>
      </c>
      <c r="AO154" s="12">
        <v>-1.144979</v>
      </c>
      <c r="AP154" s="12">
        <v>-1.245895</v>
      </c>
      <c r="AQ154" s="12">
        <v>-1.222477</v>
      </c>
      <c r="AR154" s="12">
        <v>-1.2630030000000001</v>
      </c>
      <c r="AS154" s="12">
        <v>0</v>
      </c>
      <c r="AT154" s="13">
        <v>0</v>
      </c>
      <c r="AU154" s="13">
        <v>-2.9342999999999999</v>
      </c>
      <c r="AV154" s="12">
        <v>-1.1441790000000001</v>
      </c>
      <c r="AW154" s="12">
        <v>-1.172974</v>
      </c>
      <c r="AX154" s="12">
        <v>-1.2185280000000001</v>
      </c>
      <c r="AY154" s="12">
        <v>-1.172974</v>
      </c>
      <c r="AZ154" s="12">
        <v>-1.2185280000000001</v>
      </c>
      <c r="BA154" s="13">
        <v>0</v>
      </c>
      <c r="BB154" s="13">
        <v>115.37740100000001</v>
      </c>
      <c r="BC154" s="12">
        <v>42.253056999999998</v>
      </c>
      <c r="BD154" s="12">
        <v>-14.046771</v>
      </c>
      <c r="BE154" s="12">
        <v>-14.046771</v>
      </c>
      <c r="BF154" s="12">
        <v>-14.046771</v>
      </c>
      <c r="BG154" s="12">
        <v>-13.269360000000001</v>
      </c>
      <c r="BH154" s="12">
        <v>-43.533338999999998</v>
      </c>
      <c r="BI154" s="12">
        <v>-43.533338999999998</v>
      </c>
      <c r="BJ154" s="12">
        <v>-44.729543</v>
      </c>
      <c r="BK154" s="12">
        <v>-24.946235000000001</v>
      </c>
      <c r="BL154" s="12">
        <v>-41.007291000000002</v>
      </c>
      <c r="BM154" s="12">
        <v>0</v>
      </c>
      <c r="BN154" s="12">
        <v>1886.7469209999999</v>
      </c>
      <c r="BO154" s="12">
        <v>1886.7469209999999</v>
      </c>
      <c r="BP154" s="12">
        <v>2111.6747879999998</v>
      </c>
      <c r="BQ154" s="12">
        <v>2098.4226939999999</v>
      </c>
      <c r="BR154" s="12">
        <v>2083.6653679999999</v>
      </c>
      <c r="BS154" s="12">
        <v>0</v>
      </c>
    </row>
    <row r="155" spans="2:71" x14ac:dyDescent="0.2">
      <c r="B155" s="11" t="s">
        <v>181</v>
      </c>
      <c r="C155" s="83" t="s">
        <v>21</v>
      </c>
      <c r="D155" s="68" t="s">
        <v>0</v>
      </c>
      <c r="E155" s="5" t="s">
        <v>21</v>
      </c>
      <c r="F155" s="5" t="s">
        <v>21</v>
      </c>
      <c r="G155" s="5">
        <v>139.210587</v>
      </c>
      <c r="H155" s="5">
        <v>119.901117</v>
      </c>
      <c r="I155" s="6" t="s">
        <v>21</v>
      </c>
      <c r="J155" s="6" t="s">
        <v>21</v>
      </c>
      <c r="K155" s="5" t="s">
        <v>21</v>
      </c>
      <c r="L155" s="5" t="s">
        <v>21</v>
      </c>
      <c r="M155" s="5">
        <v>27.669865000000001</v>
      </c>
      <c r="N155" s="5">
        <v>25.243946000000001</v>
      </c>
      <c r="O155" s="6" t="s">
        <v>21</v>
      </c>
      <c r="P155" s="6" t="s">
        <v>21</v>
      </c>
      <c r="Q155" s="5" t="s">
        <v>21</v>
      </c>
      <c r="R155" s="7">
        <v>0</v>
      </c>
      <c r="S155" s="5">
        <v>27.001515999999999</v>
      </c>
      <c r="T155" s="5">
        <v>10.993302</v>
      </c>
      <c r="U155" s="6" t="s">
        <v>21</v>
      </c>
      <c r="V155" s="51" t="s">
        <v>21</v>
      </c>
      <c r="AA155" s="12">
        <v>565.54499999999996</v>
      </c>
      <c r="AB155" s="12">
        <v>0</v>
      </c>
      <c r="AC155" s="12">
        <v>309.48321700000002</v>
      </c>
      <c r="AD155" s="12">
        <v>129.025329</v>
      </c>
      <c r="AE155" s="12">
        <v>123.01921900000001</v>
      </c>
      <c r="AF155" s="13">
        <v>0</v>
      </c>
      <c r="AG155" s="13">
        <v>82.647371000000007</v>
      </c>
      <c r="AH155" s="12">
        <v>33.395043999999999</v>
      </c>
      <c r="AI155" s="12">
        <v>22.316424999999999</v>
      </c>
      <c r="AJ155" s="12">
        <v>29.398266</v>
      </c>
      <c r="AK155" s="12">
        <v>39.084991000000002</v>
      </c>
      <c r="AL155" s="12">
        <v>0</v>
      </c>
      <c r="AM155" s="13">
        <v>0</v>
      </c>
      <c r="AN155" s="13">
        <v>55.655859</v>
      </c>
      <c r="AO155" s="12">
        <v>23.30566</v>
      </c>
      <c r="AP155" s="12">
        <v>10.379204</v>
      </c>
      <c r="AQ155" s="12">
        <v>18.815897</v>
      </c>
      <c r="AR155" s="12">
        <v>25.318764000000002</v>
      </c>
      <c r="AS155" s="12">
        <v>0</v>
      </c>
      <c r="AT155" s="13">
        <v>0</v>
      </c>
      <c r="AU155" s="13">
        <v>60.270699999999998</v>
      </c>
      <c r="AV155" s="12">
        <v>25.243946000000001</v>
      </c>
      <c r="AW155" s="12">
        <v>12.553127</v>
      </c>
      <c r="AX155" s="12">
        <v>21.038933</v>
      </c>
      <c r="AY155" s="12">
        <v>12.553127</v>
      </c>
      <c r="AZ155" s="12">
        <v>21.038933</v>
      </c>
      <c r="BA155" s="13">
        <v>0</v>
      </c>
      <c r="BB155" s="13">
        <v>36.317635000000003</v>
      </c>
      <c r="BC155" s="12">
        <v>10.993302</v>
      </c>
      <c r="BD155" s="12">
        <v>21.392984999999999</v>
      </c>
      <c r="BE155" s="12">
        <v>21.392984999999999</v>
      </c>
      <c r="BF155" s="12">
        <v>21.392984999999999</v>
      </c>
      <c r="BG155" s="12">
        <v>16.938376000000002</v>
      </c>
      <c r="BH155" s="12">
        <v>82.838829000000004</v>
      </c>
      <c r="BI155" s="12">
        <v>82.838829000000004</v>
      </c>
      <c r="BJ155" s="12">
        <v>44.785485999999999</v>
      </c>
      <c r="BK155" s="12">
        <v>2.4919820000000001</v>
      </c>
      <c r="BL155" s="12">
        <v>29.039285</v>
      </c>
      <c r="BM155" s="12">
        <v>0</v>
      </c>
      <c r="BN155" s="12">
        <v>183.00804400000001</v>
      </c>
      <c r="BO155" s="12">
        <v>183.00804400000001</v>
      </c>
      <c r="BP155" s="12">
        <v>216.47918200000001</v>
      </c>
      <c r="BQ155" s="12">
        <v>234.01988399999999</v>
      </c>
      <c r="BR155" s="12">
        <v>236.07519600000001</v>
      </c>
      <c r="BS155" s="12">
        <v>0</v>
      </c>
    </row>
    <row r="156" spans="2:71" x14ac:dyDescent="0.2">
      <c r="B156" s="11" t="s">
        <v>203</v>
      </c>
      <c r="C156" s="83" t="s">
        <v>21</v>
      </c>
      <c r="D156" s="68" t="s">
        <v>0</v>
      </c>
      <c r="E156" s="5" t="s">
        <v>21</v>
      </c>
      <c r="F156" s="5" t="s">
        <v>21</v>
      </c>
      <c r="G156" s="5">
        <v>2.1778719999999998</v>
      </c>
      <c r="H156" s="5">
        <v>2.0668510000000002</v>
      </c>
      <c r="I156" s="6" t="s">
        <v>21</v>
      </c>
      <c r="J156" s="6" t="s">
        <v>21</v>
      </c>
      <c r="K156" s="5" t="s">
        <v>21</v>
      </c>
      <c r="L156" s="5" t="s">
        <v>21</v>
      </c>
      <c r="M156" s="5">
        <v>0.55978899999999998</v>
      </c>
      <c r="N156" s="5">
        <v>0.28887399999999996</v>
      </c>
      <c r="O156" s="6" t="s">
        <v>21</v>
      </c>
      <c r="P156" s="6" t="s">
        <v>21</v>
      </c>
      <c r="Q156" s="5" t="s">
        <v>21</v>
      </c>
      <c r="R156" s="7">
        <v>0</v>
      </c>
      <c r="S156" s="5">
        <v>0.923099</v>
      </c>
      <c r="T156" s="5">
        <v>3.354276</v>
      </c>
      <c r="U156" s="6" t="s">
        <v>21</v>
      </c>
      <c r="V156" s="51" t="s">
        <v>21</v>
      </c>
      <c r="AA156" s="12">
        <v>57.914999999999999</v>
      </c>
      <c r="AB156" s="12">
        <v>0</v>
      </c>
      <c r="AC156" s="12">
        <v>5.9392009999999997</v>
      </c>
      <c r="AD156" s="12">
        <v>5.5885160000000003</v>
      </c>
      <c r="AE156" s="12">
        <v>2.2737400000000001</v>
      </c>
      <c r="AF156" s="13">
        <v>0</v>
      </c>
      <c r="AG156" s="13">
        <v>4.6531399999999996</v>
      </c>
      <c r="AH156" s="12">
        <v>1.5767899999999999</v>
      </c>
      <c r="AI156" s="12">
        <v>5.0013519999999998</v>
      </c>
      <c r="AJ156" s="12">
        <v>1.7793650000000001</v>
      </c>
      <c r="AK156" s="12">
        <v>1.6502399999999999</v>
      </c>
      <c r="AL156" s="12">
        <v>0</v>
      </c>
      <c r="AM156" s="13">
        <v>0</v>
      </c>
      <c r="AN156" s="13">
        <v>-0.142844</v>
      </c>
      <c r="AO156" s="12">
        <v>-0.108069</v>
      </c>
      <c r="AP156" s="12">
        <v>3.4357600000000001</v>
      </c>
      <c r="AQ156" s="12">
        <v>-0.10280400000000001</v>
      </c>
      <c r="AR156" s="12">
        <v>0.10044400000000001</v>
      </c>
      <c r="AS156" s="12">
        <v>0</v>
      </c>
      <c r="AT156" s="13">
        <v>0</v>
      </c>
      <c r="AU156" s="13">
        <v>0.99192400000000003</v>
      </c>
      <c r="AV156" s="12">
        <v>0.28887299999999999</v>
      </c>
      <c r="AW156" s="12">
        <v>3.8500540000000001</v>
      </c>
      <c r="AX156" s="12">
        <v>0.33831</v>
      </c>
      <c r="AY156" s="12">
        <v>3.8500540000000001</v>
      </c>
      <c r="AZ156" s="12">
        <v>0.33831</v>
      </c>
      <c r="BA156" s="13">
        <v>0</v>
      </c>
      <c r="BB156" s="13">
        <v>5.6147970000000003</v>
      </c>
      <c r="BC156" s="12">
        <v>3.354276</v>
      </c>
      <c r="BD156" s="12">
        <v>1.6294249999999999</v>
      </c>
      <c r="BE156" s="12">
        <v>1.6294249999999999</v>
      </c>
      <c r="BF156" s="12">
        <v>1.6294249999999999</v>
      </c>
      <c r="BG156" s="12">
        <v>1.267709</v>
      </c>
      <c r="BH156" s="12">
        <v>-19.609556000000001</v>
      </c>
      <c r="BI156" s="12">
        <v>-19.609556000000001</v>
      </c>
      <c r="BJ156" s="12">
        <v>-18.020039000000001</v>
      </c>
      <c r="BK156" s="12">
        <v>-21.251009</v>
      </c>
      <c r="BL156" s="12">
        <v>-22.380279000000002</v>
      </c>
      <c r="BM156" s="12">
        <v>0</v>
      </c>
      <c r="BN156" s="12">
        <v>26.281663000000002</v>
      </c>
      <c r="BO156" s="12">
        <v>26.281663000000002</v>
      </c>
      <c r="BP156" s="12">
        <v>27.360800000000001</v>
      </c>
      <c r="BQ156" s="12">
        <v>28.662485</v>
      </c>
      <c r="BR156" s="12">
        <v>29.472259999999999</v>
      </c>
      <c r="BS156" s="12">
        <v>0</v>
      </c>
    </row>
    <row r="157" spans="2:71" x14ac:dyDescent="0.2">
      <c r="B157" s="11" t="s">
        <v>194</v>
      </c>
      <c r="C157" s="83" t="s">
        <v>21</v>
      </c>
      <c r="D157" s="68" t="s">
        <v>0</v>
      </c>
      <c r="E157" s="5" t="s">
        <v>351</v>
      </c>
      <c r="F157" s="5" t="s">
        <v>21</v>
      </c>
      <c r="G157" s="5">
        <v>40487.809000000001</v>
      </c>
      <c r="H157" s="5">
        <v>45553.375</v>
      </c>
      <c r="I157" s="6" t="s">
        <v>21</v>
      </c>
      <c r="J157" s="6" t="s">
        <v>21</v>
      </c>
      <c r="K157" s="5" t="s">
        <v>351</v>
      </c>
      <c r="L157" s="5" t="s">
        <v>21</v>
      </c>
      <c r="M157" s="5">
        <v>3218.9560000000001</v>
      </c>
      <c r="N157" s="5">
        <v>5342.7139999999999</v>
      </c>
      <c r="O157" s="6" t="s">
        <v>21</v>
      </c>
      <c r="P157" s="6" t="s">
        <v>21</v>
      </c>
      <c r="Q157" s="5">
        <v>854.57142857142856</v>
      </c>
      <c r="R157" s="7">
        <v>0</v>
      </c>
      <c r="S157" s="5">
        <v>1425.4459999999999</v>
      </c>
      <c r="T157" s="5">
        <v>1267.019</v>
      </c>
      <c r="U157" s="6" t="s">
        <v>21</v>
      </c>
      <c r="V157" s="51" t="s">
        <v>21</v>
      </c>
      <c r="AA157" s="12">
        <v>47522.729456999994</v>
      </c>
      <c r="AB157" s="12">
        <v>0</v>
      </c>
      <c r="AC157" s="12">
        <v>103413.682</v>
      </c>
      <c r="AD157" s="12">
        <v>39834.625999999997</v>
      </c>
      <c r="AE157" s="12">
        <v>34261.701999999997</v>
      </c>
      <c r="AF157" s="13">
        <v>0</v>
      </c>
      <c r="AG157" s="13">
        <v>16603.788</v>
      </c>
      <c r="AH157" s="12">
        <v>7848.6790000000001</v>
      </c>
      <c r="AI157" s="12">
        <v>5835.0020000000004</v>
      </c>
      <c r="AJ157" s="12">
        <v>4389.1419999999998</v>
      </c>
      <c r="AK157" s="12">
        <v>6023.7889999999998</v>
      </c>
      <c r="AL157" s="12">
        <v>0</v>
      </c>
      <c r="AM157" s="13">
        <v>0</v>
      </c>
      <c r="AN157" s="13">
        <v>8673.9330000000009</v>
      </c>
      <c r="AO157" s="12">
        <v>4764.348</v>
      </c>
      <c r="AP157" s="12">
        <v>2752.5430000000001</v>
      </c>
      <c r="AQ157" s="12">
        <v>1350.25</v>
      </c>
      <c r="AR157" s="12">
        <v>2531.4079999999999</v>
      </c>
      <c r="AS157" s="12">
        <v>0</v>
      </c>
      <c r="AT157" s="13">
        <v>0</v>
      </c>
      <c r="AU157" s="13">
        <v>10214.689</v>
      </c>
      <c r="AV157" s="12">
        <v>5342.7139999999999</v>
      </c>
      <c r="AW157" s="12">
        <v>3325.0830000000001</v>
      </c>
      <c r="AX157" s="12">
        <v>1993.9649999999999</v>
      </c>
      <c r="AY157" s="12">
        <v>3325.0830000000001</v>
      </c>
      <c r="AZ157" s="12">
        <v>1993.9649999999999</v>
      </c>
      <c r="BA157" s="13">
        <v>0</v>
      </c>
      <c r="BB157" s="13">
        <v>3826.6379999999999</v>
      </c>
      <c r="BC157" s="12">
        <v>1267.019</v>
      </c>
      <c r="BD157" s="12">
        <v>1710.39</v>
      </c>
      <c r="BE157" s="12">
        <v>1710.39</v>
      </c>
      <c r="BF157" s="12">
        <v>1710.39</v>
      </c>
      <c r="BG157" s="12">
        <v>779.30899999999997</v>
      </c>
      <c r="BH157" s="12">
        <v>26135.439999999999</v>
      </c>
      <c r="BI157" s="12">
        <v>26135.439999999999</v>
      </c>
      <c r="BJ157" s="12">
        <v>25181.823</v>
      </c>
      <c r="BK157" s="12">
        <v>24221.916000000001</v>
      </c>
      <c r="BL157" s="12">
        <v>25934.285</v>
      </c>
      <c r="BM157" s="12">
        <v>0</v>
      </c>
      <c r="BN157" s="12">
        <v>32323.61</v>
      </c>
      <c r="BO157" s="12">
        <v>32323.61</v>
      </c>
      <c r="BP157" s="12">
        <v>33284.262000000002</v>
      </c>
      <c r="BQ157" s="12">
        <v>32505.606</v>
      </c>
      <c r="BR157" s="12">
        <v>34116.243000000002</v>
      </c>
      <c r="BS157" s="12">
        <v>0</v>
      </c>
    </row>
    <row r="158" spans="2:71" x14ac:dyDescent="0.2">
      <c r="B158" s="11" t="s">
        <v>182</v>
      </c>
      <c r="C158" s="83" t="s">
        <v>21</v>
      </c>
      <c r="D158" s="68" t="s">
        <v>0</v>
      </c>
      <c r="E158" s="5" t="s">
        <v>21</v>
      </c>
      <c r="F158" s="5" t="s">
        <v>21</v>
      </c>
      <c r="G158" s="5">
        <v>29.524571999999999</v>
      </c>
      <c r="H158" s="5">
        <v>22.156071000000001</v>
      </c>
      <c r="I158" s="6" t="s">
        <v>21</v>
      </c>
      <c r="J158" s="6" t="s">
        <v>21</v>
      </c>
      <c r="K158" s="5" t="s">
        <v>21</v>
      </c>
      <c r="L158" s="5" t="s">
        <v>21</v>
      </c>
      <c r="M158" s="5">
        <v>9.113703000000001</v>
      </c>
      <c r="N158" s="5">
        <v>4.8197519999999994</v>
      </c>
      <c r="O158" s="6" t="s">
        <v>21</v>
      </c>
      <c r="P158" s="6" t="s">
        <v>21</v>
      </c>
      <c r="Q158" s="5" t="s">
        <v>21</v>
      </c>
      <c r="R158" s="7">
        <v>0</v>
      </c>
      <c r="S158" s="5">
        <v>4.4582660000000001</v>
      </c>
      <c r="T158" s="5">
        <v>2.5065300000000001</v>
      </c>
      <c r="U158" s="6" t="s">
        <v>21</v>
      </c>
      <c r="V158" s="51" t="s">
        <v>21</v>
      </c>
      <c r="AA158" s="12">
        <v>135.28749999999999</v>
      </c>
      <c r="AB158" s="12">
        <v>0</v>
      </c>
      <c r="AC158" s="12">
        <v>61.994309999999999</v>
      </c>
      <c r="AD158" s="12">
        <v>35.673805000000002</v>
      </c>
      <c r="AE158" s="12">
        <v>26.776921999999999</v>
      </c>
      <c r="AF158" s="13">
        <v>0</v>
      </c>
      <c r="AG158" s="13">
        <v>17.378098999999999</v>
      </c>
      <c r="AH158" s="12">
        <v>7.2510399999999997</v>
      </c>
      <c r="AI158" s="12">
        <v>13.228095</v>
      </c>
      <c r="AJ158" s="12">
        <v>7.7059119999999997</v>
      </c>
      <c r="AK158" s="12">
        <v>10.167839000000001</v>
      </c>
      <c r="AL158" s="12">
        <v>0</v>
      </c>
      <c r="AM158" s="13">
        <v>0</v>
      </c>
      <c r="AN158" s="13">
        <v>9.1328019999999999</v>
      </c>
      <c r="AO158" s="12">
        <v>3.0570219999999999</v>
      </c>
      <c r="AP158" s="12">
        <v>9.0549940000000007</v>
      </c>
      <c r="AQ158" s="12">
        <v>4.0699430000000003</v>
      </c>
      <c r="AR158" s="12">
        <v>5.9536720000000001</v>
      </c>
      <c r="AS158" s="12">
        <v>0</v>
      </c>
      <c r="AT158" s="13">
        <v>0</v>
      </c>
      <c r="AU158" s="13">
        <v>13.288607000000001</v>
      </c>
      <c r="AV158" s="12">
        <v>4.8197520000000003</v>
      </c>
      <c r="AW158" s="12">
        <v>10.840984000000001</v>
      </c>
      <c r="AX158" s="12">
        <v>6.2562340000000001</v>
      </c>
      <c r="AY158" s="12">
        <v>10.840984000000001</v>
      </c>
      <c r="AZ158" s="12">
        <v>6.2562340000000001</v>
      </c>
      <c r="BA158" s="13">
        <v>0</v>
      </c>
      <c r="BB158" s="13">
        <v>7.6020459999999996</v>
      </c>
      <c r="BC158" s="12">
        <v>2.5065300000000001</v>
      </c>
      <c r="BD158" s="12">
        <v>6.0038429999999998</v>
      </c>
      <c r="BE158" s="12">
        <v>6.0038429999999998</v>
      </c>
      <c r="BF158" s="12">
        <v>6.0038429999999998</v>
      </c>
      <c r="BG158" s="12">
        <v>3.8910360000000002</v>
      </c>
      <c r="BH158" s="12">
        <v>1.3837619999999999</v>
      </c>
      <c r="BI158" s="12">
        <v>1.3837619999999999</v>
      </c>
      <c r="BJ158" s="12">
        <v>1.5972500000000001</v>
      </c>
      <c r="BK158" s="12">
        <v>-0.76424999999999998</v>
      </c>
      <c r="BL158" s="12">
        <v>-23.482564</v>
      </c>
      <c r="BM158" s="12">
        <v>0</v>
      </c>
      <c r="BN158" s="12">
        <v>64.245976999999996</v>
      </c>
      <c r="BO158" s="12">
        <v>64.245976999999996</v>
      </c>
      <c r="BP158" s="12">
        <v>70.021221999999995</v>
      </c>
      <c r="BQ158" s="12">
        <v>74.370305000000002</v>
      </c>
      <c r="BR158" s="12">
        <v>80.935647000000003</v>
      </c>
      <c r="BS158" s="12">
        <v>0</v>
      </c>
    </row>
    <row r="159" spans="2:71" x14ac:dyDescent="0.2">
      <c r="B159" s="11" t="s">
        <v>282</v>
      </c>
      <c r="C159" s="62" t="s">
        <v>21</v>
      </c>
      <c r="D159" s="68" t="s">
        <v>1</v>
      </c>
      <c r="E159" s="5" t="s">
        <v>21</v>
      </c>
      <c r="F159" s="5" t="s">
        <v>21</v>
      </c>
      <c r="G159" s="5" t="s">
        <v>21</v>
      </c>
      <c r="H159" s="5" t="s">
        <v>21</v>
      </c>
      <c r="I159" s="6" t="s">
        <v>21</v>
      </c>
      <c r="J159" s="6" t="s">
        <v>21</v>
      </c>
      <c r="K159" s="5" t="s">
        <v>21</v>
      </c>
      <c r="L159" s="5" t="s">
        <v>21</v>
      </c>
      <c r="M159" s="5" t="s">
        <v>21</v>
      </c>
      <c r="N159" s="5" t="s">
        <v>21</v>
      </c>
      <c r="O159" s="6" t="s">
        <v>21</v>
      </c>
      <c r="P159" s="6" t="s">
        <v>21</v>
      </c>
      <c r="Q159" s="5">
        <v>316.42287424615733</v>
      </c>
      <c r="R159" s="7">
        <v>0</v>
      </c>
      <c r="S159" s="5">
        <v>310.24900000000002</v>
      </c>
      <c r="T159" s="5">
        <v>302.54399999999998</v>
      </c>
      <c r="U159" s="6" t="s">
        <v>21</v>
      </c>
      <c r="V159" s="51" t="s">
        <v>21</v>
      </c>
      <c r="AA159" s="12">
        <v>6899.9999999999991</v>
      </c>
      <c r="AB159" s="12">
        <v>0</v>
      </c>
      <c r="AC159" s="12">
        <v>6126.5720000000001</v>
      </c>
      <c r="AD159" s="12">
        <v>1953.0060000000001</v>
      </c>
      <c r="AE159" s="12">
        <v>1728.0239999999999</v>
      </c>
      <c r="AF159" s="13">
        <v>0</v>
      </c>
      <c r="AG159" s="13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3">
        <v>0</v>
      </c>
      <c r="AN159" s="13">
        <v>0</v>
      </c>
      <c r="AO159" s="12">
        <v>4225.5240000000003</v>
      </c>
      <c r="AP159" s="12">
        <v>4332.4809999999998</v>
      </c>
      <c r="AQ159" s="12">
        <v>4488.8450000000003</v>
      </c>
      <c r="AR159" s="12">
        <v>4628.268</v>
      </c>
      <c r="AS159" s="12">
        <v>0</v>
      </c>
      <c r="AT159" s="13">
        <v>0</v>
      </c>
      <c r="AU159" s="13">
        <v>0</v>
      </c>
      <c r="AV159" s="12">
        <v>48.069000000000003</v>
      </c>
      <c r="AW159" s="12">
        <v>34.174999999999997</v>
      </c>
      <c r="AX159" s="12">
        <v>85.103999999999999</v>
      </c>
      <c r="AY159" s="12">
        <v>34.174999999999997</v>
      </c>
      <c r="AZ159" s="12">
        <v>85.103999999999999</v>
      </c>
      <c r="BA159" s="13">
        <v>0</v>
      </c>
      <c r="BB159" s="13">
        <v>2205.248</v>
      </c>
      <c r="BC159" s="12">
        <v>9.2680000000000007</v>
      </c>
      <c r="BD159" s="12">
        <v>6.0419999999999998</v>
      </c>
      <c r="BE159" s="12">
        <v>6.0419999999999998</v>
      </c>
      <c r="BF159" s="12">
        <v>6.0419999999999998</v>
      </c>
      <c r="BG159" s="12">
        <v>3.49</v>
      </c>
      <c r="BH159" s="12">
        <v>0</v>
      </c>
      <c r="BI159" s="12">
        <v>0</v>
      </c>
      <c r="BJ159" s="12">
        <v>0</v>
      </c>
      <c r="BK159" s="12">
        <v>0</v>
      </c>
      <c r="BL159" s="12">
        <v>0</v>
      </c>
      <c r="BM159" s="12">
        <v>0</v>
      </c>
      <c r="BN159" s="12">
        <v>28294.502</v>
      </c>
      <c r="BO159" s="12">
        <v>28294.502</v>
      </c>
      <c r="BP159" s="12">
        <v>29020.735000000001</v>
      </c>
      <c r="BQ159" s="12">
        <v>29167.795999999998</v>
      </c>
      <c r="BR159" s="12">
        <v>29574.573</v>
      </c>
      <c r="BS159" s="12">
        <v>0</v>
      </c>
    </row>
    <row r="160" spans="2:71" x14ac:dyDescent="0.2">
      <c r="B160" s="11" t="s">
        <v>51</v>
      </c>
      <c r="C160" s="83" t="s">
        <v>21</v>
      </c>
      <c r="D160" s="68" t="s">
        <v>0</v>
      </c>
      <c r="E160" s="5" t="s">
        <v>21</v>
      </c>
      <c r="F160" s="5" t="s">
        <v>21</v>
      </c>
      <c r="G160" s="5">
        <v>291.863699</v>
      </c>
      <c r="H160" s="5">
        <v>230.46024199999999</v>
      </c>
      <c r="I160" s="6" t="s">
        <v>21</v>
      </c>
      <c r="J160" s="6" t="s">
        <v>21</v>
      </c>
      <c r="K160" s="5" t="s">
        <v>21</v>
      </c>
      <c r="L160" s="5" t="s">
        <v>21</v>
      </c>
      <c r="M160" s="5">
        <v>36.346435999999997</v>
      </c>
      <c r="N160" s="5">
        <v>28.011392999999998</v>
      </c>
      <c r="O160" s="6" t="s">
        <v>21</v>
      </c>
      <c r="P160" s="6" t="s">
        <v>21</v>
      </c>
      <c r="Q160" s="5" t="s">
        <v>21</v>
      </c>
      <c r="R160" s="7">
        <v>0</v>
      </c>
      <c r="S160" s="5">
        <v>-1.363283</v>
      </c>
      <c r="T160" s="5">
        <v>-58.807209</v>
      </c>
      <c r="U160" s="6" t="s">
        <v>21</v>
      </c>
      <c r="V160" s="51" t="s">
        <v>21</v>
      </c>
      <c r="AA160" s="12">
        <v>743.4</v>
      </c>
      <c r="AB160" s="12">
        <v>0</v>
      </c>
      <c r="AC160" s="12">
        <v>867.862167</v>
      </c>
      <c r="AD160" s="12">
        <v>320.00061799999997</v>
      </c>
      <c r="AE160" s="12">
        <v>272.78565099999997</v>
      </c>
      <c r="AF160" s="13">
        <v>0</v>
      </c>
      <c r="AG160" s="13">
        <v>153.09849600000001</v>
      </c>
      <c r="AH160" s="12">
        <v>53.826723999999999</v>
      </c>
      <c r="AI160" s="12">
        <v>39.929943999999999</v>
      </c>
      <c r="AJ160" s="12">
        <v>46.182091999999997</v>
      </c>
      <c r="AK160" s="12">
        <v>64.446411999999995</v>
      </c>
      <c r="AL160" s="12">
        <v>0</v>
      </c>
      <c r="AM160" s="13">
        <v>0</v>
      </c>
      <c r="AN160" s="13">
        <v>57.257174999999997</v>
      </c>
      <c r="AO160" s="12">
        <v>19.551373999999999</v>
      </c>
      <c r="AP160" s="12">
        <v>7.3924620000000001</v>
      </c>
      <c r="AQ160" s="12">
        <v>12.854029000000001</v>
      </c>
      <c r="AR160" s="12">
        <v>26.301435999999999</v>
      </c>
      <c r="AS160" s="12">
        <v>0</v>
      </c>
      <c r="AT160" s="13">
        <v>0</v>
      </c>
      <c r="AU160" s="13">
        <v>82.537396999999999</v>
      </c>
      <c r="AV160" s="12">
        <v>28.011393000000002</v>
      </c>
      <c r="AW160" s="12">
        <v>16.044502000000001</v>
      </c>
      <c r="AX160" s="12">
        <v>22.83034</v>
      </c>
      <c r="AY160" s="12">
        <v>16.044502000000001</v>
      </c>
      <c r="AZ160" s="12">
        <v>22.83034</v>
      </c>
      <c r="BA160" s="13">
        <v>0</v>
      </c>
      <c r="BB160" s="13">
        <v>-90.242876999999993</v>
      </c>
      <c r="BC160" s="12">
        <v>-58.807209</v>
      </c>
      <c r="BD160" s="12">
        <v>23.017102999999999</v>
      </c>
      <c r="BE160" s="12">
        <v>23.017102999999999</v>
      </c>
      <c r="BF160" s="12">
        <v>23.017102999999999</v>
      </c>
      <c r="BG160" s="12">
        <v>-14.389775999999999</v>
      </c>
      <c r="BH160" s="12">
        <v>559.46264399999995</v>
      </c>
      <c r="BI160" s="12">
        <v>559.46264399999995</v>
      </c>
      <c r="BJ160" s="12">
        <v>546.21728900000005</v>
      </c>
      <c r="BK160" s="12">
        <v>512.41584</v>
      </c>
      <c r="BL160" s="12">
        <v>395.98915699999998</v>
      </c>
      <c r="BM160" s="12">
        <v>0</v>
      </c>
      <c r="BN160" s="12">
        <v>536.63961700000004</v>
      </c>
      <c r="BO160" s="12">
        <v>536.63961700000004</v>
      </c>
      <c r="BP160" s="12">
        <v>544.63806299999999</v>
      </c>
      <c r="BQ160" s="12">
        <v>530.06904699999996</v>
      </c>
      <c r="BR160" s="12">
        <v>527.58358899999996</v>
      </c>
      <c r="BS160" s="12">
        <v>0</v>
      </c>
    </row>
    <row r="161" spans="2:71" x14ac:dyDescent="0.2">
      <c r="B161" s="11" t="s">
        <v>312</v>
      </c>
      <c r="C161" s="83" t="s">
        <v>21</v>
      </c>
      <c r="D161" s="68" t="s">
        <v>0</v>
      </c>
      <c r="E161" s="5" t="s">
        <v>21</v>
      </c>
      <c r="F161" s="5" t="s">
        <v>21</v>
      </c>
      <c r="G161" s="5">
        <v>98.476643999999993</v>
      </c>
      <c r="H161" s="5">
        <v>169.71513999999999</v>
      </c>
      <c r="I161" s="6" t="s">
        <v>21</v>
      </c>
      <c r="J161" s="6" t="s">
        <v>21</v>
      </c>
      <c r="K161" s="5" t="s">
        <v>21</v>
      </c>
      <c r="L161" s="5" t="s">
        <v>21</v>
      </c>
      <c r="M161" s="5">
        <v>7.300128</v>
      </c>
      <c r="N161" s="5">
        <v>52.014305</v>
      </c>
      <c r="O161" s="6" t="s">
        <v>21</v>
      </c>
      <c r="P161" s="6" t="s">
        <v>21</v>
      </c>
      <c r="Q161" s="5" t="s">
        <v>21</v>
      </c>
      <c r="R161" s="7">
        <v>0</v>
      </c>
      <c r="S161" s="5">
        <v>16.919816000000001</v>
      </c>
      <c r="T161" s="5">
        <v>51.258893999999998</v>
      </c>
      <c r="U161" s="6" t="s">
        <v>21</v>
      </c>
      <c r="V161" s="51" t="s">
        <v>21</v>
      </c>
      <c r="AA161" s="12">
        <v>2024</v>
      </c>
      <c r="AB161" s="12">
        <v>0</v>
      </c>
      <c r="AC161" s="12">
        <v>407.03546299999999</v>
      </c>
      <c r="AD161" s="12">
        <v>158.382125</v>
      </c>
      <c r="AE161" s="12">
        <v>84.515309999999999</v>
      </c>
      <c r="AF161" s="13">
        <v>0</v>
      </c>
      <c r="AG161" s="13">
        <v>124.88041</v>
      </c>
      <c r="AH161" s="12">
        <v>57.088196000000003</v>
      </c>
      <c r="AI161" s="12">
        <v>65.922683000000006</v>
      </c>
      <c r="AJ161" s="12">
        <v>30.378084000000001</v>
      </c>
      <c r="AK161" s="12">
        <v>18.828593000000001</v>
      </c>
      <c r="AL161" s="12">
        <v>0</v>
      </c>
      <c r="AM161" s="13">
        <v>0</v>
      </c>
      <c r="AN161" s="13">
        <v>104.41666499999999</v>
      </c>
      <c r="AO161" s="12">
        <v>50.464061000000001</v>
      </c>
      <c r="AP161" s="12">
        <v>59.006014999999998</v>
      </c>
      <c r="AQ161" s="12">
        <v>22.557106999999998</v>
      </c>
      <c r="AR161" s="12">
        <v>6.5674409999999996</v>
      </c>
      <c r="AS161" s="12">
        <v>0</v>
      </c>
      <c r="AT161" s="13">
        <v>0</v>
      </c>
      <c r="AU161" s="13">
        <v>108.974147</v>
      </c>
      <c r="AV161" s="12">
        <v>52.014305</v>
      </c>
      <c r="AW161" s="12">
        <v>60.706046000000001</v>
      </c>
      <c r="AX161" s="12">
        <v>24.594781000000001</v>
      </c>
      <c r="AY161" s="12">
        <v>60.706046000000001</v>
      </c>
      <c r="AZ161" s="12">
        <v>24.594781000000001</v>
      </c>
      <c r="BA161" s="13">
        <v>0</v>
      </c>
      <c r="BB161" s="13">
        <v>93.899894000000003</v>
      </c>
      <c r="BC161" s="12">
        <v>51.258893999999998</v>
      </c>
      <c r="BD161" s="12">
        <v>31.991841000000001</v>
      </c>
      <c r="BE161" s="12">
        <v>31.991841000000001</v>
      </c>
      <c r="BF161" s="12">
        <v>31.991841000000001</v>
      </c>
      <c r="BG161" s="12">
        <v>29.427520000000001</v>
      </c>
      <c r="BH161" s="12">
        <v>-65.159327000000005</v>
      </c>
      <c r="BI161" s="12">
        <v>-65.159327000000005</v>
      </c>
      <c r="BJ161" s="12">
        <v>-82.633975000000007</v>
      </c>
      <c r="BK161" s="12">
        <v>-106.484987</v>
      </c>
      <c r="BL161" s="12">
        <v>-162.49223599999999</v>
      </c>
      <c r="BM161" s="12">
        <v>0</v>
      </c>
      <c r="BN161" s="12">
        <v>270.78014100000001</v>
      </c>
      <c r="BO161" s="12">
        <v>270.78014100000001</v>
      </c>
      <c r="BP161" s="12">
        <v>302.23385500000001</v>
      </c>
      <c r="BQ161" s="12">
        <v>333.45000599999997</v>
      </c>
      <c r="BR161" s="12">
        <v>348.91017499999998</v>
      </c>
      <c r="BS161" s="12">
        <v>0</v>
      </c>
    </row>
    <row r="162" spans="2:71" x14ac:dyDescent="0.2">
      <c r="B162" s="11" t="s">
        <v>253</v>
      </c>
      <c r="C162" s="83" t="s">
        <v>21</v>
      </c>
      <c r="D162" s="68" t="s">
        <v>0</v>
      </c>
      <c r="E162" s="5" t="s">
        <v>21</v>
      </c>
      <c r="F162" s="5" t="s">
        <v>21</v>
      </c>
      <c r="G162" s="5">
        <v>1.7336100000000001</v>
      </c>
      <c r="H162" s="5">
        <v>3.5162369999999998</v>
      </c>
      <c r="I162" s="6" t="s">
        <v>21</v>
      </c>
      <c r="J162" s="6" t="s">
        <v>21</v>
      </c>
      <c r="K162" s="5" t="s">
        <v>21</v>
      </c>
      <c r="L162" s="5" t="s">
        <v>21</v>
      </c>
      <c r="M162" s="5">
        <v>-4.4628000000000001E-2</v>
      </c>
      <c r="N162" s="5">
        <v>0.62745699999999993</v>
      </c>
      <c r="O162" s="6" t="s">
        <v>21</v>
      </c>
      <c r="P162" s="6" t="s">
        <v>21</v>
      </c>
      <c r="Q162" s="5" t="s">
        <v>21</v>
      </c>
      <c r="R162" s="7">
        <v>0</v>
      </c>
      <c r="S162" s="5">
        <v>-0.145317</v>
      </c>
      <c r="T162" s="5">
        <v>0.43242000000000003</v>
      </c>
      <c r="U162" s="6" t="s">
        <v>21</v>
      </c>
      <c r="V162" s="51" t="s">
        <v>21</v>
      </c>
      <c r="AA162" s="12">
        <v>93.6</v>
      </c>
      <c r="AB162" s="12">
        <v>0</v>
      </c>
      <c r="AC162" s="12">
        <v>7.026186</v>
      </c>
      <c r="AD162" s="12">
        <v>2.9686659999999998</v>
      </c>
      <c r="AE162" s="12">
        <v>1.806422</v>
      </c>
      <c r="AF162" s="13">
        <v>0</v>
      </c>
      <c r="AG162" s="13">
        <v>1.486302</v>
      </c>
      <c r="AH162" s="12">
        <v>0.96554600000000002</v>
      </c>
      <c r="AI162" s="12">
        <v>0.40901199999999999</v>
      </c>
      <c r="AJ162" s="12">
        <v>0.20910100000000001</v>
      </c>
      <c r="AK162" s="12">
        <v>9.4236E-2</v>
      </c>
      <c r="AL162" s="12">
        <v>0</v>
      </c>
      <c r="AM162" s="13">
        <v>0</v>
      </c>
      <c r="AN162" s="13">
        <v>0.41117300000000001</v>
      </c>
      <c r="AO162" s="12">
        <v>0.43933499999999998</v>
      </c>
      <c r="AP162" s="12">
        <v>-1.3859E-2</v>
      </c>
      <c r="AQ162" s="12">
        <v>-7.8939999999999996E-2</v>
      </c>
      <c r="AR162" s="12">
        <v>-0.193354</v>
      </c>
      <c r="AS162" s="12">
        <v>0</v>
      </c>
      <c r="AT162" s="13">
        <v>0</v>
      </c>
      <c r="AU162" s="13">
        <v>0.93668700000000005</v>
      </c>
      <c r="AV162" s="12">
        <v>1.0214570000000001</v>
      </c>
      <c r="AW162" s="12">
        <v>0.163434</v>
      </c>
      <c r="AX162" s="12">
        <v>0.110106</v>
      </c>
      <c r="AY162" s="12">
        <v>0.163434</v>
      </c>
      <c r="AZ162" s="12">
        <v>0.110106</v>
      </c>
      <c r="BA162" s="13">
        <v>0</v>
      </c>
      <c r="BB162" s="13">
        <v>0.436554</v>
      </c>
      <c r="BC162" s="12">
        <v>0.43242000000000003</v>
      </c>
      <c r="BD162" s="12">
        <v>-4.6276999999999999E-2</v>
      </c>
      <c r="BE162" s="12">
        <v>-4.6276999999999999E-2</v>
      </c>
      <c r="BF162" s="12">
        <v>-4.6276999999999999E-2</v>
      </c>
      <c r="BG162" s="12">
        <v>-0.59981200000000001</v>
      </c>
      <c r="BH162" s="12">
        <v>3.2192750000000001</v>
      </c>
      <c r="BI162" s="12">
        <v>3.2192750000000001</v>
      </c>
      <c r="BJ162" s="12">
        <v>2.501039</v>
      </c>
      <c r="BK162" s="12">
        <v>4.4181509999999999</v>
      </c>
      <c r="BL162" s="12">
        <v>4.7466470000000003</v>
      </c>
      <c r="BM162" s="12">
        <v>0</v>
      </c>
      <c r="BN162" s="12">
        <v>38.941932000000001</v>
      </c>
      <c r="BO162" s="12">
        <v>38.941932000000001</v>
      </c>
      <c r="BP162" s="12">
        <v>42.342106999999999</v>
      </c>
      <c r="BQ162" s="12">
        <v>41.635668000000003</v>
      </c>
      <c r="BR162" s="12">
        <v>41.514690000000002</v>
      </c>
      <c r="BS162" s="12">
        <v>0</v>
      </c>
    </row>
    <row r="163" spans="2:71" x14ac:dyDescent="0.2">
      <c r="B163" s="11" t="s">
        <v>234</v>
      </c>
      <c r="C163" s="83" t="s">
        <v>21</v>
      </c>
      <c r="D163" s="68" t="s">
        <v>0</v>
      </c>
      <c r="E163" s="5" t="s">
        <v>21</v>
      </c>
      <c r="F163" s="5" t="s">
        <v>21</v>
      </c>
      <c r="G163" s="5">
        <v>11.543200000000001</v>
      </c>
      <c r="H163" s="5">
        <v>10.327025000000001</v>
      </c>
      <c r="I163" s="6" t="s">
        <v>21</v>
      </c>
      <c r="J163" s="6" t="s">
        <v>21</v>
      </c>
      <c r="K163" s="5" t="s">
        <v>21</v>
      </c>
      <c r="L163" s="5" t="s">
        <v>21</v>
      </c>
      <c r="M163" s="5">
        <v>1.7893979999999998</v>
      </c>
      <c r="N163" s="5">
        <v>0.47773300000000007</v>
      </c>
      <c r="O163" s="6" t="s">
        <v>21</v>
      </c>
      <c r="P163" s="6" t="s">
        <v>21</v>
      </c>
      <c r="Q163" s="5" t="s">
        <v>21</v>
      </c>
      <c r="R163" s="7">
        <v>0</v>
      </c>
      <c r="S163" s="5">
        <v>0.43179499999999998</v>
      </c>
      <c r="T163" s="5">
        <v>-0.759239</v>
      </c>
      <c r="U163" s="6" t="s">
        <v>21</v>
      </c>
      <c r="V163" s="51" t="s">
        <v>21</v>
      </c>
      <c r="AA163" s="12">
        <v>35.212440000000001</v>
      </c>
      <c r="AB163" s="12">
        <v>0</v>
      </c>
      <c r="AC163" s="12">
        <v>27.460467999999999</v>
      </c>
      <c r="AD163" s="12">
        <v>12.927918999999999</v>
      </c>
      <c r="AE163" s="12">
        <v>13.716965</v>
      </c>
      <c r="AF163" s="13">
        <v>0</v>
      </c>
      <c r="AG163" s="13">
        <v>1.997474</v>
      </c>
      <c r="AH163" s="12">
        <v>0.82906800000000003</v>
      </c>
      <c r="AI163" s="12">
        <v>2.5827819999999999</v>
      </c>
      <c r="AJ163" s="12">
        <v>1.7408220000000001</v>
      </c>
      <c r="AK163" s="12">
        <v>1.8854059999999999</v>
      </c>
      <c r="AL163" s="12">
        <v>0</v>
      </c>
      <c r="AM163" s="13">
        <v>0</v>
      </c>
      <c r="AN163" s="13">
        <v>-0.14848600000000001</v>
      </c>
      <c r="AO163" s="12">
        <v>0.58680600000000005</v>
      </c>
      <c r="AP163" s="12">
        <v>2.2337419999999999</v>
      </c>
      <c r="AQ163" s="12">
        <v>0.53211900000000001</v>
      </c>
      <c r="AR163" s="12">
        <v>1.2268889999999999</v>
      </c>
      <c r="AS163" s="12">
        <v>0</v>
      </c>
      <c r="AT163" s="13">
        <v>0</v>
      </c>
      <c r="AU163" s="13">
        <v>1.0438700000000001</v>
      </c>
      <c r="AV163" s="12">
        <v>0.47773599999999999</v>
      </c>
      <c r="AW163" s="12">
        <v>2.663729</v>
      </c>
      <c r="AX163" s="12">
        <v>1.092117</v>
      </c>
      <c r="AY163" s="12">
        <v>2.663729</v>
      </c>
      <c r="AZ163" s="12">
        <v>1.092117</v>
      </c>
      <c r="BA163" s="13">
        <v>0</v>
      </c>
      <c r="BB163" s="13">
        <v>-1.929681</v>
      </c>
      <c r="BC163" s="12">
        <v>-0.759239</v>
      </c>
      <c r="BD163" s="12">
        <v>2.0782240000000001</v>
      </c>
      <c r="BE163" s="12">
        <v>2.0782240000000001</v>
      </c>
      <c r="BF163" s="12">
        <v>2.0782240000000001</v>
      </c>
      <c r="BG163" s="12">
        <v>0.67142500000000005</v>
      </c>
      <c r="BH163" s="12">
        <v>11.930037</v>
      </c>
      <c r="BI163" s="12">
        <v>11.930037</v>
      </c>
      <c r="BJ163" s="12">
        <v>9.5373239999999999</v>
      </c>
      <c r="BK163" s="12">
        <v>11.05678</v>
      </c>
      <c r="BL163" s="12">
        <v>12.305092999999999</v>
      </c>
      <c r="BM163" s="12">
        <v>0</v>
      </c>
      <c r="BN163" s="12">
        <v>21.273986000000001</v>
      </c>
      <c r="BO163" s="12">
        <v>21.273986000000001</v>
      </c>
      <c r="BP163" s="12">
        <v>23.514921999999999</v>
      </c>
      <c r="BQ163" s="12">
        <v>24.20129</v>
      </c>
      <c r="BR163" s="12">
        <v>26.144313</v>
      </c>
      <c r="BS163" s="12">
        <v>0</v>
      </c>
    </row>
    <row r="164" spans="2:71" x14ac:dyDescent="0.2">
      <c r="B164" s="11" t="s">
        <v>220</v>
      </c>
      <c r="C164" s="83" t="s">
        <v>21</v>
      </c>
      <c r="D164" s="68" t="s">
        <v>0</v>
      </c>
      <c r="E164" s="5" t="s">
        <v>21</v>
      </c>
      <c r="F164" s="5" t="s">
        <v>21</v>
      </c>
      <c r="G164" s="5">
        <v>1.542192</v>
      </c>
      <c r="H164" s="5">
        <v>4.5634940000000004</v>
      </c>
      <c r="I164" s="6" t="s">
        <v>21</v>
      </c>
      <c r="J164" s="6" t="s">
        <v>21</v>
      </c>
      <c r="K164" s="5" t="s">
        <v>21</v>
      </c>
      <c r="L164" s="5" t="s">
        <v>21</v>
      </c>
      <c r="M164" s="5">
        <v>8.0429E-2</v>
      </c>
      <c r="N164" s="5">
        <v>1.8563400000000001</v>
      </c>
      <c r="O164" s="6" t="s">
        <v>21</v>
      </c>
      <c r="P164" s="6" t="s">
        <v>21</v>
      </c>
      <c r="Q164" s="5" t="s">
        <v>21</v>
      </c>
      <c r="R164" s="7">
        <v>0</v>
      </c>
      <c r="S164" s="5">
        <v>0.35636699999999999</v>
      </c>
      <c r="T164" s="5">
        <v>-2.3228490000000002</v>
      </c>
      <c r="U164" s="6" t="s">
        <v>21</v>
      </c>
      <c r="V164" s="51" t="s">
        <v>21</v>
      </c>
      <c r="AA164" s="12">
        <v>181.19627415900001</v>
      </c>
      <c r="AB164" s="12">
        <v>0</v>
      </c>
      <c r="AC164" s="12">
        <v>15.832172</v>
      </c>
      <c r="AD164" s="12">
        <v>2.02711</v>
      </c>
      <c r="AE164" s="12">
        <v>1.875102</v>
      </c>
      <c r="AF164" s="13">
        <v>0</v>
      </c>
      <c r="AG164" s="13">
        <v>9.8872750000000007</v>
      </c>
      <c r="AH164" s="12">
        <v>3.435333</v>
      </c>
      <c r="AI164" s="12">
        <v>-1.2821180000000001</v>
      </c>
      <c r="AJ164" s="12">
        <v>1.875102</v>
      </c>
      <c r="AK164" s="12">
        <v>1.296913</v>
      </c>
      <c r="AL164" s="12">
        <v>0</v>
      </c>
      <c r="AM164" s="13">
        <v>0</v>
      </c>
      <c r="AN164" s="13">
        <v>3.9350770000000002</v>
      </c>
      <c r="AO164" s="12">
        <v>1.856079</v>
      </c>
      <c r="AP164" s="12">
        <v>-1.343642</v>
      </c>
      <c r="AQ164" s="12">
        <v>0.61262499999999998</v>
      </c>
      <c r="AR164" s="12">
        <v>7.4973999999999999E-2</v>
      </c>
      <c r="AS164" s="12">
        <v>0</v>
      </c>
      <c r="AT164" s="13">
        <v>0</v>
      </c>
      <c r="AU164" s="13">
        <v>3.9396620000000002</v>
      </c>
      <c r="AV164" s="12">
        <v>1.8608180000000001</v>
      </c>
      <c r="AW164" s="12">
        <v>-1.319671</v>
      </c>
      <c r="AX164" s="12">
        <v>0.61873500000000003</v>
      </c>
      <c r="AY164" s="12">
        <v>-1.319671</v>
      </c>
      <c r="AZ164" s="12">
        <v>0.61873500000000003</v>
      </c>
      <c r="BA164" s="13">
        <v>0</v>
      </c>
      <c r="BB164" s="13">
        <v>-5.8572290000000002</v>
      </c>
      <c r="BC164" s="12">
        <v>-2.3228490000000002</v>
      </c>
      <c r="BD164" s="12">
        <v>11.966601000000001</v>
      </c>
      <c r="BE164" s="12">
        <v>11.966601000000001</v>
      </c>
      <c r="BF164" s="12">
        <v>11.966601000000001</v>
      </c>
      <c r="BG164" s="12">
        <v>0.159272</v>
      </c>
      <c r="BH164" s="12">
        <v>13.335656999999999</v>
      </c>
      <c r="BI164" s="12">
        <v>13.335656999999999</v>
      </c>
      <c r="BJ164" s="12">
        <v>17.283978000000001</v>
      </c>
      <c r="BK164" s="12">
        <v>10.326036999999999</v>
      </c>
      <c r="BL164" s="12">
        <v>9.2574930000000002</v>
      </c>
      <c r="BM164" s="12">
        <v>0</v>
      </c>
      <c r="BN164" s="12">
        <v>197.71212199999999</v>
      </c>
      <c r="BO164" s="12">
        <v>197.71212199999999</v>
      </c>
      <c r="BP164" s="12">
        <v>214.06763799999999</v>
      </c>
      <c r="BQ164" s="12">
        <v>209.82457099999999</v>
      </c>
      <c r="BR164" s="12">
        <v>214.593099</v>
      </c>
      <c r="BS164" s="12">
        <v>0</v>
      </c>
    </row>
    <row r="165" spans="2:71" x14ac:dyDescent="0.2">
      <c r="B165" s="11" t="s">
        <v>32</v>
      </c>
      <c r="C165" s="83" t="s">
        <v>21</v>
      </c>
      <c r="D165" s="68" t="s">
        <v>0</v>
      </c>
      <c r="E165" s="5" t="s">
        <v>21</v>
      </c>
      <c r="F165" s="5" t="s">
        <v>21</v>
      </c>
      <c r="G165" s="5">
        <v>99.740173999999996</v>
      </c>
      <c r="H165" s="5">
        <v>97.910529999999994</v>
      </c>
      <c r="I165" s="6" t="s">
        <v>21</v>
      </c>
      <c r="J165" s="6" t="s">
        <v>21</v>
      </c>
      <c r="K165" s="5" t="s">
        <v>21</v>
      </c>
      <c r="L165" s="5" t="s">
        <v>21</v>
      </c>
      <c r="M165" s="5">
        <v>10.807421</v>
      </c>
      <c r="N165" s="5">
        <v>21.464133</v>
      </c>
      <c r="O165" s="6" t="s">
        <v>21</v>
      </c>
      <c r="P165" s="6" t="s">
        <v>21</v>
      </c>
      <c r="Q165" s="5" t="s">
        <v>21</v>
      </c>
      <c r="R165" s="7">
        <v>0</v>
      </c>
      <c r="S165" s="5">
        <v>3.0762719999999999</v>
      </c>
      <c r="T165" s="5">
        <v>9.7202909999999996</v>
      </c>
      <c r="U165" s="6" t="s">
        <v>21</v>
      </c>
      <c r="V165" s="51" t="s">
        <v>21</v>
      </c>
      <c r="AA165" s="12">
        <v>260.31599999999997</v>
      </c>
      <c r="AB165" s="12">
        <v>0</v>
      </c>
      <c r="AC165" s="12">
        <v>246.75810100000001</v>
      </c>
      <c r="AD165" s="12">
        <v>126.237167</v>
      </c>
      <c r="AE165" s="12">
        <v>102.302813</v>
      </c>
      <c r="AF165" s="13">
        <v>0</v>
      </c>
      <c r="AG165" s="13">
        <v>57.987395999999997</v>
      </c>
      <c r="AH165" s="12">
        <v>35.217146999999997</v>
      </c>
      <c r="AI165" s="12">
        <v>25.068705999999999</v>
      </c>
      <c r="AJ165" s="12">
        <v>18.074954999999999</v>
      </c>
      <c r="AK165" s="12">
        <v>22.721316000000002</v>
      </c>
      <c r="AL165" s="12">
        <v>0</v>
      </c>
      <c r="AM165" s="13">
        <v>0</v>
      </c>
      <c r="AN165" s="13">
        <v>19.341632000000001</v>
      </c>
      <c r="AO165" s="12">
        <v>21.464133</v>
      </c>
      <c r="AP165" s="12">
        <v>11.657168</v>
      </c>
      <c r="AQ165" s="12">
        <v>3.3487019999999998</v>
      </c>
      <c r="AR165" s="12">
        <v>8.3423119999999997</v>
      </c>
      <c r="AS165" s="12">
        <v>0</v>
      </c>
      <c r="AT165" s="13">
        <v>0</v>
      </c>
      <c r="AU165" s="13">
        <v>19.341632000000001</v>
      </c>
      <c r="AV165" s="12">
        <v>22.777576</v>
      </c>
      <c r="AW165" s="12">
        <v>11.657168</v>
      </c>
      <c r="AX165" s="12">
        <v>5.6763769999999996</v>
      </c>
      <c r="AY165" s="12">
        <v>11.657168</v>
      </c>
      <c r="AZ165" s="12">
        <v>5.6763769999999996</v>
      </c>
      <c r="BA165" s="13">
        <v>0</v>
      </c>
      <c r="BB165" s="13">
        <v>5.3847639999999997</v>
      </c>
      <c r="BC165" s="12">
        <v>9.7202909999999996</v>
      </c>
      <c r="BD165" s="12">
        <v>9.7190019999999997</v>
      </c>
      <c r="BE165" s="12">
        <v>9.7190019999999997</v>
      </c>
      <c r="BF165" s="12">
        <v>9.7190019999999997</v>
      </c>
      <c r="BG165" s="12">
        <v>2.1702710000000001</v>
      </c>
      <c r="BH165" s="12">
        <v>35.796101999999998</v>
      </c>
      <c r="BI165" s="12">
        <v>35.796101999999998</v>
      </c>
      <c r="BJ165" s="12">
        <v>28.876609999999999</v>
      </c>
      <c r="BK165" s="12">
        <v>35.888872999999997</v>
      </c>
      <c r="BL165" s="12">
        <v>50.919578999999999</v>
      </c>
      <c r="BM165" s="12">
        <v>0</v>
      </c>
      <c r="BN165" s="12">
        <v>432.53674699999999</v>
      </c>
      <c r="BO165" s="12">
        <v>432.53674699999999</v>
      </c>
      <c r="BP165" s="12">
        <v>453.28823</v>
      </c>
      <c r="BQ165" s="12">
        <v>455.15593999999999</v>
      </c>
      <c r="BR165" s="12">
        <v>448.87479400000001</v>
      </c>
      <c r="BS165" s="12">
        <v>0</v>
      </c>
    </row>
    <row r="166" spans="2:71" x14ac:dyDescent="0.2">
      <c r="B166" s="11" t="s">
        <v>323</v>
      </c>
      <c r="C166" s="83" t="s">
        <v>21</v>
      </c>
      <c r="D166" s="68" t="s">
        <v>0</v>
      </c>
      <c r="E166" s="5" t="s">
        <v>21</v>
      </c>
      <c r="F166" s="5" t="s">
        <v>21</v>
      </c>
      <c r="G166" s="5">
        <v>31.558330000000002</v>
      </c>
      <c r="H166" s="5" t="s">
        <v>21</v>
      </c>
      <c r="I166" s="6" t="s">
        <v>21</v>
      </c>
      <c r="J166" s="6" t="s">
        <v>21</v>
      </c>
      <c r="K166" s="5" t="s">
        <v>21</v>
      </c>
      <c r="L166" s="5" t="s">
        <v>21</v>
      </c>
      <c r="M166" s="5">
        <v>0.94294</v>
      </c>
      <c r="N166" s="5">
        <v>-0.53907099999999997</v>
      </c>
      <c r="O166" s="6" t="s">
        <v>21</v>
      </c>
      <c r="P166" s="6" t="s">
        <v>21</v>
      </c>
      <c r="Q166" s="5" t="s">
        <v>21</v>
      </c>
      <c r="R166" s="7">
        <v>0</v>
      </c>
      <c r="S166" s="5">
        <v>11.872759</v>
      </c>
      <c r="T166" s="5">
        <v>13.098934</v>
      </c>
      <c r="U166" s="6" t="s">
        <v>21</v>
      </c>
      <c r="V166" s="51" t="s">
        <v>21</v>
      </c>
      <c r="AA166" s="12">
        <v>169</v>
      </c>
      <c r="AB166" s="12">
        <v>0</v>
      </c>
      <c r="AC166" s="12">
        <v>32.447228000000003</v>
      </c>
      <c r="AD166" s="12">
        <v>5.518351</v>
      </c>
      <c r="AE166" s="12">
        <v>0</v>
      </c>
      <c r="AF166" s="13">
        <v>0</v>
      </c>
      <c r="AG166" s="13">
        <v>0.53168300000000002</v>
      </c>
      <c r="AH166" s="12">
        <v>0</v>
      </c>
      <c r="AI166" s="12">
        <v>0.12217799999999999</v>
      </c>
      <c r="AJ166" s="12">
        <v>0</v>
      </c>
      <c r="AK166" s="12">
        <v>1.746332</v>
      </c>
      <c r="AL166" s="12">
        <v>0</v>
      </c>
      <c r="AM166" s="13">
        <v>0</v>
      </c>
      <c r="AN166" s="13">
        <v>-1.2587950000000001</v>
      </c>
      <c r="AO166" s="12">
        <v>-0.54436899999999999</v>
      </c>
      <c r="AP166" s="12">
        <v>-0.48641400000000001</v>
      </c>
      <c r="AQ166" s="12">
        <v>-0.68034899999999998</v>
      </c>
      <c r="AR166" s="12">
        <v>0.93804600000000005</v>
      </c>
      <c r="AS166" s="12">
        <v>0</v>
      </c>
      <c r="AT166" s="13">
        <v>0</v>
      </c>
      <c r="AU166" s="13">
        <v>-1.242901</v>
      </c>
      <c r="AV166" s="12">
        <v>-0.53907099999999997</v>
      </c>
      <c r="AW166" s="12">
        <v>-0.48111599999999999</v>
      </c>
      <c r="AX166" s="12">
        <v>-0.67527499999999996</v>
      </c>
      <c r="AY166" s="12">
        <v>-0.48111599999999999</v>
      </c>
      <c r="AZ166" s="12">
        <v>-0.67527499999999996</v>
      </c>
      <c r="BA166" s="13">
        <v>0</v>
      </c>
      <c r="BB166" s="13">
        <v>14.275506</v>
      </c>
      <c r="BC166" s="12">
        <v>13.098934</v>
      </c>
      <c r="BD166" s="12">
        <v>1.2079299999999999</v>
      </c>
      <c r="BE166" s="12">
        <v>1.2079299999999999</v>
      </c>
      <c r="BF166" s="12">
        <v>1.2079299999999999</v>
      </c>
      <c r="BG166" s="12">
        <v>0.94950800000000002</v>
      </c>
      <c r="BH166" s="12">
        <v>-140.004603</v>
      </c>
      <c r="BI166" s="12">
        <v>-140.004603</v>
      </c>
      <c r="BJ166" s="12">
        <v>-127.219853</v>
      </c>
      <c r="BK166" s="12">
        <v>-127.752093</v>
      </c>
      <c r="BL166" s="12">
        <v>-138.96542400000001</v>
      </c>
      <c r="BM166" s="12">
        <v>0</v>
      </c>
      <c r="BN166" s="12">
        <v>161.47560999999999</v>
      </c>
      <c r="BO166" s="12">
        <v>161.47560999999999</v>
      </c>
      <c r="BP166" s="12">
        <v>162.68353999999999</v>
      </c>
      <c r="BQ166" s="12">
        <v>163.633048</v>
      </c>
      <c r="BR166" s="12">
        <v>163.28580700000001</v>
      </c>
      <c r="BS166" s="12">
        <v>0</v>
      </c>
    </row>
    <row r="167" spans="2:71" x14ac:dyDescent="0.2">
      <c r="B167" s="11" t="s">
        <v>88</v>
      </c>
      <c r="C167" s="83" t="s">
        <v>21</v>
      </c>
      <c r="D167" s="68" t="s">
        <v>0</v>
      </c>
      <c r="E167" s="5" t="s">
        <v>21</v>
      </c>
      <c r="F167" s="5" t="s">
        <v>21</v>
      </c>
      <c r="G167" s="5">
        <v>286.59273100000001</v>
      </c>
      <c r="H167" s="5">
        <v>329.05590799999999</v>
      </c>
      <c r="I167" s="6" t="s">
        <v>21</v>
      </c>
      <c r="J167" s="6" t="s">
        <v>21</v>
      </c>
      <c r="K167" s="5" t="s">
        <v>21</v>
      </c>
      <c r="L167" s="5" t="s">
        <v>21</v>
      </c>
      <c r="M167" s="5">
        <v>19.759415000000001</v>
      </c>
      <c r="N167" s="5">
        <v>84.733177000000012</v>
      </c>
      <c r="O167" s="6" t="s">
        <v>21</v>
      </c>
      <c r="P167" s="6" t="s">
        <v>21</v>
      </c>
      <c r="Q167" s="5" t="s">
        <v>21</v>
      </c>
      <c r="R167" s="7">
        <v>0</v>
      </c>
      <c r="S167" s="5">
        <v>7.5051230000000002</v>
      </c>
      <c r="T167" s="5">
        <v>35.480328999999998</v>
      </c>
      <c r="U167" s="6" t="s">
        <v>21</v>
      </c>
      <c r="V167" s="51" t="s">
        <v>21</v>
      </c>
      <c r="AA167" s="12">
        <v>477.22929407999999</v>
      </c>
      <c r="AB167" s="12">
        <v>0</v>
      </c>
      <c r="AC167" s="12">
        <v>900.67402600000003</v>
      </c>
      <c r="AD167" s="12">
        <v>288.87606</v>
      </c>
      <c r="AE167" s="12">
        <v>229.79177000000001</v>
      </c>
      <c r="AF167" s="13">
        <v>0</v>
      </c>
      <c r="AG167" s="13">
        <v>236.47876299999999</v>
      </c>
      <c r="AH167" s="12">
        <v>105.856342</v>
      </c>
      <c r="AI167" s="12">
        <v>56.627701000000002</v>
      </c>
      <c r="AJ167" s="12">
        <v>27.551337</v>
      </c>
      <c r="AK167" s="12">
        <v>36.797358000000003</v>
      </c>
      <c r="AL167" s="12">
        <v>0</v>
      </c>
      <c r="AM167" s="13">
        <v>0</v>
      </c>
      <c r="AN167" s="13">
        <v>156.01827399999999</v>
      </c>
      <c r="AO167" s="12">
        <v>76.336582000000007</v>
      </c>
      <c r="AP167" s="12">
        <v>24.438386999999999</v>
      </c>
      <c r="AQ167" s="12">
        <v>3.7606619999999999</v>
      </c>
      <c r="AR167" s="12">
        <v>10.463373000000001</v>
      </c>
      <c r="AS167" s="12">
        <v>0</v>
      </c>
      <c r="AT167" s="13">
        <v>0</v>
      </c>
      <c r="AU167" s="13">
        <v>180.37338299999999</v>
      </c>
      <c r="AV167" s="12">
        <v>84.733176999999998</v>
      </c>
      <c r="AW167" s="12">
        <v>33.257793999999997</v>
      </c>
      <c r="AX167" s="12">
        <v>13.185008</v>
      </c>
      <c r="AY167" s="12">
        <v>33.257793999999997</v>
      </c>
      <c r="AZ167" s="12">
        <v>13.185008</v>
      </c>
      <c r="BA167" s="13">
        <v>0</v>
      </c>
      <c r="BB167" s="13">
        <v>84.354822999999996</v>
      </c>
      <c r="BC167" s="12">
        <v>35.480328999999998</v>
      </c>
      <c r="BD167" s="12">
        <v>12.902238000000001</v>
      </c>
      <c r="BE167" s="12">
        <v>12.902238000000001</v>
      </c>
      <c r="BF167" s="12">
        <v>12.902238000000001</v>
      </c>
      <c r="BG167" s="12">
        <v>7.4394340000000003</v>
      </c>
      <c r="BH167" s="12">
        <v>47.855401000000001</v>
      </c>
      <c r="BI167" s="12">
        <v>47.855401000000001</v>
      </c>
      <c r="BJ167" s="12">
        <v>48.684609999999999</v>
      </c>
      <c r="BK167" s="12">
        <v>-15.173522</v>
      </c>
      <c r="BL167" s="12">
        <v>-29.041166</v>
      </c>
      <c r="BM167" s="12">
        <v>0</v>
      </c>
      <c r="BN167" s="12">
        <v>502.739485</v>
      </c>
      <c r="BO167" s="12">
        <v>502.739485</v>
      </c>
      <c r="BP167" s="12">
        <v>513.462221</v>
      </c>
      <c r="BQ167" s="12">
        <v>519.53535199999999</v>
      </c>
      <c r="BR167" s="12">
        <v>524.76438700000006</v>
      </c>
      <c r="BS167" s="12">
        <v>0</v>
      </c>
    </row>
    <row r="168" spans="2:71" x14ac:dyDescent="0.2">
      <c r="B168" s="11" t="s">
        <v>101</v>
      </c>
      <c r="C168" s="83" t="s">
        <v>21</v>
      </c>
      <c r="D168" s="68" t="s">
        <v>0</v>
      </c>
      <c r="E168" s="5" t="s">
        <v>21</v>
      </c>
      <c r="F168" s="5" t="s">
        <v>21</v>
      </c>
      <c r="G168" s="5">
        <v>170.093963</v>
      </c>
      <c r="H168" s="5">
        <v>144.29600199999999</v>
      </c>
      <c r="I168" s="6" t="s">
        <v>21</v>
      </c>
      <c r="J168" s="6" t="s">
        <v>21</v>
      </c>
      <c r="K168" s="5" t="s">
        <v>21</v>
      </c>
      <c r="L168" s="5" t="s">
        <v>21</v>
      </c>
      <c r="M168" s="5">
        <v>6.2040509999999998</v>
      </c>
      <c r="N168" s="5">
        <v>1.5049700000000001</v>
      </c>
      <c r="O168" s="6" t="s">
        <v>21</v>
      </c>
      <c r="P168" s="6" t="s">
        <v>21</v>
      </c>
      <c r="Q168" s="5" t="s">
        <v>21</v>
      </c>
      <c r="R168" s="7">
        <v>0</v>
      </c>
      <c r="S168" s="5">
        <v>6.9060540000000001</v>
      </c>
      <c r="T168" s="5">
        <v>2.7425730000000001</v>
      </c>
      <c r="U168" s="6" t="s">
        <v>21</v>
      </c>
      <c r="V168" s="51" t="s">
        <v>21</v>
      </c>
      <c r="AA168" s="12">
        <v>182.7</v>
      </c>
      <c r="AB168" s="12">
        <v>0</v>
      </c>
      <c r="AC168" s="12">
        <v>643.16146400000002</v>
      </c>
      <c r="AD168" s="12">
        <v>102.621656</v>
      </c>
      <c r="AE168" s="12">
        <v>139.61663200000001</v>
      </c>
      <c r="AF168" s="13">
        <v>0</v>
      </c>
      <c r="AG168" s="13">
        <v>22.742167999999999</v>
      </c>
      <c r="AH168" s="12">
        <v>4.9834459999999998</v>
      </c>
      <c r="AI168" s="12">
        <v>7.1604580000000002</v>
      </c>
      <c r="AJ168" s="12">
        <v>7.4767380000000001</v>
      </c>
      <c r="AK168" s="12">
        <v>9.6062960000000004</v>
      </c>
      <c r="AL168" s="12">
        <v>0</v>
      </c>
      <c r="AM168" s="13">
        <v>0</v>
      </c>
      <c r="AN168" s="13">
        <v>12.693576</v>
      </c>
      <c r="AO168" s="12">
        <v>1.4587760000000001</v>
      </c>
      <c r="AP168" s="12">
        <v>3.861224</v>
      </c>
      <c r="AQ168" s="12">
        <v>4.131443</v>
      </c>
      <c r="AR168" s="12">
        <v>5.8938350000000002</v>
      </c>
      <c r="AS168" s="12">
        <v>0</v>
      </c>
      <c r="AT168" s="13">
        <v>0</v>
      </c>
      <c r="AU168" s="13">
        <v>12.832148</v>
      </c>
      <c r="AV168" s="12">
        <v>1.5049699999999999</v>
      </c>
      <c r="AW168" s="12">
        <v>3.8951340000000001</v>
      </c>
      <c r="AX168" s="12">
        <v>4.1687760000000003</v>
      </c>
      <c r="AY168" s="12">
        <v>3.8951340000000001</v>
      </c>
      <c r="AZ168" s="12">
        <v>4.1687760000000003</v>
      </c>
      <c r="BA168" s="13">
        <v>0</v>
      </c>
      <c r="BB168" s="13">
        <v>11.094391</v>
      </c>
      <c r="BC168" s="12">
        <v>2.7425730000000001</v>
      </c>
      <c r="BD168" s="12">
        <v>6.7810240000000004</v>
      </c>
      <c r="BE168" s="12">
        <v>6.7810240000000004</v>
      </c>
      <c r="BF168" s="12">
        <v>6.7810240000000004</v>
      </c>
      <c r="BG168" s="12">
        <v>5.6711809999999998</v>
      </c>
      <c r="BH168" s="12">
        <v>31.06795</v>
      </c>
      <c r="BI168" s="12">
        <v>31.06795</v>
      </c>
      <c r="BJ168" s="12">
        <v>-11.472094</v>
      </c>
      <c r="BK168" s="12">
        <v>7.0999460000000001</v>
      </c>
      <c r="BL168" s="12">
        <v>33.070357000000001</v>
      </c>
      <c r="BM168" s="12">
        <v>0</v>
      </c>
      <c r="BN168" s="12">
        <v>93.881816000000001</v>
      </c>
      <c r="BO168" s="12">
        <v>93.881816000000001</v>
      </c>
      <c r="BP168" s="12">
        <v>100.613123</v>
      </c>
      <c r="BQ168" s="12">
        <v>106.288256</v>
      </c>
      <c r="BR168" s="12">
        <v>113.18886500000001</v>
      </c>
      <c r="BS168" s="12">
        <v>0</v>
      </c>
    </row>
    <row r="169" spans="2:71" x14ac:dyDescent="0.2">
      <c r="B169" s="11" t="s">
        <v>314</v>
      </c>
      <c r="C169" s="62" t="s">
        <v>21</v>
      </c>
      <c r="D169" s="68" t="s">
        <v>0</v>
      </c>
      <c r="E169" s="5" t="s">
        <v>21</v>
      </c>
      <c r="F169" s="5" t="s">
        <v>21</v>
      </c>
      <c r="G169" s="5">
        <v>94.133510000000001</v>
      </c>
      <c r="H169" s="5">
        <v>89.409763999999996</v>
      </c>
      <c r="I169" s="6" t="s">
        <v>21</v>
      </c>
      <c r="J169" s="6" t="s">
        <v>21</v>
      </c>
      <c r="K169" s="5" t="s">
        <v>21</v>
      </c>
      <c r="L169" s="5" t="s">
        <v>21</v>
      </c>
      <c r="M169" s="5">
        <v>23.102691</v>
      </c>
      <c r="N169" s="5">
        <v>17.466563000000001</v>
      </c>
      <c r="O169" s="6" t="s">
        <v>21</v>
      </c>
      <c r="P169" s="6" t="s">
        <v>21</v>
      </c>
      <c r="Q169" s="5" t="s">
        <v>21</v>
      </c>
      <c r="R169" s="7">
        <v>0</v>
      </c>
      <c r="S169" s="5">
        <v>4.4455280000000004</v>
      </c>
      <c r="T169" s="5">
        <v>3.6255829999999998</v>
      </c>
      <c r="U169" s="6" t="s">
        <v>21</v>
      </c>
      <c r="V169" s="51" t="s">
        <v>21</v>
      </c>
      <c r="AA169" s="12">
        <v>136</v>
      </c>
      <c r="AB169" s="12">
        <v>0</v>
      </c>
      <c r="AC169" s="12">
        <v>244.838313</v>
      </c>
      <c r="AD169" s="12">
        <v>70.679568000000003</v>
      </c>
      <c r="AE169" s="12">
        <v>71.973192999999995</v>
      </c>
      <c r="AF169" s="13">
        <v>0</v>
      </c>
      <c r="AG169" s="13">
        <v>58.826276999999997</v>
      </c>
      <c r="AH169" s="12">
        <v>21.913129999999999</v>
      </c>
      <c r="AI169" s="12">
        <v>21.918949000000001</v>
      </c>
      <c r="AJ169" s="12">
        <v>16.663906999999998</v>
      </c>
      <c r="AK169" s="12">
        <v>25.327725000000001</v>
      </c>
      <c r="AL169" s="12">
        <v>0</v>
      </c>
      <c r="AM169" s="13">
        <v>0</v>
      </c>
      <c r="AN169" s="13">
        <v>35.850504999999998</v>
      </c>
      <c r="AO169" s="12">
        <v>14.555141000000001</v>
      </c>
      <c r="AP169" s="12">
        <v>13.782622</v>
      </c>
      <c r="AQ169" s="12">
        <v>8.3560009999999991</v>
      </c>
      <c r="AR169" s="12">
        <v>16.554269000000001</v>
      </c>
      <c r="AS169" s="12">
        <v>0</v>
      </c>
      <c r="AT169" s="13">
        <v>0</v>
      </c>
      <c r="AU169" s="13">
        <v>44.497987999999999</v>
      </c>
      <c r="AV169" s="12">
        <v>17.466563000000001</v>
      </c>
      <c r="AW169" s="12">
        <v>20.212354999999999</v>
      </c>
      <c r="AX169" s="12">
        <v>14.908203</v>
      </c>
      <c r="AY169" s="12">
        <v>20.212354999999999</v>
      </c>
      <c r="AZ169" s="12">
        <v>14.908203</v>
      </c>
      <c r="BA169" s="13">
        <v>0</v>
      </c>
      <c r="BB169" s="13">
        <v>6.5266640000000002</v>
      </c>
      <c r="BC169" s="12">
        <v>3.6255829999999998</v>
      </c>
      <c r="BD169" s="12">
        <v>-2.0244230000000001</v>
      </c>
      <c r="BE169" s="12">
        <v>-2.0244230000000001</v>
      </c>
      <c r="BF169" s="12">
        <v>-2.0244230000000001</v>
      </c>
      <c r="BG169" s="12">
        <v>5.1274139999999999</v>
      </c>
      <c r="BH169" s="12">
        <v>243.023529</v>
      </c>
      <c r="BI169" s="12">
        <v>243.023529</v>
      </c>
      <c r="BJ169" s="12">
        <v>214.59533300000001</v>
      </c>
      <c r="BK169" s="12">
        <v>219.830544</v>
      </c>
      <c r="BL169" s="12">
        <v>254.63910000000001</v>
      </c>
      <c r="BM169" s="12">
        <v>0</v>
      </c>
      <c r="BN169" s="12">
        <v>179.772942</v>
      </c>
      <c r="BO169" s="12">
        <v>179.772942</v>
      </c>
      <c r="BP169" s="12">
        <v>177.868405</v>
      </c>
      <c r="BQ169" s="12">
        <v>238.95228900000001</v>
      </c>
      <c r="BR169" s="12">
        <v>243.21135699999999</v>
      </c>
      <c r="BS169" s="12">
        <v>0</v>
      </c>
    </row>
    <row r="170" spans="2:71" x14ac:dyDescent="0.2">
      <c r="B170" s="11" t="s">
        <v>272</v>
      </c>
      <c r="C170" s="83" t="s">
        <v>21</v>
      </c>
      <c r="D170" s="68" t="s">
        <v>0</v>
      </c>
      <c r="E170" s="5" t="s">
        <v>21</v>
      </c>
      <c r="F170" s="5" t="s">
        <v>21</v>
      </c>
      <c r="G170" s="5">
        <v>76.594684999999998</v>
      </c>
      <c r="H170" s="5">
        <v>90.079806000000005</v>
      </c>
      <c r="I170" s="6" t="s">
        <v>21</v>
      </c>
      <c r="J170" s="6" t="s">
        <v>21</v>
      </c>
      <c r="K170" s="5" t="s">
        <v>21</v>
      </c>
      <c r="L170" s="5" t="s">
        <v>21</v>
      </c>
      <c r="M170" s="5">
        <v>2.5851570000000001</v>
      </c>
      <c r="N170" s="5">
        <v>13.44182</v>
      </c>
      <c r="O170" s="6" t="s">
        <v>21</v>
      </c>
      <c r="P170" s="6" t="s">
        <v>21</v>
      </c>
      <c r="Q170" s="5" t="s">
        <v>21</v>
      </c>
      <c r="R170" s="7">
        <v>0</v>
      </c>
      <c r="S170" s="5">
        <v>2.7869090000000001</v>
      </c>
      <c r="T170" s="5">
        <v>0.28460999999999997</v>
      </c>
      <c r="U170" s="6" t="s">
        <v>21</v>
      </c>
      <c r="V170" s="51" t="s">
        <v>21</v>
      </c>
      <c r="AA170" s="12">
        <v>68.849999999999994</v>
      </c>
      <c r="AB170" s="12">
        <v>0</v>
      </c>
      <c r="AC170" s="12">
        <v>213.80353600000001</v>
      </c>
      <c r="AD170" s="12">
        <v>70.114216999999996</v>
      </c>
      <c r="AE170" s="12">
        <v>60.185496999999998</v>
      </c>
      <c r="AF170" s="13">
        <v>0</v>
      </c>
      <c r="AG170" s="13">
        <v>24.191557</v>
      </c>
      <c r="AH170" s="12">
        <v>14.329402999999999</v>
      </c>
      <c r="AI170" s="12">
        <v>-2.9641389999999999</v>
      </c>
      <c r="AJ170" s="12">
        <v>0.99982899999999997</v>
      </c>
      <c r="AK170" s="12">
        <v>4.5989969999999998</v>
      </c>
      <c r="AL170" s="12">
        <v>0</v>
      </c>
      <c r="AM170" s="13">
        <v>0</v>
      </c>
      <c r="AN170" s="13">
        <v>15.836238</v>
      </c>
      <c r="AO170" s="12">
        <v>11.313145</v>
      </c>
      <c r="AP170" s="12">
        <v>-6.3562240000000001</v>
      </c>
      <c r="AQ170" s="12">
        <v>-3.0472769999999998</v>
      </c>
      <c r="AR170" s="12">
        <v>-9.2040000000000004E-3</v>
      </c>
      <c r="AS170" s="12">
        <v>0</v>
      </c>
      <c r="AT170" s="13">
        <v>0</v>
      </c>
      <c r="AU170" s="13">
        <v>21.080566000000001</v>
      </c>
      <c r="AV170" s="12">
        <v>13.44182</v>
      </c>
      <c r="AW170" s="12">
        <v>-5.2198650000000004</v>
      </c>
      <c r="AX170" s="12">
        <v>-1.221768</v>
      </c>
      <c r="AY170" s="12">
        <v>-5.2198650000000004</v>
      </c>
      <c r="AZ170" s="12">
        <v>-1.221768</v>
      </c>
      <c r="BA170" s="13">
        <v>0</v>
      </c>
      <c r="BB170" s="13">
        <v>-0.80896400000000002</v>
      </c>
      <c r="BC170" s="12">
        <v>0.28460999999999997</v>
      </c>
      <c r="BD170" s="12">
        <v>-1.1965600000000001</v>
      </c>
      <c r="BE170" s="12">
        <v>-1.1965600000000001</v>
      </c>
      <c r="BF170" s="12">
        <v>-1.1965600000000001</v>
      </c>
      <c r="BG170" s="12">
        <v>-7.066783</v>
      </c>
      <c r="BH170" s="12">
        <v>17.234525999999999</v>
      </c>
      <c r="BI170" s="12">
        <v>17.234525999999999</v>
      </c>
      <c r="BJ170" s="12">
        <v>21.368290999999999</v>
      </c>
      <c r="BK170" s="12">
        <v>26.142036999999998</v>
      </c>
      <c r="BL170" s="12">
        <v>28.447130999999999</v>
      </c>
      <c r="BM170" s="12">
        <v>0</v>
      </c>
      <c r="BN170" s="12">
        <v>50.990144000000001</v>
      </c>
      <c r="BO170" s="12">
        <v>50.990144000000001</v>
      </c>
      <c r="BP170" s="12">
        <v>49.874001999999997</v>
      </c>
      <c r="BQ170" s="12">
        <v>42.651477</v>
      </c>
      <c r="BR170" s="12">
        <v>45.073103000000003</v>
      </c>
      <c r="BS170" s="12">
        <v>0</v>
      </c>
    </row>
    <row r="171" spans="2:71" x14ac:dyDescent="0.2">
      <c r="B171" s="11" t="s">
        <v>187</v>
      </c>
      <c r="C171" s="83" t="s">
        <v>21</v>
      </c>
      <c r="D171" s="68" t="s">
        <v>0</v>
      </c>
      <c r="E171" s="5" t="s">
        <v>21</v>
      </c>
      <c r="F171" s="5" t="s">
        <v>21</v>
      </c>
      <c r="G171" s="5">
        <v>75.742784</v>
      </c>
      <c r="H171" s="5">
        <v>72.294235</v>
      </c>
      <c r="I171" s="6" t="s">
        <v>21</v>
      </c>
      <c r="J171" s="6" t="s">
        <v>21</v>
      </c>
      <c r="K171" s="5" t="s">
        <v>21</v>
      </c>
      <c r="L171" s="5" t="s">
        <v>21</v>
      </c>
      <c r="M171" s="5">
        <v>9.4616089999999993</v>
      </c>
      <c r="N171" s="5">
        <v>18.997533999999998</v>
      </c>
      <c r="O171" s="6" t="s">
        <v>21</v>
      </c>
      <c r="P171" s="6" t="s">
        <v>21</v>
      </c>
      <c r="Q171" s="5" t="s">
        <v>21</v>
      </c>
      <c r="R171" s="7">
        <v>0</v>
      </c>
      <c r="S171" s="5">
        <v>2.4194619999999998</v>
      </c>
      <c r="T171" s="5">
        <v>-5.445119</v>
      </c>
      <c r="U171" s="6" t="s">
        <v>21</v>
      </c>
      <c r="V171" s="51" t="s">
        <v>21</v>
      </c>
      <c r="AA171" s="12">
        <v>67.743961964495981</v>
      </c>
      <c r="AB171" s="12">
        <v>0</v>
      </c>
      <c r="AC171" s="12">
        <v>187.504514</v>
      </c>
      <c r="AD171" s="12">
        <v>72.356149000000002</v>
      </c>
      <c r="AE171" s="12">
        <v>76.810917000000003</v>
      </c>
      <c r="AF171" s="13">
        <v>0</v>
      </c>
      <c r="AG171" s="13">
        <v>44.085965000000002</v>
      </c>
      <c r="AH171" s="12">
        <v>21.842178000000001</v>
      </c>
      <c r="AI171" s="12">
        <v>15.120987</v>
      </c>
      <c r="AJ171" s="12">
        <v>11.460118</v>
      </c>
      <c r="AK171" s="12">
        <v>13.637001</v>
      </c>
      <c r="AL171" s="12">
        <v>0</v>
      </c>
      <c r="AM171" s="13">
        <v>0</v>
      </c>
      <c r="AN171" s="13">
        <v>32.384126999999999</v>
      </c>
      <c r="AO171" s="12">
        <v>17.739284999999999</v>
      </c>
      <c r="AP171" s="12">
        <v>10.61938</v>
      </c>
      <c r="AQ171" s="12">
        <v>6.3616979999999996</v>
      </c>
      <c r="AR171" s="12">
        <v>8.0611169999999994</v>
      </c>
      <c r="AS171" s="12">
        <v>0</v>
      </c>
      <c r="AT171" s="13">
        <v>0</v>
      </c>
      <c r="AU171" s="13">
        <v>36.126007000000001</v>
      </c>
      <c r="AV171" s="12">
        <v>18.997534000000002</v>
      </c>
      <c r="AW171" s="12">
        <v>11.925284</v>
      </c>
      <c r="AX171" s="12">
        <v>7.7525110000000002</v>
      </c>
      <c r="AY171" s="12">
        <v>11.925284</v>
      </c>
      <c r="AZ171" s="12">
        <v>7.7525110000000002</v>
      </c>
      <c r="BA171" s="13">
        <v>0</v>
      </c>
      <c r="BB171" s="13">
        <v>-7.3784650000000003</v>
      </c>
      <c r="BC171" s="12">
        <v>-5.445119</v>
      </c>
      <c r="BD171" s="12">
        <v>17.694113999999999</v>
      </c>
      <c r="BE171" s="12">
        <v>17.694113999999999</v>
      </c>
      <c r="BF171" s="12">
        <v>17.694113999999999</v>
      </c>
      <c r="BG171" s="12">
        <v>8.7663000000000005E-2</v>
      </c>
      <c r="BH171" s="12">
        <v>206.71025599999999</v>
      </c>
      <c r="BI171" s="12">
        <v>206.71025599999999</v>
      </c>
      <c r="BJ171" s="12">
        <v>169.33256</v>
      </c>
      <c r="BK171" s="12">
        <v>174.66341199999999</v>
      </c>
      <c r="BL171" s="12">
        <v>175.64925600000001</v>
      </c>
      <c r="BM171" s="12">
        <v>0</v>
      </c>
      <c r="BN171" s="12">
        <v>40.549132999999998</v>
      </c>
      <c r="BO171" s="12">
        <v>40.549132999999998</v>
      </c>
      <c r="BP171" s="12">
        <v>57.967337999999998</v>
      </c>
      <c r="BQ171" s="12">
        <v>57.952379000000001</v>
      </c>
      <c r="BR171" s="12">
        <v>59.825240999999998</v>
      </c>
      <c r="BS171" s="12">
        <v>0</v>
      </c>
    </row>
    <row r="172" spans="2:71" x14ac:dyDescent="0.2">
      <c r="B172" s="11" t="s">
        <v>122</v>
      </c>
      <c r="C172" s="83" t="s">
        <v>21</v>
      </c>
      <c r="D172" s="68" t="s">
        <v>0</v>
      </c>
      <c r="E172" s="5" t="s">
        <v>21</v>
      </c>
      <c r="F172" s="5" t="s">
        <v>21</v>
      </c>
      <c r="G172" s="5">
        <v>17.408045000000001</v>
      </c>
      <c r="H172" s="5">
        <v>18.148958</v>
      </c>
      <c r="I172" s="6" t="s">
        <v>21</v>
      </c>
      <c r="J172" s="6" t="s">
        <v>21</v>
      </c>
      <c r="K172" s="5" t="s">
        <v>21</v>
      </c>
      <c r="L172" s="5" t="s">
        <v>21</v>
      </c>
      <c r="M172" s="5">
        <v>8.6410630000000008</v>
      </c>
      <c r="N172" s="5">
        <v>10.417881000000001</v>
      </c>
      <c r="O172" s="6" t="s">
        <v>21</v>
      </c>
      <c r="P172" s="6" t="s">
        <v>21</v>
      </c>
      <c r="Q172" s="5" t="s">
        <v>21</v>
      </c>
      <c r="R172" s="7">
        <v>0</v>
      </c>
      <c r="S172" s="5">
        <v>-13.721461</v>
      </c>
      <c r="T172" s="5">
        <v>-99.581329999999994</v>
      </c>
      <c r="U172" s="6" t="s">
        <v>21</v>
      </c>
      <c r="V172" s="51" t="s">
        <v>21</v>
      </c>
      <c r="AA172" s="12">
        <v>57.85</v>
      </c>
      <c r="AB172" s="12">
        <v>0</v>
      </c>
      <c r="AC172" s="12">
        <v>47.778460000000003</v>
      </c>
      <c r="AD172" s="12">
        <v>18.842237000000001</v>
      </c>
      <c r="AE172" s="12">
        <v>16.921001</v>
      </c>
      <c r="AF172" s="13">
        <v>0</v>
      </c>
      <c r="AG172" s="13">
        <v>28.655742</v>
      </c>
      <c r="AH172" s="12">
        <v>11.501778</v>
      </c>
      <c r="AI172" s="12">
        <v>12.350538</v>
      </c>
      <c r="AJ172" s="12">
        <v>9.3670019999999994</v>
      </c>
      <c r="AK172" s="12">
        <v>9.915794</v>
      </c>
      <c r="AL172" s="12">
        <v>0</v>
      </c>
      <c r="AM172" s="13">
        <v>0</v>
      </c>
      <c r="AN172" s="13">
        <v>24.882494000000001</v>
      </c>
      <c r="AO172" s="12">
        <v>10.342280000000001</v>
      </c>
      <c r="AP172" s="12">
        <v>11.161538999999999</v>
      </c>
      <c r="AQ172" s="12">
        <v>8.1333590000000004</v>
      </c>
      <c r="AR172" s="12">
        <v>8.5026270000000004</v>
      </c>
      <c r="AS172" s="12">
        <v>0</v>
      </c>
      <c r="AT172" s="13">
        <v>0</v>
      </c>
      <c r="AU172" s="13">
        <v>25.166519000000001</v>
      </c>
      <c r="AV172" s="12">
        <v>10.417881</v>
      </c>
      <c r="AW172" s="12">
        <v>11.234114999999999</v>
      </c>
      <c r="AX172" s="12">
        <v>8.2042070000000002</v>
      </c>
      <c r="AY172" s="12">
        <v>11.234114999999999</v>
      </c>
      <c r="AZ172" s="12">
        <v>8.2042070000000002</v>
      </c>
      <c r="BA172" s="13">
        <v>0</v>
      </c>
      <c r="BB172" s="13">
        <v>-146.626417</v>
      </c>
      <c r="BC172" s="12">
        <v>-99.581329999999994</v>
      </c>
      <c r="BD172" s="12">
        <v>162.875137</v>
      </c>
      <c r="BE172" s="12">
        <v>162.875137</v>
      </c>
      <c r="BF172" s="12">
        <v>162.875137</v>
      </c>
      <c r="BG172" s="12">
        <v>-16.712332</v>
      </c>
      <c r="BH172" s="12">
        <v>495.27765599999998</v>
      </c>
      <c r="BI172" s="12">
        <v>495.27765599999998</v>
      </c>
      <c r="BJ172" s="12">
        <v>426.92895499999997</v>
      </c>
      <c r="BK172" s="12">
        <v>444.76608199999998</v>
      </c>
      <c r="BL172" s="12">
        <v>462.811778</v>
      </c>
      <c r="BM172" s="12">
        <v>0</v>
      </c>
      <c r="BN172" s="12">
        <v>82.753305999999995</v>
      </c>
      <c r="BO172" s="12">
        <v>82.753305999999995</v>
      </c>
      <c r="BP172" s="12">
        <v>245.561419</v>
      </c>
      <c r="BQ172" s="12">
        <v>228.86195499999999</v>
      </c>
      <c r="BR172" s="12">
        <v>215.134739</v>
      </c>
      <c r="BS172" s="12">
        <v>0</v>
      </c>
    </row>
    <row r="173" spans="2:71" x14ac:dyDescent="0.2">
      <c r="B173" s="11" t="s">
        <v>291</v>
      </c>
      <c r="C173" s="83" t="s">
        <v>21</v>
      </c>
      <c r="D173" s="68" t="s">
        <v>0</v>
      </c>
      <c r="E173" s="5" t="s">
        <v>21</v>
      </c>
      <c r="F173" s="5" t="s">
        <v>21</v>
      </c>
      <c r="G173" s="5">
        <v>20.026907999999999</v>
      </c>
      <c r="H173" s="5">
        <v>24.739325999999998</v>
      </c>
      <c r="I173" s="6" t="s">
        <v>21</v>
      </c>
      <c r="J173" s="6" t="s">
        <v>21</v>
      </c>
      <c r="K173" s="5" t="s">
        <v>21</v>
      </c>
      <c r="L173" s="5" t="s">
        <v>21</v>
      </c>
      <c r="M173" s="5">
        <v>2.8348940000000002</v>
      </c>
      <c r="N173" s="5">
        <v>3.2667459999999999</v>
      </c>
      <c r="O173" s="6" t="s">
        <v>21</v>
      </c>
      <c r="P173" s="6" t="s">
        <v>21</v>
      </c>
      <c r="Q173" s="5" t="s">
        <v>21</v>
      </c>
      <c r="R173" s="7">
        <v>0</v>
      </c>
      <c r="S173" s="5">
        <v>0.933508</v>
      </c>
      <c r="T173" s="5">
        <v>-0.86124100000000003</v>
      </c>
      <c r="U173" s="6" t="s">
        <v>21</v>
      </c>
      <c r="V173" s="51" t="s">
        <v>21</v>
      </c>
      <c r="AA173" s="12">
        <v>54.715499999999999</v>
      </c>
      <c r="AB173" s="12">
        <v>0</v>
      </c>
      <c r="AC173" s="12">
        <v>69.217793999999998</v>
      </c>
      <c r="AD173" s="12">
        <v>20.079933</v>
      </c>
      <c r="AE173" s="12">
        <v>17.336496</v>
      </c>
      <c r="AF173" s="13">
        <v>0</v>
      </c>
      <c r="AG173" s="13">
        <v>11.782184000000001</v>
      </c>
      <c r="AH173" s="12">
        <v>4.535164</v>
      </c>
      <c r="AI173" s="12">
        <v>2.2102360000000001</v>
      </c>
      <c r="AJ173" s="12">
        <v>5.5278429999999998</v>
      </c>
      <c r="AK173" s="12">
        <v>4.3362379999999998</v>
      </c>
      <c r="AL173" s="12">
        <v>0</v>
      </c>
      <c r="AM173" s="13">
        <v>0</v>
      </c>
      <c r="AN173" s="13">
        <v>7.6457860000000002</v>
      </c>
      <c r="AO173" s="12">
        <v>2.9366669999999999</v>
      </c>
      <c r="AP173" s="12">
        <v>0.78049599999999997</v>
      </c>
      <c r="AQ173" s="12">
        <v>3.8274499999999998</v>
      </c>
      <c r="AR173" s="12">
        <v>2.395947</v>
      </c>
      <c r="AS173" s="12">
        <v>0</v>
      </c>
      <c r="AT173" s="13">
        <v>0</v>
      </c>
      <c r="AU173" s="13">
        <v>8.4556959999999997</v>
      </c>
      <c r="AV173" s="12">
        <v>3.187433</v>
      </c>
      <c r="AW173" s="12">
        <v>0.73014400000000002</v>
      </c>
      <c r="AX173" s="12">
        <v>4.1400319999999997</v>
      </c>
      <c r="AY173" s="12">
        <v>0.73014400000000002</v>
      </c>
      <c r="AZ173" s="12">
        <v>4.1400319999999997</v>
      </c>
      <c r="BA173" s="13">
        <v>0</v>
      </c>
      <c r="BB173" s="13">
        <v>-1.814846</v>
      </c>
      <c r="BC173" s="12">
        <v>-0.86124100000000003</v>
      </c>
      <c r="BD173" s="12">
        <v>0.67579699999999998</v>
      </c>
      <c r="BE173" s="12">
        <v>0.67579699999999998</v>
      </c>
      <c r="BF173" s="12">
        <v>0.67579699999999998</v>
      </c>
      <c r="BG173" s="12">
        <v>8.5848969999999998</v>
      </c>
      <c r="BH173" s="12">
        <v>58.968775999999998</v>
      </c>
      <c r="BI173" s="12">
        <v>58.968775999999998</v>
      </c>
      <c r="BJ173" s="12">
        <v>54.641105000000003</v>
      </c>
      <c r="BK173" s="12">
        <v>53.769100999999999</v>
      </c>
      <c r="BL173" s="12">
        <v>51.150168000000001</v>
      </c>
      <c r="BM173" s="12">
        <v>0</v>
      </c>
      <c r="BN173" s="12">
        <v>17.176843000000002</v>
      </c>
      <c r="BO173" s="12">
        <v>17.176843000000002</v>
      </c>
      <c r="BP173" s="12">
        <v>25.277439000000001</v>
      </c>
      <c r="BQ173" s="12">
        <v>26.657295000000001</v>
      </c>
      <c r="BR173" s="12">
        <v>27.319006999999999</v>
      </c>
      <c r="BS173" s="12">
        <v>0</v>
      </c>
    </row>
    <row r="174" spans="2:71" x14ac:dyDescent="0.2">
      <c r="B174" s="11" t="s">
        <v>298</v>
      </c>
      <c r="C174" s="83" t="s">
        <v>21</v>
      </c>
      <c r="D174" s="68" t="s">
        <v>0</v>
      </c>
      <c r="E174" s="5" t="s">
        <v>21</v>
      </c>
      <c r="F174" s="5" t="s">
        <v>21</v>
      </c>
      <c r="G174" s="5">
        <v>36.778002999999998</v>
      </c>
      <c r="H174" s="5">
        <v>0.50495000000000001</v>
      </c>
      <c r="I174" s="6" t="s">
        <v>21</v>
      </c>
      <c r="J174" s="6" t="s">
        <v>21</v>
      </c>
      <c r="K174" s="5" t="s">
        <v>21</v>
      </c>
      <c r="L174" s="5" t="s">
        <v>21</v>
      </c>
      <c r="M174" s="5">
        <v>7.577242</v>
      </c>
      <c r="N174" s="5">
        <v>-0.51302899999999996</v>
      </c>
      <c r="O174" s="6" t="s">
        <v>21</v>
      </c>
      <c r="P174" s="6" t="s">
        <v>21</v>
      </c>
      <c r="Q174" s="5" t="s">
        <v>21</v>
      </c>
      <c r="R174" s="7">
        <v>0</v>
      </c>
      <c r="S174" s="5">
        <v>7.0756230000000002</v>
      </c>
      <c r="T174" s="5">
        <v>7.2191000000000005E-2</v>
      </c>
      <c r="U174" s="6" t="s">
        <v>21</v>
      </c>
      <c r="V174" s="51" t="s">
        <v>21</v>
      </c>
      <c r="AA174" s="12">
        <v>46.2</v>
      </c>
      <c r="AB174" s="12">
        <v>0</v>
      </c>
      <c r="AC174" s="12">
        <v>29.852191000000001</v>
      </c>
      <c r="AD174" s="12">
        <v>1.5071479999999999</v>
      </c>
      <c r="AE174" s="12">
        <v>4.3999999999999997E-2</v>
      </c>
      <c r="AF174" s="13">
        <v>0</v>
      </c>
      <c r="AG174" s="13">
        <v>16.217656000000002</v>
      </c>
      <c r="AH174" s="12">
        <v>0.307114</v>
      </c>
      <c r="AI174" s="12">
        <v>0.713731</v>
      </c>
      <c r="AJ174" s="12">
        <v>4.3999999999999997E-2</v>
      </c>
      <c r="AK174" s="12">
        <v>8.4330590000000001</v>
      </c>
      <c r="AL174" s="12">
        <v>0</v>
      </c>
      <c r="AM174" s="13">
        <v>0</v>
      </c>
      <c r="AN174" s="13">
        <v>12.786402000000001</v>
      </c>
      <c r="AO174" s="12">
        <v>-0.55387399999999998</v>
      </c>
      <c r="AP174" s="12">
        <v>-0.27493699999999999</v>
      </c>
      <c r="AQ174" s="12">
        <v>-0.81821100000000002</v>
      </c>
      <c r="AR174" s="12">
        <v>7.5777299999999999</v>
      </c>
      <c r="AS174" s="12">
        <v>0</v>
      </c>
      <c r="AT174" s="13">
        <v>0</v>
      </c>
      <c r="AU174" s="13">
        <v>12.907222000000001</v>
      </c>
      <c r="AV174" s="12">
        <v>-0.51302899999999996</v>
      </c>
      <c r="AW174" s="12">
        <v>-0.233436</v>
      </c>
      <c r="AX174" s="12">
        <v>-0.73988299999999996</v>
      </c>
      <c r="AY174" s="12">
        <v>-0.233436</v>
      </c>
      <c r="AZ174" s="12">
        <v>-0.73988299999999996</v>
      </c>
      <c r="BA174" s="13">
        <v>0</v>
      </c>
      <c r="BB174" s="13">
        <v>14.155601000000001</v>
      </c>
      <c r="BC174" s="12">
        <v>7.2191000000000005E-2</v>
      </c>
      <c r="BD174" s="12">
        <v>-3.2365740000000001</v>
      </c>
      <c r="BE174" s="12">
        <v>-3.2365740000000001</v>
      </c>
      <c r="BF174" s="12">
        <v>-3.2365740000000001</v>
      </c>
      <c r="BG174" s="12">
        <v>-2.0797680000000001</v>
      </c>
      <c r="BH174" s="12">
        <v>29.102768000000001</v>
      </c>
      <c r="BI174" s="12">
        <v>29.102768000000001</v>
      </c>
      <c r="BJ174" s="12">
        <v>28.289435000000001</v>
      </c>
      <c r="BK174" s="12">
        <v>30.192233999999999</v>
      </c>
      <c r="BL174" s="12">
        <v>23.788439</v>
      </c>
      <c r="BM174" s="12">
        <v>0</v>
      </c>
      <c r="BN174" s="12">
        <v>47.494104</v>
      </c>
      <c r="BO174" s="12">
        <v>47.494104</v>
      </c>
      <c r="BP174" s="12">
        <v>44.244173000000004</v>
      </c>
      <c r="BQ174" s="12">
        <v>42.179701999999999</v>
      </c>
      <c r="BR174" s="12">
        <v>49.287025999999997</v>
      </c>
      <c r="BS174" s="12">
        <v>0</v>
      </c>
    </row>
    <row r="175" spans="2:71" x14ac:dyDescent="0.2">
      <c r="B175" s="11" t="s">
        <v>324</v>
      </c>
      <c r="C175" s="83" t="s">
        <v>21</v>
      </c>
      <c r="D175" s="68" t="s">
        <v>0</v>
      </c>
      <c r="E175" s="5" t="s">
        <v>21</v>
      </c>
      <c r="F175" s="5" t="s">
        <v>21</v>
      </c>
      <c r="G175" s="5">
        <v>4263.4340000000002</v>
      </c>
      <c r="H175" s="5">
        <v>3574.9229999999998</v>
      </c>
      <c r="I175" s="6" t="s">
        <v>21</v>
      </c>
      <c r="J175" s="6" t="s">
        <v>21</v>
      </c>
      <c r="K175" s="5" t="s">
        <v>21</v>
      </c>
      <c r="L175" s="5" t="s">
        <v>21</v>
      </c>
      <c r="M175" s="5">
        <v>759.47800000000007</v>
      </c>
      <c r="N175" s="5">
        <v>802.23800000000006</v>
      </c>
      <c r="O175" s="6" t="s">
        <v>21</v>
      </c>
      <c r="P175" s="6" t="s">
        <v>21</v>
      </c>
      <c r="Q175" s="5" t="s">
        <v>21</v>
      </c>
      <c r="R175" s="7">
        <v>0</v>
      </c>
      <c r="S175" s="5">
        <v>309.89800000000002</v>
      </c>
      <c r="T175" s="5">
        <v>-43.104999999999997</v>
      </c>
      <c r="U175" s="6" t="s">
        <v>21</v>
      </c>
      <c r="V175" s="51" t="s">
        <v>21</v>
      </c>
      <c r="AA175" s="12">
        <v>3468.6178835000001</v>
      </c>
      <c r="AB175" s="12">
        <v>0</v>
      </c>
      <c r="AC175" s="12">
        <v>10469.145</v>
      </c>
      <c r="AD175" s="12">
        <v>5383.1549999999997</v>
      </c>
      <c r="AE175" s="12">
        <v>3562.5329999999999</v>
      </c>
      <c r="AF175" s="13">
        <v>0</v>
      </c>
      <c r="AG175" s="13">
        <v>3149.54</v>
      </c>
      <c r="AH175" s="12">
        <v>1347.2090000000001</v>
      </c>
      <c r="AI175" s="12">
        <v>1132.681</v>
      </c>
      <c r="AJ175" s="12">
        <v>809.64300000000003</v>
      </c>
      <c r="AK175" s="12">
        <v>1226.4449999999999</v>
      </c>
      <c r="AL175" s="12">
        <v>0</v>
      </c>
      <c r="AM175" s="13">
        <v>0</v>
      </c>
      <c r="AN175" s="13">
        <v>1363.87</v>
      </c>
      <c r="AO175" s="12">
        <v>684.33900000000006</v>
      </c>
      <c r="AP175" s="12">
        <v>481.33199999999999</v>
      </c>
      <c r="AQ175" s="12">
        <v>234.75700000000001</v>
      </c>
      <c r="AR175" s="12">
        <v>608.25400000000002</v>
      </c>
      <c r="AS175" s="12">
        <v>0</v>
      </c>
      <c r="AT175" s="13">
        <v>0</v>
      </c>
      <c r="AU175" s="13">
        <v>1699.5170000000001</v>
      </c>
      <c r="AV175" s="12">
        <v>732.98500000000001</v>
      </c>
      <c r="AW175" s="12">
        <v>602.41399999999999</v>
      </c>
      <c r="AX175" s="12">
        <v>382.76900000000001</v>
      </c>
      <c r="AY175" s="12">
        <v>602.41399999999999</v>
      </c>
      <c r="AZ175" s="12">
        <v>382.76900000000001</v>
      </c>
      <c r="BA175" s="13">
        <v>0</v>
      </c>
      <c r="BB175" s="13">
        <v>55.765000000000001</v>
      </c>
      <c r="BC175" s="12">
        <v>-43.104999999999997</v>
      </c>
      <c r="BD175" s="12">
        <v>315.38799999999998</v>
      </c>
      <c r="BE175" s="12">
        <v>315.38799999999998</v>
      </c>
      <c r="BF175" s="12">
        <v>315.38799999999998</v>
      </c>
      <c r="BG175" s="12">
        <v>-274.42</v>
      </c>
      <c r="BH175" s="12">
        <v>4371.0730000000003</v>
      </c>
      <c r="BI175" s="12">
        <v>4371.0730000000003</v>
      </c>
      <c r="BJ175" s="12">
        <v>4091.37</v>
      </c>
      <c r="BK175" s="12">
        <v>5175.3680000000004</v>
      </c>
      <c r="BL175" s="12">
        <v>5537.2330000000002</v>
      </c>
      <c r="BM175" s="12">
        <v>0</v>
      </c>
      <c r="BN175" s="12">
        <v>2922.797</v>
      </c>
      <c r="BO175" s="12">
        <v>2922.797</v>
      </c>
      <c r="BP175" s="12">
        <v>3229.14</v>
      </c>
      <c r="BQ175" s="12">
        <v>3057.1309999999999</v>
      </c>
      <c r="BR175" s="12">
        <v>3386.3069999999998</v>
      </c>
      <c r="BS175" s="12">
        <v>0</v>
      </c>
    </row>
    <row r="176" spans="2:71" x14ac:dyDescent="0.2">
      <c r="B176" s="11" t="s">
        <v>82</v>
      </c>
      <c r="C176" s="62" t="s">
        <v>21</v>
      </c>
      <c r="D176" s="68" t="s">
        <v>0</v>
      </c>
      <c r="E176" s="5" t="s">
        <v>21</v>
      </c>
      <c r="F176" s="5" t="s">
        <v>21</v>
      </c>
      <c r="G176" s="5">
        <v>29.888646000000001</v>
      </c>
      <c r="H176" s="5">
        <v>8.4495260000000005</v>
      </c>
      <c r="I176" s="6" t="s">
        <v>21</v>
      </c>
      <c r="J176" s="6" t="s">
        <v>21</v>
      </c>
      <c r="K176" s="5" t="s">
        <v>21</v>
      </c>
      <c r="L176" s="5" t="s">
        <v>21</v>
      </c>
      <c r="M176" s="5">
        <v>25.34394</v>
      </c>
      <c r="N176" s="5">
        <v>-1.923603</v>
      </c>
      <c r="O176" s="6" t="s">
        <v>21</v>
      </c>
      <c r="P176" s="6" t="s">
        <v>21</v>
      </c>
      <c r="Q176" s="5" t="s">
        <v>21</v>
      </c>
      <c r="R176" s="7">
        <v>0</v>
      </c>
      <c r="S176" s="5">
        <v>19.253658999999999</v>
      </c>
      <c r="T176" s="5">
        <v>-51.214879000000003</v>
      </c>
      <c r="U176" s="6" t="s">
        <v>21</v>
      </c>
      <c r="V176" s="51" t="s">
        <v>21</v>
      </c>
      <c r="AA176" s="12">
        <v>981.5625</v>
      </c>
      <c r="AB176" s="12">
        <v>0</v>
      </c>
      <c r="AC176" s="12">
        <v>75.150189999999995</v>
      </c>
      <c r="AD176" s="12">
        <v>3.6904430000000001</v>
      </c>
      <c r="AE176" s="12">
        <v>17.836352000000002</v>
      </c>
      <c r="AF176" s="13">
        <v>0</v>
      </c>
      <c r="AG176" s="13">
        <v>75.150189999999995</v>
      </c>
      <c r="AH176" s="12">
        <v>8.4495260000000005</v>
      </c>
      <c r="AI176" s="12">
        <v>3.6904430000000001</v>
      </c>
      <c r="AJ176" s="12">
        <v>17.836352000000002</v>
      </c>
      <c r="AK176" s="12">
        <v>29.888646000000001</v>
      </c>
      <c r="AL176" s="12">
        <v>0</v>
      </c>
      <c r="AM176" s="13">
        <v>0</v>
      </c>
      <c r="AN176" s="13">
        <v>62.695532</v>
      </c>
      <c r="AO176" s="12">
        <v>-1.923603</v>
      </c>
      <c r="AP176" s="12">
        <v>-4.8453819999999999</v>
      </c>
      <c r="AQ176" s="12">
        <v>9.1385249999999996</v>
      </c>
      <c r="AR176" s="12">
        <v>25.34394</v>
      </c>
      <c r="AS176" s="12">
        <v>0</v>
      </c>
      <c r="AT176" s="13">
        <v>0</v>
      </c>
      <c r="AU176" s="13">
        <v>62.695532</v>
      </c>
      <c r="AV176" s="12">
        <v>5.3418619999999999</v>
      </c>
      <c r="AW176" s="12">
        <v>-4.8453819999999999</v>
      </c>
      <c r="AX176" s="12">
        <v>9.1385249999999996</v>
      </c>
      <c r="AY176" s="12">
        <v>-4.8453819999999999</v>
      </c>
      <c r="AZ176" s="12">
        <v>9.1385249999999996</v>
      </c>
      <c r="BA176" s="13">
        <v>0</v>
      </c>
      <c r="BB176" s="13">
        <v>-0.54404799999999998</v>
      </c>
      <c r="BC176" s="12">
        <v>-51.214879000000003</v>
      </c>
      <c r="BD176" s="12">
        <v>24.941027999999999</v>
      </c>
      <c r="BE176" s="12">
        <v>24.941027999999999</v>
      </c>
      <c r="BF176" s="12">
        <v>24.941027999999999</v>
      </c>
      <c r="BG176" s="12">
        <v>0.37587799999999999</v>
      </c>
      <c r="BH176" s="12">
        <v>-479.71203000000003</v>
      </c>
      <c r="BI176" s="12">
        <v>-479.71203000000003</v>
      </c>
      <c r="BJ176" s="12">
        <v>-389.26590199999998</v>
      </c>
      <c r="BK176" s="12">
        <v>-421.19792000000001</v>
      </c>
      <c r="BL176" s="12">
        <v>-418.02086400000002</v>
      </c>
      <c r="BM176" s="12">
        <v>0</v>
      </c>
      <c r="BN176" s="12">
        <v>1305.5216170000001</v>
      </c>
      <c r="BO176" s="12">
        <v>1305.5216170000001</v>
      </c>
      <c r="BP176" s="12">
        <v>1958.3008070000001</v>
      </c>
      <c r="BQ176" s="12">
        <v>2102.4430689999999</v>
      </c>
      <c r="BR176" s="12">
        <v>2136.2366919999999</v>
      </c>
      <c r="BS176" s="12">
        <v>0</v>
      </c>
    </row>
    <row r="177" spans="2:71" x14ac:dyDescent="0.2">
      <c r="B177" s="11" t="s">
        <v>135</v>
      </c>
      <c r="C177" s="83" t="s">
        <v>21</v>
      </c>
      <c r="D177" s="68" t="s">
        <v>0</v>
      </c>
      <c r="E177" s="5" t="s">
        <v>21</v>
      </c>
      <c r="F177" s="5" t="s">
        <v>21</v>
      </c>
      <c r="G177" s="5" t="s">
        <v>21</v>
      </c>
      <c r="H177" s="5" t="s">
        <v>21</v>
      </c>
      <c r="I177" s="6" t="s">
        <v>21</v>
      </c>
      <c r="J177" s="6" t="s">
        <v>21</v>
      </c>
      <c r="K177" s="5" t="s">
        <v>21</v>
      </c>
      <c r="L177" s="5" t="s">
        <v>21</v>
      </c>
      <c r="M177" s="5">
        <v>-0.290663</v>
      </c>
      <c r="N177" s="5">
        <v>-0.19160899999999997</v>
      </c>
      <c r="O177" s="6" t="s">
        <v>21</v>
      </c>
      <c r="P177" s="6" t="s">
        <v>21</v>
      </c>
      <c r="Q177" s="5" t="s">
        <v>21</v>
      </c>
      <c r="R177" s="7">
        <v>0</v>
      </c>
      <c r="S177" s="5">
        <v>0.54531399999999997</v>
      </c>
      <c r="T177" s="5">
        <v>6.2503729999999997</v>
      </c>
      <c r="U177" s="6" t="s">
        <v>21</v>
      </c>
      <c r="V177" s="51" t="s">
        <v>21</v>
      </c>
      <c r="AA177" s="12">
        <v>76.8</v>
      </c>
      <c r="AB177" s="12">
        <v>0</v>
      </c>
      <c r="AC177" s="12">
        <v>0</v>
      </c>
      <c r="AD177" s="12">
        <v>0</v>
      </c>
      <c r="AE177" s="12">
        <v>0</v>
      </c>
      <c r="AF177" s="13">
        <v>0</v>
      </c>
      <c r="AG177" s="13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3">
        <v>0</v>
      </c>
      <c r="AN177" s="13">
        <v>-0.66845399999999999</v>
      </c>
      <c r="AO177" s="12">
        <v>-0.28942699999999999</v>
      </c>
      <c r="AP177" s="12">
        <v>-0.28299600000000003</v>
      </c>
      <c r="AQ177" s="12">
        <v>-0.246036</v>
      </c>
      <c r="AR177" s="12">
        <v>-0.31053399999999998</v>
      </c>
      <c r="AS177" s="12">
        <v>0</v>
      </c>
      <c r="AT177" s="13">
        <v>0</v>
      </c>
      <c r="AU177" s="13">
        <v>-0.37565300000000001</v>
      </c>
      <c r="AV177" s="12">
        <v>-0.191609</v>
      </c>
      <c r="AW177" s="12">
        <v>-0.49601200000000001</v>
      </c>
      <c r="AX177" s="12">
        <v>-0.22600799999999999</v>
      </c>
      <c r="AY177" s="12">
        <v>-0.49601200000000001</v>
      </c>
      <c r="AZ177" s="12">
        <v>-0.22600799999999999</v>
      </c>
      <c r="BA177" s="13">
        <v>0</v>
      </c>
      <c r="BB177" s="13">
        <v>9.4490829999999999</v>
      </c>
      <c r="BC177" s="12">
        <v>6.2503729999999997</v>
      </c>
      <c r="BD177" s="12">
        <v>-5.9392019999999999</v>
      </c>
      <c r="BE177" s="12">
        <v>-5.9392019999999999</v>
      </c>
      <c r="BF177" s="12">
        <v>-5.9392019999999999</v>
      </c>
      <c r="BG177" s="12">
        <v>1.3728640000000001</v>
      </c>
      <c r="BH177" s="12">
        <v>19.864944000000001</v>
      </c>
      <c r="BI177" s="12">
        <v>19.864944000000001</v>
      </c>
      <c r="BJ177" s="12">
        <v>16.921831999999998</v>
      </c>
      <c r="BK177" s="12">
        <v>17.753011000000001</v>
      </c>
      <c r="BL177" s="12">
        <v>18.266921</v>
      </c>
      <c r="BM177" s="12">
        <v>0</v>
      </c>
      <c r="BN177" s="12">
        <v>55.408743999999999</v>
      </c>
      <c r="BO177" s="12">
        <v>55.408743999999999</v>
      </c>
      <c r="BP177" s="12">
        <v>50.440179999999998</v>
      </c>
      <c r="BQ177" s="12">
        <v>51.804946999999999</v>
      </c>
      <c r="BR177" s="12">
        <v>52.352719</v>
      </c>
      <c r="BS177" s="12">
        <v>0</v>
      </c>
    </row>
    <row r="178" spans="2:71" x14ac:dyDescent="0.2">
      <c r="B178" s="11" t="s">
        <v>278</v>
      </c>
      <c r="C178" s="83" t="s">
        <v>21</v>
      </c>
      <c r="D178" s="68" t="s">
        <v>0</v>
      </c>
      <c r="E178" s="5" t="s">
        <v>21</v>
      </c>
      <c r="F178" s="5" t="s">
        <v>21</v>
      </c>
      <c r="G178" s="5">
        <v>21.786999999999999</v>
      </c>
      <c r="H178" s="5">
        <v>25.338000000000001</v>
      </c>
      <c r="I178" s="6" t="s">
        <v>21</v>
      </c>
      <c r="J178" s="6" t="s">
        <v>21</v>
      </c>
      <c r="K178" s="5" t="s">
        <v>21</v>
      </c>
      <c r="L178" s="5" t="s">
        <v>21</v>
      </c>
      <c r="M178" s="5">
        <v>21.259999999999998</v>
      </c>
      <c r="N178" s="5">
        <v>20.399999999999999</v>
      </c>
      <c r="O178" s="6" t="s">
        <v>21</v>
      </c>
      <c r="P178" s="6" t="s">
        <v>21</v>
      </c>
      <c r="Q178" s="5" t="s">
        <v>21</v>
      </c>
      <c r="R178" s="7">
        <v>0</v>
      </c>
      <c r="S178" s="5">
        <v>-1.0740000000000001</v>
      </c>
      <c r="T178" s="5">
        <v>4.859</v>
      </c>
      <c r="U178" s="6" t="s">
        <v>21</v>
      </c>
      <c r="V178" s="51" t="s">
        <v>21</v>
      </c>
      <c r="AA178" s="12">
        <v>200.99999999999997</v>
      </c>
      <c r="AB178" s="12">
        <v>0</v>
      </c>
      <c r="AC178" s="12">
        <v>58.024000000000001</v>
      </c>
      <c r="AD178" s="12">
        <v>20.306999999999999</v>
      </c>
      <c r="AE178" s="12">
        <v>20.024999999999999</v>
      </c>
      <c r="AF178" s="13">
        <v>0</v>
      </c>
      <c r="AG178" s="13">
        <v>58.024000000000001</v>
      </c>
      <c r="AH178" s="12">
        <v>25.338000000000001</v>
      </c>
      <c r="AI178" s="12">
        <v>20.306999999999999</v>
      </c>
      <c r="AJ178" s="12">
        <v>20.024999999999999</v>
      </c>
      <c r="AK178" s="12">
        <v>21.786999999999999</v>
      </c>
      <c r="AL178" s="12">
        <v>0</v>
      </c>
      <c r="AM178" s="13">
        <v>0</v>
      </c>
      <c r="AN178" s="13">
        <v>33.118000000000002</v>
      </c>
      <c r="AO178" s="12">
        <v>16.640999999999998</v>
      </c>
      <c r="AP178" s="12">
        <v>23.556000000000001</v>
      </c>
      <c r="AQ178" s="12">
        <v>12.994999999999999</v>
      </c>
      <c r="AR178" s="12">
        <v>14.91</v>
      </c>
      <c r="AS178" s="12">
        <v>0</v>
      </c>
      <c r="AT178" s="13">
        <v>0</v>
      </c>
      <c r="AU178" s="13">
        <v>43.226999999999997</v>
      </c>
      <c r="AV178" s="12">
        <v>20.399999999999999</v>
      </c>
      <c r="AW178" s="12">
        <v>17.782</v>
      </c>
      <c r="AX178" s="12">
        <v>14.952999999999999</v>
      </c>
      <c r="AY178" s="12">
        <v>17.782</v>
      </c>
      <c r="AZ178" s="12">
        <v>14.952999999999999</v>
      </c>
      <c r="BA178" s="13">
        <v>0</v>
      </c>
      <c r="BB178" s="13">
        <v>9.4309999999999992</v>
      </c>
      <c r="BC178" s="12">
        <v>4.859</v>
      </c>
      <c r="BD178" s="12">
        <v>-5.3150000000000004</v>
      </c>
      <c r="BE178" s="12">
        <v>-5.3150000000000004</v>
      </c>
      <c r="BF178" s="12">
        <v>-5.3150000000000004</v>
      </c>
      <c r="BG178" s="12">
        <v>2.536</v>
      </c>
      <c r="BH178" s="12">
        <v>276.935</v>
      </c>
      <c r="BI178" s="12">
        <v>276.935</v>
      </c>
      <c r="BJ178" s="12">
        <v>214.77600000000001</v>
      </c>
      <c r="BK178" s="12">
        <v>182.667</v>
      </c>
      <c r="BL178" s="12">
        <v>199.24</v>
      </c>
      <c r="BM178" s="12">
        <v>0</v>
      </c>
      <c r="BN178" s="12">
        <v>77.801000000000002</v>
      </c>
      <c r="BO178" s="12">
        <v>77.801000000000002</v>
      </c>
      <c r="BP178" s="12">
        <v>84.099000000000004</v>
      </c>
      <c r="BQ178" s="12">
        <v>86.635000000000005</v>
      </c>
      <c r="BR178" s="12">
        <v>85.561000000000007</v>
      </c>
      <c r="BS178" s="12">
        <v>0</v>
      </c>
    </row>
    <row r="179" spans="2:71" x14ac:dyDescent="0.2">
      <c r="B179" s="14" t="s">
        <v>160</v>
      </c>
      <c r="C179" s="83" t="s">
        <v>21</v>
      </c>
      <c r="D179" s="68" t="s">
        <v>0</v>
      </c>
      <c r="E179" s="5" t="s">
        <v>21</v>
      </c>
      <c r="F179" s="5" t="s">
        <v>21</v>
      </c>
      <c r="G179" s="5">
        <v>198.309381</v>
      </c>
      <c r="H179" s="5">
        <v>118.99132</v>
      </c>
      <c r="I179" s="6" t="s">
        <v>21</v>
      </c>
      <c r="J179" s="6" t="s">
        <v>21</v>
      </c>
      <c r="K179" s="5" t="s">
        <v>21</v>
      </c>
      <c r="L179" s="5" t="s">
        <v>21</v>
      </c>
      <c r="M179" s="5">
        <v>62.059863</v>
      </c>
      <c r="N179" s="5">
        <v>40.012548000000002</v>
      </c>
      <c r="O179" s="6" t="s">
        <v>21</v>
      </c>
      <c r="P179" s="6" t="s">
        <v>21</v>
      </c>
      <c r="Q179" s="5" t="s">
        <v>21</v>
      </c>
      <c r="R179" s="7">
        <v>0</v>
      </c>
      <c r="S179" s="5">
        <v>25.355747000000001</v>
      </c>
      <c r="T179" s="5">
        <v>16.272770999999999</v>
      </c>
      <c r="U179" s="6" t="s">
        <v>21</v>
      </c>
      <c r="V179" s="51" t="s">
        <v>21</v>
      </c>
      <c r="AA179" s="12">
        <v>1187.1625723969998</v>
      </c>
      <c r="AB179" s="12">
        <v>0</v>
      </c>
      <c r="AC179" s="12">
        <v>418.36629099999999</v>
      </c>
      <c r="AD179" s="12">
        <v>78.705601999999999</v>
      </c>
      <c r="AE179" s="12">
        <v>258.94867099999999</v>
      </c>
      <c r="AF179" s="13">
        <v>0</v>
      </c>
      <c r="AG179" s="13">
        <v>180.293014</v>
      </c>
      <c r="AH179" s="12">
        <v>49.766995999999999</v>
      </c>
      <c r="AI179" s="12">
        <v>43.026733</v>
      </c>
      <c r="AJ179" s="12">
        <v>118.68598799999999</v>
      </c>
      <c r="AK179" s="12">
        <v>79.924749000000006</v>
      </c>
      <c r="AL179" s="12">
        <v>0</v>
      </c>
      <c r="AM179" s="13">
        <v>0</v>
      </c>
      <c r="AN179" s="13">
        <v>146.25876500000001</v>
      </c>
      <c r="AO179" s="12">
        <v>38.236831000000002</v>
      </c>
      <c r="AP179" s="12">
        <v>31.304431000000001</v>
      </c>
      <c r="AQ179" s="12">
        <v>103.087986</v>
      </c>
      <c r="AR179" s="12">
        <v>60.310963000000001</v>
      </c>
      <c r="AS179" s="12">
        <v>0</v>
      </c>
      <c r="AT179" s="13">
        <v>0</v>
      </c>
      <c r="AU179" s="13">
        <v>150.34217200000001</v>
      </c>
      <c r="AV179" s="12">
        <v>40.012548000000002</v>
      </c>
      <c r="AW179" s="12">
        <v>32.690052000000001</v>
      </c>
      <c r="AX179" s="12">
        <v>104.54424899999999</v>
      </c>
      <c r="AY179" s="12">
        <v>32.690052000000001</v>
      </c>
      <c r="AZ179" s="12">
        <v>104.54424899999999</v>
      </c>
      <c r="BA179" s="13">
        <v>0</v>
      </c>
      <c r="BB179" s="13">
        <v>90.615001000000007</v>
      </c>
      <c r="BC179" s="12">
        <v>16.272770999999999</v>
      </c>
      <c r="BD179" s="12">
        <v>15.577652</v>
      </c>
      <c r="BE179" s="12">
        <v>15.577652</v>
      </c>
      <c r="BF179" s="12">
        <v>15.577652</v>
      </c>
      <c r="BG179" s="12">
        <v>67.749746000000002</v>
      </c>
      <c r="BH179" s="12">
        <v>305.85105800000002</v>
      </c>
      <c r="BI179" s="12">
        <v>305.85105800000002</v>
      </c>
      <c r="BJ179" s="12">
        <v>337.01564500000001</v>
      </c>
      <c r="BK179" s="12">
        <v>403.037015</v>
      </c>
      <c r="BL179" s="12">
        <v>448.90947799999998</v>
      </c>
      <c r="BM179" s="12">
        <v>0</v>
      </c>
      <c r="BN179" s="12">
        <v>233.60713799999999</v>
      </c>
      <c r="BO179" s="12">
        <v>233.60713799999999</v>
      </c>
      <c r="BP179" s="12">
        <v>249.533435</v>
      </c>
      <c r="BQ179" s="12">
        <v>276.19583699999998</v>
      </c>
      <c r="BR179" s="12">
        <v>301.20036800000003</v>
      </c>
      <c r="BS179" s="12">
        <v>0</v>
      </c>
    </row>
    <row r="180" spans="2:71" x14ac:dyDescent="0.2">
      <c r="B180" s="11" t="s">
        <v>34</v>
      </c>
      <c r="C180" s="83" t="s">
        <v>21</v>
      </c>
      <c r="D180" s="68" t="s">
        <v>0</v>
      </c>
      <c r="E180" s="5" t="s">
        <v>21</v>
      </c>
      <c r="F180" s="5" t="s">
        <v>21</v>
      </c>
      <c r="G180" s="5">
        <v>28.135276000000001</v>
      </c>
      <c r="H180" s="5">
        <v>28.632096000000001</v>
      </c>
      <c r="I180" s="6" t="s">
        <v>21</v>
      </c>
      <c r="J180" s="6" t="s">
        <v>21</v>
      </c>
      <c r="K180" s="5" t="s">
        <v>21</v>
      </c>
      <c r="L180" s="5" t="s">
        <v>21</v>
      </c>
      <c r="M180" s="5">
        <v>19.836382</v>
      </c>
      <c r="N180" s="5">
        <v>21.228231000000001</v>
      </c>
      <c r="O180" s="6" t="s">
        <v>21</v>
      </c>
      <c r="P180" s="6" t="s">
        <v>21</v>
      </c>
      <c r="Q180" s="5" t="s">
        <v>21</v>
      </c>
      <c r="R180" s="7">
        <v>0</v>
      </c>
      <c r="S180" s="5">
        <v>18.803621</v>
      </c>
      <c r="T180" s="5">
        <v>23.662952000000001</v>
      </c>
      <c r="U180" s="6" t="s">
        <v>21</v>
      </c>
      <c r="V180" s="51" t="s">
        <v>21</v>
      </c>
      <c r="AA180" s="12">
        <v>784.03456000000006</v>
      </c>
      <c r="AB180" s="12">
        <v>0</v>
      </c>
      <c r="AC180" s="12">
        <v>88.278906000000006</v>
      </c>
      <c r="AD180" s="12">
        <v>28.350104000000002</v>
      </c>
      <c r="AE180" s="12">
        <v>28.277509999999999</v>
      </c>
      <c r="AF180" s="13">
        <v>0</v>
      </c>
      <c r="AG180" s="13">
        <v>62.507762999999997</v>
      </c>
      <c r="AH180" s="12">
        <v>20.737808999999999</v>
      </c>
      <c r="AI180" s="12">
        <v>20.212271999999999</v>
      </c>
      <c r="AJ180" s="12">
        <v>19.733035999999998</v>
      </c>
      <c r="AK180" s="12">
        <v>19.082245</v>
      </c>
      <c r="AL180" s="12">
        <v>0</v>
      </c>
      <c r="AM180" s="13">
        <v>0</v>
      </c>
      <c r="AN180" s="13">
        <v>57.712150999999999</v>
      </c>
      <c r="AO180" s="12">
        <v>19.370987</v>
      </c>
      <c r="AP180" s="12">
        <v>18.571902999999999</v>
      </c>
      <c r="AQ180" s="12">
        <v>17.880026999999998</v>
      </c>
      <c r="AR180" s="12">
        <v>17.554752000000001</v>
      </c>
      <c r="AS180" s="12">
        <v>0</v>
      </c>
      <c r="AT180" s="13">
        <v>0</v>
      </c>
      <c r="AU180" s="13">
        <v>63.366016000000002</v>
      </c>
      <c r="AV180" s="12">
        <v>21.228231000000001</v>
      </c>
      <c r="AW180" s="12">
        <v>20.410198000000001</v>
      </c>
      <c r="AX180" s="12">
        <v>20.139530000000001</v>
      </c>
      <c r="AY180" s="12">
        <v>20.410198000000001</v>
      </c>
      <c r="AZ180" s="12">
        <v>20.139530000000001</v>
      </c>
      <c r="BA180" s="13">
        <v>0</v>
      </c>
      <c r="BB180" s="13">
        <v>66.430335999999997</v>
      </c>
      <c r="BC180" s="12">
        <v>23.662952000000001</v>
      </c>
      <c r="BD180" s="12">
        <v>22.21932</v>
      </c>
      <c r="BE180" s="12">
        <v>22.21932</v>
      </c>
      <c r="BF180" s="12">
        <v>22.21932</v>
      </c>
      <c r="BG180" s="12">
        <v>21.519780000000001</v>
      </c>
      <c r="BH180" s="12">
        <v>-60.516353000000002</v>
      </c>
      <c r="BI180" s="12">
        <v>-60.516353000000002</v>
      </c>
      <c r="BJ180" s="12">
        <v>-41.333713000000003</v>
      </c>
      <c r="BK180" s="12">
        <v>-61.296396999999999</v>
      </c>
      <c r="BL180" s="12">
        <v>-33.564072000000003</v>
      </c>
      <c r="BM180" s="12">
        <v>0</v>
      </c>
      <c r="BN180" s="12">
        <v>236.761258</v>
      </c>
      <c r="BO180" s="12">
        <v>236.761258</v>
      </c>
      <c r="BP180" s="12">
        <v>259.105076</v>
      </c>
      <c r="BQ180" s="12">
        <v>189.965678</v>
      </c>
      <c r="BR180" s="12">
        <v>208.59874199999999</v>
      </c>
      <c r="BS180" s="12">
        <v>0</v>
      </c>
    </row>
    <row r="181" spans="2:71" x14ac:dyDescent="0.2">
      <c r="B181" s="11" t="s">
        <v>107</v>
      </c>
      <c r="C181" s="83" t="s">
        <v>21</v>
      </c>
      <c r="D181" s="68" t="s">
        <v>0</v>
      </c>
      <c r="E181" s="5" t="s">
        <v>21</v>
      </c>
      <c r="F181" s="5" t="s">
        <v>21</v>
      </c>
      <c r="G181" s="5">
        <v>56.174163</v>
      </c>
      <c r="H181" s="5">
        <v>48.851875</v>
      </c>
      <c r="I181" s="6" t="s">
        <v>21</v>
      </c>
      <c r="J181" s="6" t="s">
        <v>21</v>
      </c>
      <c r="K181" s="5" t="s">
        <v>21</v>
      </c>
      <c r="L181" s="5" t="s">
        <v>21</v>
      </c>
      <c r="M181" s="5">
        <v>-0.84399899999999994</v>
      </c>
      <c r="N181" s="5">
        <v>3.2663120000000001</v>
      </c>
      <c r="O181" s="6" t="s">
        <v>21</v>
      </c>
      <c r="P181" s="6" t="s">
        <v>21</v>
      </c>
      <c r="Q181" s="5" t="s">
        <v>21</v>
      </c>
      <c r="R181" s="7">
        <v>0</v>
      </c>
      <c r="S181" s="5">
        <v>-4.5142379999999998</v>
      </c>
      <c r="T181" s="5">
        <v>1.057026</v>
      </c>
      <c r="U181" s="6" t="s">
        <v>21</v>
      </c>
      <c r="V181" s="51" t="s">
        <v>21</v>
      </c>
      <c r="AA181" s="12">
        <v>98.01</v>
      </c>
      <c r="AB181" s="12">
        <v>0</v>
      </c>
      <c r="AC181" s="12">
        <v>178.492964</v>
      </c>
      <c r="AD181" s="12">
        <v>56.768608999999998</v>
      </c>
      <c r="AE181" s="12">
        <v>56.253286000000003</v>
      </c>
      <c r="AF181" s="13">
        <v>0</v>
      </c>
      <c r="AG181" s="13">
        <v>22.916903000000001</v>
      </c>
      <c r="AH181" s="12">
        <v>6.6858230000000001</v>
      </c>
      <c r="AI181" s="12">
        <v>-3.1229640000000001</v>
      </c>
      <c r="AJ181" s="12">
        <v>5.00474</v>
      </c>
      <c r="AK181" s="12">
        <v>4.2309749999999999</v>
      </c>
      <c r="AL181" s="12">
        <v>0</v>
      </c>
      <c r="AM181" s="13">
        <v>0</v>
      </c>
      <c r="AN181" s="13">
        <v>12.365876</v>
      </c>
      <c r="AO181" s="12">
        <v>3.2182680000000001</v>
      </c>
      <c r="AP181" s="12">
        <v>-7.7720580000000004</v>
      </c>
      <c r="AQ181" s="12">
        <v>0.402613</v>
      </c>
      <c r="AR181" s="12">
        <v>-0.88563899999999995</v>
      </c>
      <c r="AS181" s="12">
        <v>0</v>
      </c>
      <c r="AT181" s="13">
        <v>0</v>
      </c>
      <c r="AU181" s="13">
        <v>12.631496</v>
      </c>
      <c r="AV181" s="12">
        <v>3.2227239999999999</v>
      </c>
      <c r="AW181" s="12">
        <v>-7.7236719999999996</v>
      </c>
      <c r="AX181" s="12">
        <v>0.47589999999999999</v>
      </c>
      <c r="AY181" s="12">
        <v>-7.7236719999999996</v>
      </c>
      <c r="AZ181" s="12">
        <v>0.47589999999999999</v>
      </c>
      <c r="BA181" s="13">
        <v>0</v>
      </c>
      <c r="BB181" s="13">
        <v>3.9266930000000002</v>
      </c>
      <c r="BC181" s="12">
        <v>1.057026</v>
      </c>
      <c r="BD181" s="12">
        <v>-4.6500329999999996</v>
      </c>
      <c r="BE181" s="12">
        <v>-4.6500329999999996</v>
      </c>
      <c r="BF181" s="12">
        <v>-4.6500329999999996</v>
      </c>
      <c r="BG181" s="12">
        <v>0.94211699999999998</v>
      </c>
      <c r="BH181" s="12">
        <v>114.9708</v>
      </c>
      <c r="BI181" s="12">
        <v>114.9708</v>
      </c>
      <c r="BJ181" s="12">
        <v>95.255992000000006</v>
      </c>
      <c r="BK181" s="12">
        <v>93.622681999999998</v>
      </c>
      <c r="BL181" s="12">
        <v>108.78622</v>
      </c>
      <c r="BM181" s="12">
        <v>0</v>
      </c>
      <c r="BN181" s="12">
        <v>45.510415999999999</v>
      </c>
      <c r="BO181" s="12">
        <v>45.510415999999999</v>
      </c>
      <c r="BP181" s="12">
        <v>40.779524000000002</v>
      </c>
      <c r="BQ181" s="12">
        <v>41.410404999999997</v>
      </c>
      <c r="BR181" s="12">
        <v>37.200195000000001</v>
      </c>
      <c r="BS181" s="12">
        <v>0</v>
      </c>
    </row>
    <row r="182" spans="2:71" x14ac:dyDescent="0.2">
      <c r="B182" s="11" t="s">
        <v>195</v>
      </c>
      <c r="C182" s="83" t="s">
        <v>21</v>
      </c>
      <c r="D182" s="68" t="s">
        <v>0</v>
      </c>
      <c r="E182" s="5" t="s">
        <v>21</v>
      </c>
      <c r="F182" s="5" t="s">
        <v>21</v>
      </c>
      <c r="G182" s="5">
        <v>58.230716000000001</v>
      </c>
      <c r="H182" s="5">
        <v>36.323895999999998</v>
      </c>
      <c r="I182" s="6" t="s">
        <v>21</v>
      </c>
      <c r="J182" s="6" t="s">
        <v>21</v>
      </c>
      <c r="K182" s="5" t="s">
        <v>21</v>
      </c>
      <c r="L182" s="5" t="s">
        <v>21</v>
      </c>
      <c r="M182" s="5">
        <v>18.793317000000002</v>
      </c>
      <c r="N182" s="5">
        <v>13.387228</v>
      </c>
      <c r="O182" s="6" t="s">
        <v>21</v>
      </c>
      <c r="P182" s="6" t="s">
        <v>21</v>
      </c>
      <c r="Q182" s="5" t="s">
        <v>21</v>
      </c>
      <c r="R182" s="7">
        <v>0</v>
      </c>
      <c r="S182" s="5">
        <v>11.967873000000001</v>
      </c>
      <c r="T182" s="5">
        <v>18.056639000000001</v>
      </c>
      <c r="U182" s="6" t="s">
        <v>21</v>
      </c>
      <c r="V182" s="51" t="s">
        <v>21</v>
      </c>
      <c r="AA182" s="12">
        <v>288.15600000000001</v>
      </c>
      <c r="AB182" s="12">
        <v>0</v>
      </c>
      <c r="AC182" s="12">
        <v>105.553725</v>
      </c>
      <c r="AD182" s="12">
        <v>29.330769</v>
      </c>
      <c r="AE182" s="12">
        <v>50.945103000000003</v>
      </c>
      <c r="AF182" s="13">
        <v>0</v>
      </c>
      <c r="AG182" s="13">
        <v>34.590024</v>
      </c>
      <c r="AH182" s="12">
        <v>15.184547</v>
      </c>
      <c r="AI182" s="12">
        <v>14.243653999999999</v>
      </c>
      <c r="AJ182" s="12">
        <v>17.562287999999999</v>
      </c>
      <c r="AK182" s="12">
        <v>22.071242999999999</v>
      </c>
      <c r="AL182" s="12">
        <v>0</v>
      </c>
      <c r="AM182" s="13">
        <v>0</v>
      </c>
      <c r="AN182" s="13">
        <v>28.319317000000002</v>
      </c>
      <c r="AO182" s="12">
        <v>12.502506</v>
      </c>
      <c r="AP182" s="12">
        <v>8.6217659999999992</v>
      </c>
      <c r="AQ182" s="12">
        <v>13.23718</v>
      </c>
      <c r="AR182" s="12">
        <v>17.342258000000001</v>
      </c>
      <c r="AS182" s="12">
        <v>0</v>
      </c>
      <c r="AT182" s="13">
        <v>0</v>
      </c>
      <c r="AU182" s="13">
        <v>30.896101999999999</v>
      </c>
      <c r="AV182" s="12">
        <v>13.387228</v>
      </c>
      <c r="AW182" s="12">
        <v>9.7309889999999992</v>
      </c>
      <c r="AX182" s="12">
        <v>14.669917</v>
      </c>
      <c r="AY182" s="12">
        <v>9.7309889999999992</v>
      </c>
      <c r="AZ182" s="12">
        <v>14.669917</v>
      </c>
      <c r="BA182" s="13">
        <v>0</v>
      </c>
      <c r="BB182" s="13">
        <v>29.212446</v>
      </c>
      <c r="BC182" s="12">
        <v>18.056639000000001</v>
      </c>
      <c r="BD182" s="12">
        <v>4.3882260000000004</v>
      </c>
      <c r="BE182" s="12">
        <v>4.3882260000000004</v>
      </c>
      <c r="BF182" s="12">
        <v>4.3882260000000004</v>
      </c>
      <c r="BG182" s="12">
        <v>10.649982</v>
      </c>
      <c r="BH182" s="12">
        <v>6.089817</v>
      </c>
      <c r="BI182" s="12">
        <v>6.089817</v>
      </c>
      <c r="BJ182" s="12">
        <v>10.012547</v>
      </c>
      <c r="BK182" s="12">
        <v>9.9971040000000002</v>
      </c>
      <c r="BL182" s="12">
        <v>6.3862909999999999</v>
      </c>
      <c r="BM182" s="12">
        <v>0</v>
      </c>
      <c r="BN182" s="12">
        <v>113.79167</v>
      </c>
      <c r="BO182" s="12">
        <v>113.79167</v>
      </c>
      <c r="BP182" s="12">
        <v>118.097595</v>
      </c>
      <c r="BQ182" s="12">
        <v>128.97441499999999</v>
      </c>
      <c r="BR182" s="12">
        <v>140.871343</v>
      </c>
      <c r="BS182" s="12">
        <v>0</v>
      </c>
    </row>
    <row r="183" spans="2:71" x14ac:dyDescent="0.2">
      <c r="B183" s="11" t="s">
        <v>126</v>
      </c>
      <c r="C183" s="83" t="s">
        <v>21</v>
      </c>
      <c r="D183" s="68" t="s">
        <v>0</v>
      </c>
      <c r="E183" s="5" t="s">
        <v>21</v>
      </c>
      <c r="F183" s="5" t="s">
        <v>21</v>
      </c>
      <c r="G183" s="5">
        <v>102.265495</v>
      </c>
      <c r="H183" s="5">
        <v>115.34497399999999</v>
      </c>
      <c r="I183" s="6" t="s">
        <v>21</v>
      </c>
      <c r="J183" s="6" t="s">
        <v>21</v>
      </c>
      <c r="K183" s="5" t="s">
        <v>21</v>
      </c>
      <c r="L183" s="5" t="s">
        <v>21</v>
      </c>
      <c r="M183" s="5">
        <v>13.830467000000001</v>
      </c>
      <c r="N183" s="5">
        <v>33.034835000000001</v>
      </c>
      <c r="O183" s="6" t="s">
        <v>21</v>
      </c>
      <c r="P183" s="6" t="s">
        <v>21</v>
      </c>
      <c r="Q183" s="5" t="s">
        <v>21</v>
      </c>
      <c r="R183" s="7">
        <v>0</v>
      </c>
      <c r="S183" s="5">
        <v>5.3153870000000003</v>
      </c>
      <c r="T183" s="5">
        <v>25.935621000000001</v>
      </c>
      <c r="U183" s="6" t="s">
        <v>21</v>
      </c>
      <c r="V183" s="51" t="s">
        <v>21</v>
      </c>
      <c r="AA183" s="12">
        <v>231</v>
      </c>
      <c r="AB183" s="12">
        <v>0</v>
      </c>
      <c r="AC183" s="12">
        <v>333.52853399999998</v>
      </c>
      <c r="AD183" s="12">
        <v>101.01643900000001</v>
      </c>
      <c r="AE183" s="12">
        <v>91.853325999999996</v>
      </c>
      <c r="AF183" s="13">
        <v>0</v>
      </c>
      <c r="AG183" s="13">
        <v>115.920728</v>
      </c>
      <c r="AH183" s="12">
        <v>46.780757000000001</v>
      </c>
      <c r="AI183" s="12">
        <v>24.579537999999999</v>
      </c>
      <c r="AJ183" s="12">
        <v>16.520265999999999</v>
      </c>
      <c r="AK183" s="12">
        <v>28.639482000000001</v>
      </c>
      <c r="AL183" s="12">
        <v>0</v>
      </c>
      <c r="AM183" s="13">
        <v>0</v>
      </c>
      <c r="AN183" s="13">
        <v>67.300674999999998</v>
      </c>
      <c r="AO183" s="12">
        <v>28.895693999999999</v>
      </c>
      <c r="AP183" s="12">
        <v>3.240084</v>
      </c>
      <c r="AQ183" s="12">
        <v>1.008143</v>
      </c>
      <c r="AR183" s="12">
        <v>8.8075810000000008</v>
      </c>
      <c r="AS183" s="12">
        <v>0</v>
      </c>
      <c r="AT183" s="13">
        <v>0</v>
      </c>
      <c r="AU183" s="13">
        <v>77.794696999999999</v>
      </c>
      <c r="AV183" s="12">
        <v>33.034835000000001</v>
      </c>
      <c r="AW183" s="12">
        <v>7.9128540000000003</v>
      </c>
      <c r="AX183" s="12">
        <v>2.7501449999999998</v>
      </c>
      <c r="AY183" s="12">
        <v>7.9128540000000003</v>
      </c>
      <c r="AZ183" s="12">
        <v>2.7501449999999998</v>
      </c>
      <c r="BA183" s="13">
        <v>0</v>
      </c>
      <c r="BB183" s="13">
        <v>58.700068000000002</v>
      </c>
      <c r="BC183" s="12">
        <v>25.935621000000001</v>
      </c>
      <c r="BD183" s="12">
        <v>1.6542129999999999</v>
      </c>
      <c r="BE183" s="12">
        <v>1.6542129999999999</v>
      </c>
      <c r="BF183" s="12">
        <v>1.6542129999999999</v>
      </c>
      <c r="BG183" s="12">
        <v>3.316147</v>
      </c>
      <c r="BH183" s="12">
        <v>-17.090593999999999</v>
      </c>
      <c r="BI183" s="12">
        <v>-17.090593999999999</v>
      </c>
      <c r="BJ183" s="12">
        <v>-31.071047</v>
      </c>
      <c r="BK183" s="12">
        <v>-37.667164999999997</v>
      </c>
      <c r="BL183" s="12">
        <v>-8.113194</v>
      </c>
      <c r="BM183" s="12">
        <v>0</v>
      </c>
      <c r="BN183" s="12">
        <v>326.04646100000002</v>
      </c>
      <c r="BO183" s="12">
        <v>326.04646100000002</v>
      </c>
      <c r="BP183" s="12">
        <v>330.895218</v>
      </c>
      <c r="BQ183" s="12">
        <v>333.43331599999999</v>
      </c>
      <c r="BR183" s="12">
        <v>307.54269099999999</v>
      </c>
      <c r="BS183" s="12">
        <v>0</v>
      </c>
    </row>
    <row r="184" spans="2:71" x14ac:dyDescent="0.2">
      <c r="B184" s="11" t="s">
        <v>340</v>
      </c>
      <c r="C184" s="83" t="s">
        <v>21</v>
      </c>
      <c r="D184" s="68" t="s">
        <v>0</v>
      </c>
      <c r="E184" s="5">
        <v>712.48044444444452</v>
      </c>
      <c r="F184" s="5" t="s">
        <v>21</v>
      </c>
      <c r="G184" s="5">
        <v>608.976</v>
      </c>
      <c r="H184" s="5">
        <v>460.923</v>
      </c>
      <c r="I184" s="6" t="s">
        <v>21</v>
      </c>
      <c r="J184" s="6" t="s">
        <v>21</v>
      </c>
      <c r="K184" s="5">
        <v>482.68420311111106</v>
      </c>
      <c r="L184" s="5" t="s">
        <v>21</v>
      </c>
      <c r="M184" s="5">
        <v>414.68399999999997</v>
      </c>
      <c r="N184" s="5">
        <v>270.74799999999999</v>
      </c>
      <c r="O184" s="6" t="s">
        <v>21</v>
      </c>
      <c r="P184" s="6" t="s">
        <v>21</v>
      </c>
      <c r="Q184" s="5">
        <v>455.23340387555555</v>
      </c>
      <c r="R184" s="7">
        <v>0</v>
      </c>
      <c r="S184" s="5">
        <v>414.40899999999999</v>
      </c>
      <c r="T184" s="5">
        <v>483.97800000000001</v>
      </c>
      <c r="U184" s="6" t="s">
        <v>21</v>
      </c>
      <c r="V184" s="51" t="s">
        <v>21</v>
      </c>
      <c r="AA184" s="12">
        <v>10583.5</v>
      </c>
      <c r="AB184" s="12">
        <v>0</v>
      </c>
      <c r="AC184" s="12">
        <v>1105.5319999999999</v>
      </c>
      <c r="AD184" s="12">
        <v>505.09100000000001</v>
      </c>
      <c r="AE184" s="12">
        <v>467.84100000000001</v>
      </c>
      <c r="AF184" s="13">
        <v>0</v>
      </c>
      <c r="AG184" s="13">
        <v>700.28300000000002</v>
      </c>
      <c r="AH184" s="12">
        <v>288.90199999999999</v>
      </c>
      <c r="AI184" s="12">
        <v>277.44099999999997</v>
      </c>
      <c r="AJ184" s="12">
        <v>284.983</v>
      </c>
      <c r="AK184" s="12">
        <v>409.91199999999998</v>
      </c>
      <c r="AL184" s="12">
        <v>0</v>
      </c>
      <c r="AM184" s="13">
        <v>0</v>
      </c>
      <c r="AN184" s="13">
        <v>587.49099999999999</v>
      </c>
      <c r="AO184" s="12">
        <v>247.11099999999999</v>
      </c>
      <c r="AP184" s="12">
        <v>228.768</v>
      </c>
      <c r="AQ184" s="12">
        <v>231.69300000000001</v>
      </c>
      <c r="AR184" s="12">
        <v>359.50599999999997</v>
      </c>
      <c r="AS184" s="12">
        <v>0</v>
      </c>
      <c r="AT184" s="13">
        <v>0</v>
      </c>
      <c r="AU184" s="13">
        <v>644.29700000000003</v>
      </c>
      <c r="AV184" s="12">
        <v>270.74799999999999</v>
      </c>
      <c r="AW184" s="12">
        <v>256.09899999999999</v>
      </c>
      <c r="AX184" s="12">
        <v>258.25099999999998</v>
      </c>
      <c r="AY184" s="12">
        <v>256.09899999999999</v>
      </c>
      <c r="AZ184" s="12">
        <v>258.25099999999998</v>
      </c>
      <c r="BA184" s="13">
        <v>0</v>
      </c>
      <c r="BB184" s="13">
        <v>982.70799999999997</v>
      </c>
      <c r="BC184" s="12">
        <v>483.97800000000001</v>
      </c>
      <c r="BD184" s="12">
        <v>191.03899999999999</v>
      </c>
      <c r="BE184" s="12">
        <v>191.03899999999999</v>
      </c>
      <c r="BF184" s="12">
        <v>191.03899999999999</v>
      </c>
      <c r="BG184" s="12">
        <v>319.50599999999997</v>
      </c>
      <c r="BH184" s="12">
        <v>-2455.9569999999999</v>
      </c>
      <c r="BI184" s="12">
        <v>-2455.9569999999999</v>
      </c>
      <c r="BJ184" s="12">
        <v>-2558.7179999999998</v>
      </c>
      <c r="BK184" s="12">
        <v>-2869.9259999999999</v>
      </c>
      <c r="BL184" s="12">
        <v>-3252.154</v>
      </c>
      <c r="BM184" s="12">
        <v>0</v>
      </c>
      <c r="BN184" s="12">
        <v>3799.3850000000002</v>
      </c>
      <c r="BO184" s="12">
        <v>3799.3850000000002</v>
      </c>
      <c r="BP184" s="12">
        <v>3987.6759999999999</v>
      </c>
      <c r="BQ184" s="12">
        <v>4313.2039999999997</v>
      </c>
      <c r="BR184" s="12">
        <v>4728.3490000000002</v>
      </c>
      <c r="BS184" s="12">
        <v>0</v>
      </c>
    </row>
    <row r="185" spans="2:71" x14ac:dyDescent="0.2">
      <c r="B185" s="11" t="s">
        <v>237</v>
      </c>
      <c r="C185" s="62" t="s">
        <v>21</v>
      </c>
      <c r="D185" s="68" t="s">
        <v>0</v>
      </c>
      <c r="E185" s="5" t="s">
        <v>21</v>
      </c>
      <c r="F185" s="5" t="s">
        <v>21</v>
      </c>
      <c r="G185" s="5">
        <v>5.4287850000000004</v>
      </c>
      <c r="H185" s="5">
        <v>6.7435479999999997</v>
      </c>
      <c r="I185" s="6" t="s">
        <v>21</v>
      </c>
      <c r="J185" s="6" t="s">
        <v>21</v>
      </c>
      <c r="K185" s="5" t="s">
        <v>21</v>
      </c>
      <c r="L185" s="5" t="s">
        <v>21</v>
      </c>
      <c r="M185" s="5">
        <v>-1.461716</v>
      </c>
      <c r="N185" s="5">
        <v>-4.0988619999999996</v>
      </c>
      <c r="O185" s="6" t="s">
        <v>21</v>
      </c>
      <c r="P185" s="6" t="s">
        <v>21</v>
      </c>
      <c r="Q185" s="5" t="s">
        <v>21</v>
      </c>
      <c r="R185" s="7">
        <v>0</v>
      </c>
      <c r="S185" s="5">
        <v>-6.9187029999999998</v>
      </c>
      <c r="T185" s="5">
        <v>-8.5043559999999996</v>
      </c>
      <c r="U185" s="6" t="s">
        <v>21</v>
      </c>
      <c r="V185" s="51" t="s">
        <v>21</v>
      </c>
      <c r="AA185" s="12">
        <v>267.50000000000006</v>
      </c>
      <c r="AB185" s="12">
        <v>0</v>
      </c>
      <c r="AC185" s="12">
        <v>81.667330000000007</v>
      </c>
      <c r="AD185" s="12">
        <v>5.1069290000000001</v>
      </c>
      <c r="AE185" s="12">
        <v>9.9714329999999993</v>
      </c>
      <c r="AF185" s="13">
        <v>0</v>
      </c>
      <c r="AG185" s="13">
        <v>4.5397850000000002</v>
      </c>
      <c r="AH185" s="12">
        <v>0.47662100000000002</v>
      </c>
      <c r="AI185" s="12">
        <v>1.7559210000000001</v>
      </c>
      <c r="AJ185" s="12">
        <v>1.094457</v>
      </c>
      <c r="AK185" s="12">
        <v>1.5457399999999999</v>
      </c>
      <c r="AL185" s="12">
        <v>0</v>
      </c>
      <c r="AM185" s="13">
        <v>0</v>
      </c>
      <c r="AN185" s="13">
        <v>-6.0869879999999998</v>
      </c>
      <c r="AO185" s="12">
        <v>-4.1083429999999996</v>
      </c>
      <c r="AP185" s="12">
        <v>1.5584180000000001</v>
      </c>
      <c r="AQ185" s="12">
        <v>-3.515749</v>
      </c>
      <c r="AR185" s="12">
        <v>-1.4972259999999999</v>
      </c>
      <c r="AS185" s="12">
        <v>0</v>
      </c>
      <c r="AT185" s="13">
        <v>0</v>
      </c>
      <c r="AU185" s="13">
        <v>-6.059488</v>
      </c>
      <c r="AV185" s="12">
        <v>-4.0988610000000003</v>
      </c>
      <c r="AW185" s="12">
        <v>1.5708709999999999</v>
      </c>
      <c r="AX185" s="12">
        <v>-3.4833989999999999</v>
      </c>
      <c r="AY185" s="12">
        <v>1.5708709999999999</v>
      </c>
      <c r="AZ185" s="12">
        <v>-3.4833989999999999</v>
      </c>
      <c r="BA185" s="13">
        <v>0</v>
      </c>
      <c r="BB185" s="13">
        <v>-1.993341</v>
      </c>
      <c r="BC185" s="12">
        <v>-8.5043559999999996</v>
      </c>
      <c r="BD185" s="12">
        <v>-58.795290999999999</v>
      </c>
      <c r="BE185" s="12">
        <v>-58.795290999999999</v>
      </c>
      <c r="BF185" s="12">
        <v>-58.795290999999999</v>
      </c>
      <c r="BG185" s="12">
        <v>32.088208999999999</v>
      </c>
      <c r="BH185" s="12">
        <v>111.68983299999999</v>
      </c>
      <c r="BI185" s="12">
        <v>111.68983299999999</v>
      </c>
      <c r="BJ185" s="12">
        <v>120.29138399999999</v>
      </c>
      <c r="BK185" s="12">
        <v>118.258599</v>
      </c>
      <c r="BL185" s="12">
        <v>118.25061599999999</v>
      </c>
      <c r="BM185" s="12">
        <v>0</v>
      </c>
      <c r="BN185" s="12">
        <v>474.55963000000003</v>
      </c>
      <c r="BO185" s="12">
        <v>474.55963000000003</v>
      </c>
      <c r="BP185" s="12">
        <v>416.723928</v>
      </c>
      <c r="BQ185" s="12">
        <v>448.81213700000001</v>
      </c>
      <c r="BR185" s="12">
        <v>442.25483600000001</v>
      </c>
      <c r="BS185" s="12">
        <v>0</v>
      </c>
    </row>
    <row r="186" spans="2:71" x14ac:dyDescent="0.2">
      <c r="B186" s="11" t="s">
        <v>36</v>
      </c>
      <c r="C186" s="62" t="s">
        <v>21</v>
      </c>
      <c r="D186" s="68" t="s">
        <v>0</v>
      </c>
      <c r="E186" s="5">
        <v>1253.6666666666667</v>
      </c>
      <c r="F186" s="5" t="s">
        <v>21</v>
      </c>
      <c r="G186" s="5">
        <v>1157.543009</v>
      </c>
      <c r="H186" s="5">
        <v>1428.2149910000001</v>
      </c>
      <c r="I186" s="6" t="s">
        <v>21</v>
      </c>
      <c r="J186" s="6" t="s">
        <v>21</v>
      </c>
      <c r="K186" s="5">
        <v>382</v>
      </c>
      <c r="L186" s="5" t="s">
        <v>21</v>
      </c>
      <c r="M186" s="5">
        <v>393.016391</v>
      </c>
      <c r="N186" s="5">
        <v>310.58927399999999</v>
      </c>
      <c r="O186" s="6" t="s">
        <v>21</v>
      </c>
      <c r="P186" s="6" t="s">
        <v>21</v>
      </c>
      <c r="Q186" s="5">
        <v>60.333333333333336</v>
      </c>
      <c r="R186" s="7">
        <v>0</v>
      </c>
      <c r="S186" s="5">
        <v>56.666899999999998</v>
      </c>
      <c r="T186" s="5">
        <v>-1.134125</v>
      </c>
      <c r="U186" s="6" t="s">
        <v>21</v>
      </c>
      <c r="V186" s="51" t="s">
        <v>21</v>
      </c>
      <c r="AA186" s="12">
        <v>1594.2397068</v>
      </c>
      <c r="AB186" s="12">
        <v>0</v>
      </c>
      <c r="AC186" s="12">
        <v>3486.504457</v>
      </c>
      <c r="AD186" s="12">
        <v>1182.744645</v>
      </c>
      <c r="AE186" s="12">
        <v>1155.422198</v>
      </c>
      <c r="AF186" s="13">
        <v>0</v>
      </c>
      <c r="AG186" s="13">
        <v>499.68934100000001</v>
      </c>
      <c r="AH186" s="12">
        <v>213.07186899999999</v>
      </c>
      <c r="AI186" s="12">
        <v>235.85040799999999</v>
      </c>
      <c r="AJ186" s="12">
        <v>263.25735300000002</v>
      </c>
      <c r="AK186" s="12">
        <v>299.927526</v>
      </c>
      <c r="AL186" s="12">
        <v>0</v>
      </c>
      <c r="AM186" s="13">
        <v>0</v>
      </c>
      <c r="AN186" s="13">
        <v>456.57336900000001</v>
      </c>
      <c r="AO186" s="12">
        <v>196.32288199999999</v>
      </c>
      <c r="AP186" s="12">
        <v>209.35579300000001</v>
      </c>
      <c r="AQ186" s="12">
        <v>239.32531299999999</v>
      </c>
      <c r="AR186" s="12">
        <v>276.30366400000003</v>
      </c>
      <c r="AS186" s="12">
        <v>0</v>
      </c>
      <c r="AT186" s="13">
        <v>0</v>
      </c>
      <c r="AU186" s="13">
        <v>766.54046700000004</v>
      </c>
      <c r="AV186" s="12">
        <v>310.58219400000002</v>
      </c>
      <c r="AW186" s="12">
        <v>293.40703500000001</v>
      </c>
      <c r="AX186" s="12">
        <v>351.97776299999998</v>
      </c>
      <c r="AY186" s="12">
        <v>293.40703500000001</v>
      </c>
      <c r="AZ186" s="12">
        <v>351.97776299999998</v>
      </c>
      <c r="BA186" s="13">
        <v>0</v>
      </c>
      <c r="BB186" s="13">
        <v>15.614338</v>
      </c>
      <c r="BC186" s="12">
        <v>-1.134125</v>
      </c>
      <c r="BD186" s="12">
        <v>10.479733</v>
      </c>
      <c r="BE186" s="12">
        <v>10.479733</v>
      </c>
      <c r="BF186" s="12">
        <v>10.479733</v>
      </c>
      <c r="BG186" s="12">
        <v>50.91733</v>
      </c>
      <c r="BH186" s="12">
        <v>3995.4054379999998</v>
      </c>
      <c r="BI186" s="12">
        <v>3995.4054379999998</v>
      </c>
      <c r="BJ186" s="12">
        <v>3692.472229</v>
      </c>
      <c r="BK186" s="12">
        <v>3799.0392809999998</v>
      </c>
      <c r="BL186" s="12">
        <v>3780.2892660000002</v>
      </c>
      <c r="BM186" s="12">
        <v>0</v>
      </c>
      <c r="BN186" s="12">
        <v>1931.1241050000001</v>
      </c>
      <c r="BO186" s="12">
        <v>1931.1241050000001</v>
      </c>
      <c r="BP186" s="12">
        <v>1636.101019</v>
      </c>
      <c r="BQ186" s="12">
        <v>1848.4335880000001</v>
      </c>
      <c r="BR186" s="12">
        <v>1962.3010139999999</v>
      </c>
      <c r="BS186" s="12">
        <v>0</v>
      </c>
    </row>
    <row r="187" spans="2:71" x14ac:dyDescent="0.2">
      <c r="B187" s="11" t="s">
        <v>339</v>
      </c>
      <c r="C187" s="83" t="s">
        <v>21</v>
      </c>
      <c r="D187" s="68" t="s">
        <v>0</v>
      </c>
      <c r="E187" s="5" t="s">
        <v>21</v>
      </c>
      <c r="F187" s="5" t="s">
        <v>21</v>
      </c>
      <c r="G187" s="5">
        <v>634.03499999999997</v>
      </c>
      <c r="H187" s="5">
        <v>476.34399999999999</v>
      </c>
      <c r="I187" s="6" t="s">
        <v>21</v>
      </c>
      <c r="J187" s="6" t="s">
        <v>21</v>
      </c>
      <c r="K187" s="5" t="s">
        <v>21</v>
      </c>
      <c r="L187" s="5" t="s">
        <v>21</v>
      </c>
      <c r="M187" s="5">
        <v>411.21899999999999</v>
      </c>
      <c r="N187" s="5">
        <v>270.57799999999997</v>
      </c>
      <c r="O187" s="6" t="s">
        <v>21</v>
      </c>
      <c r="P187" s="6" t="s">
        <v>21</v>
      </c>
      <c r="Q187" s="5" t="s">
        <v>21</v>
      </c>
      <c r="R187" s="7">
        <v>0</v>
      </c>
      <c r="S187" s="5">
        <v>99.513999999999996</v>
      </c>
      <c r="T187" s="5">
        <v>101.428</v>
      </c>
      <c r="U187" s="6" t="s">
        <v>21</v>
      </c>
      <c r="V187" s="51" t="s">
        <v>21</v>
      </c>
      <c r="AA187" s="12">
        <v>1647.0404592760001</v>
      </c>
      <c r="AB187" s="12">
        <v>0</v>
      </c>
      <c r="AC187" s="12">
        <v>1150.92</v>
      </c>
      <c r="AD187" s="12">
        <v>519.86599999999999</v>
      </c>
      <c r="AE187" s="12">
        <v>486.53199999999998</v>
      </c>
      <c r="AF187" s="13">
        <v>0</v>
      </c>
      <c r="AG187" s="13">
        <v>698.21699999999998</v>
      </c>
      <c r="AH187" s="12">
        <v>288.03300000000002</v>
      </c>
      <c r="AI187" s="12">
        <v>273.74</v>
      </c>
      <c r="AJ187" s="12">
        <v>285.91699999999997</v>
      </c>
      <c r="AK187" s="12">
        <v>407.55599999999998</v>
      </c>
      <c r="AL187" s="12">
        <v>0</v>
      </c>
      <c r="AM187" s="13">
        <v>0</v>
      </c>
      <c r="AN187" s="13">
        <v>541.46199999999999</v>
      </c>
      <c r="AO187" s="12">
        <v>242.917</v>
      </c>
      <c r="AP187" s="12">
        <v>220.22200000000001</v>
      </c>
      <c r="AQ187" s="12">
        <v>229.42099999999999</v>
      </c>
      <c r="AR187" s="12">
        <v>352.07499999999999</v>
      </c>
      <c r="AS187" s="12">
        <v>0</v>
      </c>
      <c r="AT187" s="13">
        <v>0</v>
      </c>
      <c r="AU187" s="13">
        <v>611.69100000000003</v>
      </c>
      <c r="AV187" s="12">
        <v>270.57799999999997</v>
      </c>
      <c r="AW187" s="12">
        <v>251.31399999999999</v>
      </c>
      <c r="AX187" s="12">
        <v>262.584</v>
      </c>
      <c r="AY187" s="12">
        <v>251.31399999999999</v>
      </c>
      <c r="AZ187" s="12">
        <v>262.584</v>
      </c>
      <c r="BA187" s="13">
        <v>0</v>
      </c>
      <c r="BB187" s="13">
        <v>190.11099999999999</v>
      </c>
      <c r="BC187" s="12">
        <v>101.428</v>
      </c>
      <c r="BD187" s="12">
        <v>48.040999999999997</v>
      </c>
      <c r="BE187" s="12">
        <v>48.040999999999997</v>
      </c>
      <c r="BF187" s="12">
        <v>48.040999999999997</v>
      </c>
      <c r="BG187" s="12">
        <v>44.146999999999998</v>
      </c>
      <c r="BH187" s="12">
        <v>-2691.4479999999999</v>
      </c>
      <c r="BI187" s="12">
        <v>-2691.4479999999999</v>
      </c>
      <c r="BJ187" s="12">
        <v>-2794.5329999999999</v>
      </c>
      <c r="BK187" s="12">
        <v>-3111.4409999999998</v>
      </c>
      <c r="BL187" s="12">
        <v>-3501.605</v>
      </c>
      <c r="BM187" s="12">
        <v>0</v>
      </c>
      <c r="BN187" s="12">
        <v>891.98099999999999</v>
      </c>
      <c r="BO187" s="12">
        <v>891.98099999999999</v>
      </c>
      <c r="BP187" s="12">
        <v>939.69799999999998</v>
      </c>
      <c r="BQ187" s="12">
        <v>989.93100000000004</v>
      </c>
      <c r="BR187" s="12">
        <v>1117.912</v>
      </c>
      <c r="BS187" s="12">
        <v>0</v>
      </c>
    </row>
    <row r="188" spans="2:71" x14ac:dyDescent="0.2">
      <c r="B188" s="11" t="s">
        <v>338</v>
      </c>
      <c r="C188" s="83" t="s">
        <v>21</v>
      </c>
      <c r="D188" s="68" t="s">
        <v>0</v>
      </c>
      <c r="E188" s="5" t="s">
        <v>21</v>
      </c>
      <c r="F188" s="5" t="s">
        <v>21</v>
      </c>
      <c r="G188" s="5">
        <v>632.976</v>
      </c>
      <c r="H188" s="5">
        <v>475.93599999999998</v>
      </c>
      <c r="I188" s="6" t="s">
        <v>21</v>
      </c>
      <c r="J188" s="6" t="s">
        <v>21</v>
      </c>
      <c r="K188" s="5" t="s">
        <v>21</v>
      </c>
      <c r="L188" s="5" t="s">
        <v>21</v>
      </c>
      <c r="M188" s="5">
        <v>411.13300000000004</v>
      </c>
      <c r="N188" s="5">
        <v>266.49700000000001</v>
      </c>
      <c r="O188" s="6" t="s">
        <v>21</v>
      </c>
      <c r="P188" s="6" t="s">
        <v>21</v>
      </c>
      <c r="Q188" s="5" t="s">
        <v>21</v>
      </c>
      <c r="R188" s="7">
        <v>0</v>
      </c>
      <c r="S188" s="5">
        <v>190.31299999999999</v>
      </c>
      <c r="T188" s="5">
        <v>192.97200000000001</v>
      </c>
      <c r="U188" s="6" t="s">
        <v>21</v>
      </c>
      <c r="V188" s="51" t="s">
        <v>21</v>
      </c>
      <c r="AA188" s="12">
        <v>3395.7</v>
      </c>
      <c r="AB188" s="12">
        <v>0</v>
      </c>
      <c r="AC188" s="12">
        <v>1148.558</v>
      </c>
      <c r="AD188" s="12">
        <v>519.87300000000005</v>
      </c>
      <c r="AE188" s="12">
        <v>485.75299999999999</v>
      </c>
      <c r="AF188" s="13">
        <v>0</v>
      </c>
      <c r="AG188" s="13">
        <v>693.55700000000002</v>
      </c>
      <c r="AH188" s="12">
        <v>284.11399999999998</v>
      </c>
      <c r="AI188" s="12">
        <v>279.48099999999999</v>
      </c>
      <c r="AJ188" s="12">
        <v>287.01</v>
      </c>
      <c r="AK188" s="12">
        <v>407.95600000000002</v>
      </c>
      <c r="AL188" s="12">
        <v>0</v>
      </c>
      <c r="AM188" s="13">
        <v>0</v>
      </c>
      <c r="AN188" s="13">
        <v>537.51099999999997</v>
      </c>
      <c r="AO188" s="12">
        <v>239.00700000000001</v>
      </c>
      <c r="AP188" s="12">
        <v>222.51900000000001</v>
      </c>
      <c r="AQ188" s="12">
        <v>229.15799999999999</v>
      </c>
      <c r="AR188" s="12">
        <v>352.61900000000003</v>
      </c>
      <c r="AS188" s="12">
        <v>0</v>
      </c>
      <c r="AT188" s="13">
        <v>0</v>
      </c>
      <c r="AU188" s="13">
        <v>607.22900000000004</v>
      </c>
      <c r="AV188" s="12">
        <v>266.49700000000001</v>
      </c>
      <c r="AW188" s="12">
        <v>252.80799999999999</v>
      </c>
      <c r="AX188" s="12">
        <v>259.839</v>
      </c>
      <c r="AY188" s="12">
        <v>252.80799999999999</v>
      </c>
      <c r="AZ188" s="12">
        <v>259.839</v>
      </c>
      <c r="BA188" s="13">
        <v>0</v>
      </c>
      <c r="BB188" s="13">
        <v>362.25400000000002</v>
      </c>
      <c r="BC188" s="12">
        <v>192.97200000000001</v>
      </c>
      <c r="BD188" s="12">
        <v>96.531000000000006</v>
      </c>
      <c r="BE188" s="12">
        <v>96.531000000000006</v>
      </c>
      <c r="BF188" s="12">
        <v>96.531000000000006</v>
      </c>
      <c r="BG188" s="12">
        <v>156.042</v>
      </c>
      <c r="BH188" s="12">
        <v>-2688.6779999999999</v>
      </c>
      <c r="BI188" s="12">
        <v>-2688.6779999999999</v>
      </c>
      <c r="BJ188" s="12">
        <v>-2792.3429999999998</v>
      </c>
      <c r="BK188" s="12">
        <v>-3110.0770000000002</v>
      </c>
      <c r="BL188" s="12">
        <v>-3500.9119999999998</v>
      </c>
      <c r="BM188" s="12">
        <v>0</v>
      </c>
      <c r="BN188" s="12">
        <v>1986.828</v>
      </c>
      <c r="BO188" s="12">
        <v>1986.828</v>
      </c>
      <c r="BP188" s="12">
        <v>2080.0169999999998</v>
      </c>
      <c r="BQ188" s="12">
        <v>2241.549</v>
      </c>
      <c r="BR188" s="12">
        <v>2432.8969999999999</v>
      </c>
      <c r="BS188" s="12">
        <v>0</v>
      </c>
    </row>
    <row r="189" spans="2:71" x14ac:dyDescent="0.2">
      <c r="B189" s="11" t="s">
        <v>239</v>
      </c>
      <c r="C189" s="83" t="s">
        <v>21</v>
      </c>
      <c r="D189" s="68" t="s">
        <v>0</v>
      </c>
      <c r="E189" s="5" t="s">
        <v>21</v>
      </c>
      <c r="F189" s="5" t="s">
        <v>21</v>
      </c>
      <c r="G189" s="5">
        <v>0.669292</v>
      </c>
      <c r="H189" s="5">
        <v>0.14244100000000001</v>
      </c>
      <c r="I189" s="6" t="s">
        <v>21</v>
      </c>
      <c r="J189" s="6" t="s">
        <v>21</v>
      </c>
      <c r="K189" s="5" t="s">
        <v>21</v>
      </c>
      <c r="L189" s="5" t="s">
        <v>21</v>
      </c>
      <c r="M189" s="5">
        <v>-2.1187489999999998</v>
      </c>
      <c r="N189" s="5">
        <v>-2.6164770000000002</v>
      </c>
      <c r="O189" s="6" t="s">
        <v>21</v>
      </c>
      <c r="P189" s="6" t="s">
        <v>21</v>
      </c>
      <c r="Q189" s="5" t="s">
        <v>21</v>
      </c>
      <c r="R189" s="7">
        <v>0</v>
      </c>
      <c r="S189" s="5">
        <v>3.625321</v>
      </c>
      <c r="T189" s="5">
        <v>54.755299000000001</v>
      </c>
      <c r="U189" s="6" t="s">
        <v>21</v>
      </c>
      <c r="V189" s="51" t="s">
        <v>21</v>
      </c>
      <c r="AA189" s="12">
        <v>400.45288367000001</v>
      </c>
      <c r="AB189" s="12">
        <v>0</v>
      </c>
      <c r="AC189" s="12">
        <v>0.40304699999999999</v>
      </c>
      <c r="AD189" s="12">
        <v>3.6541999999999998E-2</v>
      </c>
      <c r="AE189" s="12">
        <v>6.3743999999999995E-2</v>
      </c>
      <c r="AF189" s="13">
        <v>0</v>
      </c>
      <c r="AG189" s="13">
        <v>0.22420300000000001</v>
      </c>
      <c r="AH189" s="12">
        <v>7.2998999999999994E-2</v>
      </c>
      <c r="AI189" s="12">
        <v>1.5155999999999999E-2</v>
      </c>
      <c r="AJ189" s="12">
        <v>5.525E-2</v>
      </c>
      <c r="AK189" s="12">
        <v>0.63647600000000004</v>
      </c>
      <c r="AL189" s="12">
        <v>0</v>
      </c>
      <c r="AM189" s="13">
        <v>0</v>
      </c>
      <c r="AN189" s="13">
        <v>-8.8975139999999993</v>
      </c>
      <c r="AO189" s="12">
        <v>-2.9718520000000002</v>
      </c>
      <c r="AP189" s="12">
        <v>-2.7770090000000001</v>
      </c>
      <c r="AQ189" s="12">
        <v>-3.302476</v>
      </c>
      <c r="AR189" s="12">
        <v>-2.4888669999999999</v>
      </c>
      <c r="AS189" s="12">
        <v>0</v>
      </c>
      <c r="AT189" s="13">
        <v>0</v>
      </c>
      <c r="AU189" s="13">
        <v>-7.599634</v>
      </c>
      <c r="AV189" s="12">
        <v>-2.6164770000000002</v>
      </c>
      <c r="AW189" s="12">
        <v>-2.4158550000000001</v>
      </c>
      <c r="AX189" s="12">
        <v>-2.9316559999999998</v>
      </c>
      <c r="AY189" s="12">
        <v>-2.4158550000000001</v>
      </c>
      <c r="AZ189" s="12">
        <v>-2.9316559999999998</v>
      </c>
      <c r="BA189" s="13">
        <v>0</v>
      </c>
      <c r="BB189" s="13">
        <v>85.589517000000001</v>
      </c>
      <c r="BC189" s="12">
        <v>54.755299000000001</v>
      </c>
      <c r="BD189" s="12">
        <v>-46.477677999999997</v>
      </c>
      <c r="BE189" s="12">
        <v>-46.477677999999997</v>
      </c>
      <c r="BF189" s="12">
        <v>-46.477677999999997</v>
      </c>
      <c r="BG189" s="12">
        <v>4.2394080000000001</v>
      </c>
      <c r="BH189" s="12">
        <v>1.376541</v>
      </c>
      <c r="BI189" s="12">
        <v>1.376541</v>
      </c>
      <c r="BJ189" s="12">
        <v>0.77959900000000004</v>
      </c>
      <c r="BK189" s="12">
        <v>0.55769400000000002</v>
      </c>
      <c r="BL189" s="12">
        <v>-1.26505</v>
      </c>
      <c r="BM189" s="12">
        <v>0</v>
      </c>
      <c r="BN189" s="12">
        <v>534.98974399999997</v>
      </c>
      <c r="BO189" s="12">
        <v>534.98974399999997</v>
      </c>
      <c r="BP189" s="12">
        <v>483.08029699999997</v>
      </c>
      <c r="BQ189" s="12">
        <v>487.319705</v>
      </c>
      <c r="BR189" s="12">
        <v>491.24989299999999</v>
      </c>
      <c r="BS189" s="12">
        <v>0</v>
      </c>
    </row>
    <row r="190" spans="2:71" x14ac:dyDescent="0.2">
      <c r="B190" s="11" t="s">
        <v>255</v>
      </c>
      <c r="C190" s="83" t="s">
        <v>21</v>
      </c>
      <c r="D190" s="68" t="s">
        <v>2</v>
      </c>
      <c r="E190" s="5" t="s">
        <v>21</v>
      </c>
      <c r="F190" s="5" t="s">
        <v>21</v>
      </c>
      <c r="G190" s="5" t="s">
        <v>21</v>
      </c>
      <c r="H190" s="5" t="s">
        <v>21</v>
      </c>
      <c r="I190" s="6" t="s">
        <v>21</v>
      </c>
      <c r="J190" s="6" t="s">
        <v>21</v>
      </c>
      <c r="K190" s="5" t="s">
        <v>21</v>
      </c>
      <c r="L190" s="5" t="s">
        <v>21</v>
      </c>
      <c r="M190" s="5" t="s">
        <v>21</v>
      </c>
      <c r="N190" s="5" t="s">
        <v>21</v>
      </c>
      <c r="O190" s="6" t="s">
        <v>21</v>
      </c>
      <c r="P190" s="6" t="s">
        <v>21</v>
      </c>
      <c r="Q190" s="5" t="s">
        <v>21</v>
      </c>
      <c r="R190" s="7">
        <v>0</v>
      </c>
      <c r="S190" s="5">
        <v>12.554264999999999</v>
      </c>
      <c r="T190" s="5">
        <v>28.362691999999999</v>
      </c>
      <c r="U190" s="6" t="s">
        <v>21</v>
      </c>
      <c r="V190" s="51" t="s">
        <v>21</v>
      </c>
      <c r="AA190" s="12">
        <v>383.21416160000001</v>
      </c>
      <c r="AB190" s="12">
        <v>0</v>
      </c>
      <c r="AC190" s="12">
        <v>59.699061</v>
      </c>
      <c r="AD190" s="12">
        <v>45.860402999999998</v>
      </c>
      <c r="AE190" s="12">
        <v>59.014916999999997</v>
      </c>
      <c r="AF190" s="13">
        <v>0</v>
      </c>
      <c r="AG190" s="13">
        <v>0</v>
      </c>
      <c r="AH190" s="12">
        <v>0.42783100000000002</v>
      </c>
      <c r="AI190" s="12">
        <v>0.44503199999999998</v>
      </c>
      <c r="AJ190" s="12">
        <v>4.0237480000000003</v>
      </c>
      <c r="AK190" s="12">
        <v>0.44503199999999998</v>
      </c>
      <c r="AL190" s="12">
        <v>0</v>
      </c>
      <c r="AM190" s="13">
        <v>0</v>
      </c>
      <c r="AN190" s="13">
        <v>0</v>
      </c>
      <c r="AO190" s="12">
        <v>7.8089110000000002</v>
      </c>
      <c r="AP190" s="12">
        <v>9.7164649999999995</v>
      </c>
      <c r="AQ190" s="12">
        <v>10.379440000000001</v>
      </c>
      <c r="AR190" s="12">
        <v>11.939531000000001</v>
      </c>
      <c r="AS190" s="12">
        <v>0</v>
      </c>
      <c r="AT190" s="13">
        <v>0</v>
      </c>
      <c r="AU190" s="13">
        <v>0</v>
      </c>
      <c r="AV190" s="12">
        <v>1.7842610000000001</v>
      </c>
      <c r="AW190" s="12">
        <v>1.3442480000000001</v>
      </c>
      <c r="AX190" s="12">
        <v>1.4851920000000001</v>
      </c>
      <c r="AY190" s="12">
        <v>1.3442480000000001</v>
      </c>
      <c r="AZ190" s="12">
        <v>1.4851920000000001</v>
      </c>
      <c r="BA190" s="13">
        <v>0</v>
      </c>
      <c r="BB190" s="13">
        <v>34.967489</v>
      </c>
      <c r="BC190" s="12">
        <v>877.12801100000001</v>
      </c>
      <c r="BD190" s="12">
        <v>926.672507</v>
      </c>
      <c r="BE190" s="12">
        <v>926.672507</v>
      </c>
      <c r="BF190" s="12">
        <v>926.672507</v>
      </c>
      <c r="BG190" s="12">
        <v>1013.065786</v>
      </c>
      <c r="BH190" s="12">
        <v>0</v>
      </c>
      <c r="BI190" s="12">
        <v>0</v>
      </c>
      <c r="BJ190" s="12">
        <v>0</v>
      </c>
      <c r="BK190" s="12">
        <v>0</v>
      </c>
      <c r="BL190" s="12">
        <v>0</v>
      </c>
      <c r="BM190" s="12">
        <v>0</v>
      </c>
      <c r="BN190" s="12">
        <v>219.09415200000001</v>
      </c>
      <c r="BO190" s="12">
        <v>219.09415200000001</v>
      </c>
      <c r="BP190" s="12">
        <v>212.171865</v>
      </c>
      <c r="BQ190" s="12">
        <v>225.89080100000001</v>
      </c>
      <c r="BR190" s="12">
        <v>238.45413199999999</v>
      </c>
      <c r="BS190" s="12">
        <v>0</v>
      </c>
    </row>
    <row r="191" spans="2:71" x14ac:dyDescent="0.2">
      <c r="B191" s="11" t="s">
        <v>56</v>
      </c>
      <c r="C191" s="62" t="s">
        <v>21</v>
      </c>
      <c r="D191" s="68" t="s">
        <v>0</v>
      </c>
      <c r="E191" s="5" t="s">
        <v>21</v>
      </c>
      <c r="F191" s="5" t="s">
        <v>21</v>
      </c>
      <c r="G191" s="5">
        <v>512.02107699999999</v>
      </c>
      <c r="H191" s="5">
        <v>366.25451500000003</v>
      </c>
      <c r="I191" s="6" t="s">
        <v>21</v>
      </c>
      <c r="J191" s="6" t="s">
        <v>21</v>
      </c>
      <c r="K191" s="5" t="s">
        <v>21</v>
      </c>
      <c r="L191" s="5" t="s">
        <v>21</v>
      </c>
      <c r="M191" s="5">
        <v>9.8611120000000003</v>
      </c>
      <c r="N191" s="5">
        <v>13.060167</v>
      </c>
      <c r="O191" s="6" t="s">
        <v>21</v>
      </c>
      <c r="P191" s="6" t="s">
        <v>21</v>
      </c>
      <c r="Q191" s="5" t="s">
        <v>21</v>
      </c>
      <c r="R191" s="7">
        <v>0</v>
      </c>
      <c r="S191" s="5">
        <v>1.26481</v>
      </c>
      <c r="T191" s="5">
        <v>-8.6335719999999991</v>
      </c>
      <c r="U191" s="6" t="s">
        <v>21</v>
      </c>
      <c r="V191" s="51" t="s">
        <v>21</v>
      </c>
      <c r="AA191" s="12">
        <v>243.36</v>
      </c>
      <c r="AB191" s="12">
        <v>0</v>
      </c>
      <c r="AC191" s="12">
        <v>1118.4106549999999</v>
      </c>
      <c r="AD191" s="12">
        <v>594.38337799999999</v>
      </c>
      <c r="AE191" s="12">
        <v>457.29802899999999</v>
      </c>
      <c r="AF191" s="13">
        <v>0</v>
      </c>
      <c r="AG191" s="13">
        <v>66.198642000000007</v>
      </c>
      <c r="AH191" s="12">
        <v>23.605615</v>
      </c>
      <c r="AI191" s="12">
        <v>27.065614</v>
      </c>
      <c r="AJ191" s="12">
        <v>23.136621999999999</v>
      </c>
      <c r="AK191" s="12">
        <v>22.904095999999999</v>
      </c>
      <c r="AL191" s="12">
        <v>0</v>
      </c>
      <c r="AM191" s="13">
        <v>0</v>
      </c>
      <c r="AN191" s="13">
        <v>33.662675</v>
      </c>
      <c r="AO191" s="12">
        <v>12.420370999999999</v>
      </c>
      <c r="AP191" s="12">
        <v>13.140857</v>
      </c>
      <c r="AQ191" s="12">
        <v>10.440327999999999</v>
      </c>
      <c r="AR191" s="12">
        <v>8.4101900000000001</v>
      </c>
      <c r="AS191" s="12">
        <v>0</v>
      </c>
      <c r="AT191" s="13">
        <v>0</v>
      </c>
      <c r="AU191" s="13">
        <v>35.213135999999999</v>
      </c>
      <c r="AV191" s="12">
        <v>13.060167</v>
      </c>
      <c r="AW191" s="12">
        <v>13.725424</v>
      </c>
      <c r="AX191" s="12">
        <v>10.955643</v>
      </c>
      <c r="AY191" s="12">
        <v>13.725424</v>
      </c>
      <c r="AZ191" s="12">
        <v>10.955643</v>
      </c>
      <c r="BA191" s="13">
        <v>0</v>
      </c>
      <c r="BB191" s="13">
        <v>-4.7801400000000003</v>
      </c>
      <c r="BC191" s="12">
        <v>-8.6335719999999991</v>
      </c>
      <c r="BD191" s="12">
        <v>3.7450580000000002</v>
      </c>
      <c r="BE191" s="12">
        <v>3.7450580000000002</v>
      </c>
      <c r="BF191" s="12">
        <v>3.7450580000000002</v>
      </c>
      <c r="BG191" s="12">
        <v>3.1087579999999999</v>
      </c>
      <c r="BH191" s="12">
        <v>183.585036</v>
      </c>
      <c r="BI191" s="12">
        <v>183.585036</v>
      </c>
      <c r="BJ191" s="12">
        <v>50.187466999999998</v>
      </c>
      <c r="BK191" s="12">
        <v>30.485959999999999</v>
      </c>
      <c r="BL191" s="12">
        <v>69.043817000000004</v>
      </c>
      <c r="BM191" s="12">
        <v>0</v>
      </c>
      <c r="BN191" s="12">
        <v>256.15778799999998</v>
      </c>
      <c r="BO191" s="12">
        <v>256.15778799999998</v>
      </c>
      <c r="BP191" s="12">
        <v>228.95113900000001</v>
      </c>
      <c r="BQ191" s="12">
        <v>248.110804</v>
      </c>
      <c r="BR191" s="12">
        <v>255.063534</v>
      </c>
      <c r="BS191" s="12">
        <v>0</v>
      </c>
    </row>
    <row r="192" spans="2:71" x14ac:dyDescent="0.2">
      <c r="B192" s="11" t="s">
        <v>139</v>
      </c>
      <c r="C192" s="83" t="s">
        <v>21</v>
      </c>
      <c r="D192" s="68" t="s">
        <v>0</v>
      </c>
      <c r="E192" s="5" t="s">
        <v>21</v>
      </c>
      <c r="F192" s="5" t="s">
        <v>21</v>
      </c>
      <c r="G192" s="5">
        <v>12.114793000000001</v>
      </c>
      <c r="H192" s="5">
        <v>6.8899330000000001</v>
      </c>
      <c r="I192" s="6" t="s">
        <v>21</v>
      </c>
      <c r="J192" s="6" t="s">
        <v>21</v>
      </c>
      <c r="K192" s="5" t="s">
        <v>21</v>
      </c>
      <c r="L192" s="5" t="s">
        <v>21</v>
      </c>
      <c r="M192" s="5">
        <v>4.5000180000000007</v>
      </c>
      <c r="N192" s="5">
        <v>1.167179</v>
      </c>
      <c r="O192" s="6" t="s">
        <v>21</v>
      </c>
      <c r="P192" s="6" t="s">
        <v>21</v>
      </c>
      <c r="Q192" s="5" t="s">
        <v>21</v>
      </c>
      <c r="R192" s="7">
        <v>0</v>
      </c>
      <c r="S192" s="5">
        <v>3.3633009999999999</v>
      </c>
      <c r="T192" s="5">
        <v>0.36161399999999999</v>
      </c>
      <c r="U192" s="6" t="s">
        <v>21</v>
      </c>
      <c r="V192" s="51" t="s">
        <v>21</v>
      </c>
      <c r="AA192" s="12">
        <v>122.8</v>
      </c>
      <c r="AB192" s="12">
        <v>0</v>
      </c>
      <c r="AC192" s="12">
        <v>19.464497999999999</v>
      </c>
      <c r="AD192" s="12">
        <v>16.249782</v>
      </c>
      <c r="AE192" s="12">
        <v>10.975735999999999</v>
      </c>
      <c r="AF192" s="13">
        <v>0</v>
      </c>
      <c r="AG192" s="13">
        <v>7.155011</v>
      </c>
      <c r="AH192" s="12">
        <v>2.5901519999999998</v>
      </c>
      <c r="AI192" s="12">
        <v>8.4296880000000005</v>
      </c>
      <c r="AJ192" s="12">
        <v>4.2264679999999997</v>
      </c>
      <c r="AK192" s="12">
        <v>5.4963220000000002</v>
      </c>
      <c r="AL192" s="12">
        <v>0</v>
      </c>
      <c r="AM192" s="13">
        <v>0</v>
      </c>
      <c r="AN192" s="13">
        <v>1.8038149999999999</v>
      </c>
      <c r="AO192" s="12">
        <v>0.12044199999999999</v>
      </c>
      <c r="AP192" s="12">
        <v>8.1613710000000008</v>
      </c>
      <c r="AQ192" s="12">
        <v>2.8882669999999999</v>
      </c>
      <c r="AR192" s="12">
        <v>3.1981130000000002</v>
      </c>
      <c r="AS192" s="12">
        <v>0</v>
      </c>
      <c r="AT192" s="13">
        <v>0</v>
      </c>
      <c r="AU192" s="13">
        <v>4.6644750000000004</v>
      </c>
      <c r="AV192" s="12">
        <v>1.167179</v>
      </c>
      <c r="AW192" s="12">
        <v>9.3086009999999995</v>
      </c>
      <c r="AX192" s="12">
        <v>4.1176409999999999</v>
      </c>
      <c r="AY192" s="12">
        <v>9.3086009999999995</v>
      </c>
      <c r="AZ192" s="12">
        <v>4.1176409999999999</v>
      </c>
      <c r="BA192" s="13">
        <v>0</v>
      </c>
      <c r="BB192" s="13">
        <v>2.0960719999999999</v>
      </c>
      <c r="BC192" s="12">
        <v>0.36161399999999999</v>
      </c>
      <c r="BD192" s="12">
        <v>10.140357</v>
      </c>
      <c r="BE192" s="12">
        <v>10.140357</v>
      </c>
      <c r="BF192" s="12">
        <v>10.140357</v>
      </c>
      <c r="BG192" s="12">
        <v>3.4498350000000002</v>
      </c>
      <c r="BH192" s="12">
        <v>0.65791500000000003</v>
      </c>
      <c r="BI192" s="12">
        <v>0.65791500000000003</v>
      </c>
      <c r="BJ192" s="12">
        <v>-4.1870719999999997</v>
      </c>
      <c r="BK192" s="12">
        <v>-4.2062030000000004</v>
      </c>
      <c r="BL192" s="12">
        <v>-1.641411</v>
      </c>
      <c r="BM192" s="12">
        <v>0</v>
      </c>
      <c r="BN192" s="12">
        <v>42.500936000000003</v>
      </c>
      <c r="BO192" s="12">
        <v>42.500936000000003</v>
      </c>
      <c r="BP192" s="12">
        <v>52.597045000000001</v>
      </c>
      <c r="BQ192" s="12">
        <v>56.101140999999998</v>
      </c>
      <c r="BR192" s="12">
        <v>59.238129000000001</v>
      </c>
      <c r="BS192" s="12">
        <v>0</v>
      </c>
    </row>
    <row r="193" spans="2:71" x14ac:dyDescent="0.2">
      <c r="B193" s="19" t="s">
        <v>43</v>
      </c>
      <c r="C193" s="85" t="s">
        <v>21</v>
      </c>
      <c r="D193" s="68" t="s">
        <v>0</v>
      </c>
      <c r="E193" s="5" t="s">
        <v>21</v>
      </c>
      <c r="F193" s="5" t="s">
        <v>21</v>
      </c>
      <c r="G193" s="5">
        <v>158.467883</v>
      </c>
      <c r="H193" s="5">
        <v>217.130008</v>
      </c>
      <c r="I193" s="6" t="s">
        <v>21</v>
      </c>
      <c r="J193" s="6" t="s">
        <v>21</v>
      </c>
      <c r="K193" s="5" t="s">
        <v>21</v>
      </c>
      <c r="L193" s="5" t="s">
        <v>21</v>
      </c>
      <c r="M193" s="5">
        <v>19.905343999999999</v>
      </c>
      <c r="N193" s="5">
        <v>18.245153000000002</v>
      </c>
      <c r="O193" s="6" t="s">
        <v>21</v>
      </c>
      <c r="P193" s="6" t="s">
        <v>21</v>
      </c>
      <c r="Q193" s="5" t="s">
        <v>21</v>
      </c>
      <c r="R193" s="7">
        <v>0</v>
      </c>
      <c r="S193" s="5">
        <v>-5.8354730000000004</v>
      </c>
      <c r="T193" s="5">
        <v>-2.1380340000000002</v>
      </c>
      <c r="U193" s="6" t="s">
        <v>21</v>
      </c>
      <c r="V193" s="51" t="s">
        <v>21</v>
      </c>
      <c r="AA193" s="12">
        <v>316.95932268000001</v>
      </c>
      <c r="AB193" s="12">
        <v>0</v>
      </c>
      <c r="AC193" s="12">
        <v>443.21223900000001</v>
      </c>
      <c r="AD193" s="12">
        <v>109.315136</v>
      </c>
      <c r="AE193" s="12">
        <v>69.653343000000007</v>
      </c>
      <c r="AF193" s="13">
        <v>0</v>
      </c>
      <c r="AG193" s="13">
        <v>82.613654999999994</v>
      </c>
      <c r="AH193" s="12">
        <v>34.587074999999999</v>
      </c>
      <c r="AI193" s="12">
        <v>59.281841999999997</v>
      </c>
      <c r="AJ193" s="12">
        <v>2.9016229999999998</v>
      </c>
      <c r="AK193" s="12">
        <v>24.711532999999999</v>
      </c>
      <c r="AL193" s="12">
        <v>0</v>
      </c>
      <c r="AM193" s="13">
        <v>0</v>
      </c>
      <c r="AN193" s="13">
        <v>43.905330999999997</v>
      </c>
      <c r="AO193" s="12">
        <v>17.595776000000001</v>
      </c>
      <c r="AP193" s="12">
        <v>55.992370999999999</v>
      </c>
      <c r="AQ193" s="12">
        <v>-9.7087029999999999</v>
      </c>
      <c r="AR193" s="12">
        <v>15.172609</v>
      </c>
      <c r="AS193" s="12">
        <v>0</v>
      </c>
      <c r="AT193" s="13">
        <v>0</v>
      </c>
      <c r="AU193" s="13">
        <v>47.107472000000001</v>
      </c>
      <c r="AV193" s="12">
        <v>18.245152999999998</v>
      </c>
      <c r="AW193" s="12">
        <v>56.872228</v>
      </c>
      <c r="AX193" s="12">
        <v>-8.9555799999999994</v>
      </c>
      <c r="AY193" s="12">
        <v>56.872228</v>
      </c>
      <c r="AZ193" s="12">
        <v>-8.9555799999999994</v>
      </c>
      <c r="BA193" s="13">
        <v>0</v>
      </c>
      <c r="BB193" s="13">
        <v>11.409867999999999</v>
      </c>
      <c r="BC193" s="12">
        <v>-2.1380340000000002</v>
      </c>
      <c r="BD193" s="12">
        <v>26.098341999999999</v>
      </c>
      <c r="BE193" s="12">
        <v>26.098341999999999</v>
      </c>
      <c r="BF193" s="12">
        <v>26.098341999999999</v>
      </c>
      <c r="BG193" s="12">
        <v>-34.101422999999997</v>
      </c>
      <c r="BH193" s="12">
        <v>-10.732983000000001</v>
      </c>
      <c r="BI193" s="12">
        <v>-10.732983000000001</v>
      </c>
      <c r="BJ193" s="12">
        <v>-103.390146</v>
      </c>
      <c r="BK193" s="12">
        <v>-142.93254400000001</v>
      </c>
      <c r="BL193" s="12">
        <v>-11.672921000000001</v>
      </c>
      <c r="BM193" s="12">
        <v>0</v>
      </c>
      <c r="BN193" s="12">
        <v>307.08553999999998</v>
      </c>
      <c r="BO193" s="12">
        <v>307.08553999999998</v>
      </c>
      <c r="BP193" s="12">
        <v>299.490883</v>
      </c>
      <c r="BQ193" s="12">
        <v>278.73637100000002</v>
      </c>
      <c r="BR193" s="12">
        <v>284.41041000000001</v>
      </c>
      <c r="BS193" s="12">
        <v>0</v>
      </c>
    </row>
    <row r="194" spans="2:71" x14ac:dyDescent="0.2">
      <c r="B194" s="11" t="s">
        <v>33</v>
      </c>
      <c r="C194" s="83" t="s">
        <v>21</v>
      </c>
      <c r="D194" s="68" t="s">
        <v>0</v>
      </c>
      <c r="E194" s="5" t="s">
        <v>21</v>
      </c>
      <c r="F194" s="5" t="s">
        <v>21</v>
      </c>
      <c r="G194" s="5">
        <v>104.72744400000001</v>
      </c>
      <c r="H194" s="5">
        <v>96.981908000000004</v>
      </c>
      <c r="I194" s="6" t="s">
        <v>21</v>
      </c>
      <c r="J194" s="6" t="s">
        <v>21</v>
      </c>
      <c r="K194" s="5" t="s">
        <v>21</v>
      </c>
      <c r="L194" s="5" t="s">
        <v>21</v>
      </c>
      <c r="M194" s="5">
        <v>73.130983000000001</v>
      </c>
      <c r="N194" s="5">
        <v>71.927771000000007</v>
      </c>
      <c r="O194" s="6" t="s">
        <v>21</v>
      </c>
      <c r="P194" s="6" t="s">
        <v>21</v>
      </c>
      <c r="Q194" s="5" t="s">
        <v>21</v>
      </c>
      <c r="R194" s="7">
        <v>0</v>
      </c>
      <c r="S194" s="5">
        <v>271.99821300000002</v>
      </c>
      <c r="T194" s="5">
        <v>583.45864300000005</v>
      </c>
      <c r="U194" s="6" t="s">
        <v>21</v>
      </c>
      <c r="V194" s="51" t="s">
        <v>21</v>
      </c>
      <c r="AA194" s="12">
        <v>1139.7434025</v>
      </c>
      <c r="AB194" s="12">
        <v>0</v>
      </c>
      <c r="AC194" s="12">
        <v>271.53715399999999</v>
      </c>
      <c r="AD194" s="12">
        <v>103.06454600000001</v>
      </c>
      <c r="AE194" s="12">
        <v>100.89731500000001</v>
      </c>
      <c r="AF194" s="13">
        <v>0</v>
      </c>
      <c r="AG194" s="13">
        <v>215.18870200000001</v>
      </c>
      <c r="AH194" s="12">
        <v>78.255262000000002</v>
      </c>
      <c r="AI194" s="12">
        <v>81.567134999999993</v>
      </c>
      <c r="AJ194" s="12">
        <v>80.578474999999997</v>
      </c>
      <c r="AK194" s="12">
        <v>78.324483999999998</v>
      </c>
      <c r="AL194" s="12">
        <v>0</v>
      </c>
      <c r="AM194" s="13">
        <v>0</v>
      </c>
      <c r="AN194" s="13">
        <v>191.18799100000001</v>
      </c>
      <c r="AO194" s="12">
        <v>70.883622000000003</v>
      </c>
      <c r="AP194" s="12">
        <v>73.271015000000006</v>
      </c>
      <c r="AQ194" s="12">
        <v>72.394779999999997</v>
      </c>
      <c r="AR194" s="12">
        <v>72.284486999999999</v>
      </c>
      <c r="AS194" s="12">
        <v>0</v>
      </c>
      <c r="AT194" s="13">
        <v>0</v>
      </c>
      <c r="AU194" s="13">
        <v>194.34205299999999</v>
      </c>
      <c r="AV194" s="12">
        <v>71.927771000000007</v>
      </c>
      <c r="AW194" s="12">
        <v>74.235568000000001</v>
      </c>
      <c r="AX194" s="12">
        <v>73.330522999999999</v>
      </c>
      <c r="AY194" s="12">
        <v>74.235568000000001</v>
      </c>
      <c r="AZ194" s="12">
        <v>73.330522999999999</v>
      </c>
      <c r="BA194" s="13">
        <v>0</v>
      </c>
      <c r="BB194" s="13">
        <v>1049.5003369999999</v>
      </c>
      <c r="BC194" s="12">
        <v>583.45864300000005</v>
      </c>
      <c r="BD194" s="12">
        <v>-19.617730000000002</v>
      </c>
      <c r="BE194" s="12">
        <v>-19.617730000000002</v>
      </c>
      <c r="BF194" s="12">
        <v>-19.617730000000002</v>
      </c>
      <c r="BG194" s="12">
        <v>-25.937429999999999</v>
      </c>
      <c r="BH194" s="12">
        <v>2035.3451580000001</v>
      </c>
      <c r="BI194" s="12">
        <v>2035.3451580000001</v>
      </c>
      <c r="BJ194" s="12">
        <v>1799.114102</v>
      </c>
      <c r="BK194" s="12">
        <v>1868.320397</v>
      </c>
      <c r="BL194" s="12">
        <v>1907.4092880000001</v>
      </c>
      <c r="BM194" s="12">
        <v>0</v>
      </c>
      <c r="BN194" s="12">
        <v>3658.083756</v>
      </c>
      <c r="BO194" s="12">
        <v>3658.083756</v>
      </c>
      <c r="BP194" s="12">
        <v>3630.805417</v>
      </c>
      <c r="BQ194" s="12">
        <v>3608.1501410000001</v>
      </c>
      <c r="BR194" s="12">
        <v>3757.517249</v>
      </c>
      <c r="BS194" s="12">
        <v>0</v>
      </c>
    </row>
    <row r="195" spans="2:71" x14ac:dyDescent="0.2">
      <c r="B195" s="11" t="s">
        <v>235</v>
      </c>
      <c r="C195" s="83" t="s">
        <v>21</v>
      </c>
      <c r="D195" s="68" t="s">
        <v>0</v>
      </c>
      <c r="E195" s="5" t="s">
        <v>21</v>
      </c>
      <c r="F195" s="5" t="s">
        <v>21</v>
      </c>
      <c r="G195" s="5">
        <v>28.037925999999999</v>
      </c>
      <c r="H195" s="5">
        <v>37.483716999999999</v>
      </c>
      <c r="I195" s="6" t="s">
        <v>21</v>
      </c>
      <c r="J195" s="6" t="s">
        <v>21</v>
      </c>
      <c r="K195" s="5" t="s">
        <v>21</v>
      </c>
      <c r="L195" s="5" t="s">
        <v>21</v>
      </c>
      <c r="M195" s="5">
        <v>15.836303000000001</v>
      </c>
      <c r="N195" s="5">
        <v>28.176026</v>
      </c>
      <c r="O195" s="6" t="s">
        <v>21</v>
      </c>
      <c r="P195" s="6" t="s">
        <v>21</v>
      </c>
      <c r="Q195" s="5" t="s">
        <v>21</v>
      </c>
      <c r="R195" s="7">
        <v>0</v>
      </c>
      <c r="S195" s="5">
        <v>-6.6012500000000003</v>
      </c>
      <c r="T195" s="5">
        <v>-60.179194000000003</v>
      </c>
      <c r="U195" s="6" t="s">
        <v>21</v>
      </c>
      <c r="V195" s="51" t="s">
        <v>21</v>
      </c>
      <c r="AA195" s="12">
        <v>691.6</v>
      </c>
      <c r="AB195" s="12">
        <v>0</v>
      </c>
      <c r="AC195" s="12">
        <v>83.113860000000003</v>
      </c>
      <c r="AD195" s="12">
        <v>22.036002</v>
      </c>
      <c r="AE195" s="12">
        <v>23.995688999999999</v>
      </c>
      <c r="AF195" s="13">
        <v>0</v>
      </c>
      <c r="AG195" s="13">
        <v>66.341881999999998</v>
      </c>
      <c r="AH195" s="12">
        <v>32.473359000000002</v>
      </c>
      <c r="AI195" s="12">
        <v>16.316962</v>
      </c>
      <c r="AJ195" s="12">
        <v>21.872242</v>
      </c>
      <c r="AK195" s="12">
        <v>24.009046000000001</v>
      </c>
      <c r="AL195" s="12">
        <v>0</v>
      </c>
      <c r="AM195" s="13">
        <v>0</v>
      </c>
      <c r="AN195" s="13">
        <v>49.475333999999997</v>
      </c>
      <c r="AO195" s="12">
        <v>27.669350000000001</v>
      </c>
      <c r="AP195" s="12">
        <v>7.6401389999999996</v>
      </c>
      <c r="AQ195" s="12">
        <v>14.360162000000001</v>
      </c>
      <c r="AR195" s="12">
        <v>13.973767</v>
      </c>
      <c r="AS195" s="12">
        <v>0</v>
      </c>
      <c r="AT195" s="13">
        <v>0</v>
      </c>
      <c r="AU195" s="13">
        <v>51.053654999999999</v>
      </c>
      <c r="AV195" s="12">
        <v>28.176026</v>
      </c>
      <c r="AW195" s="12">
        <v>8.467943</v>
      </c>
      <c r="AX195" s="12">
        <v>15.580318999999999</v>
      </c>
      <c r="AY195" s="12">
        <v>8.467943</v>
      </c>
      <c r="AZ195" s="12">
        <v>15.580318999999999</v>
      </c>
      <c r="BA195" s="13">
        <v>0</v>
      </c>
      <c r="BB195" s="13">
        <v>-37.699294999999999</v>
      </c>
      <c r="BC195" s="12">
        <v>-60.179194000000003</v>
      </c>
      <c r="BD195" s="12">
        <v>429.96177999999998</v>
      </c>
      <c r="BE195" s="12">
        <v>429.96177999999998</v>
      </c>
      <c r="BF195" s="12">
        <v>429.96177999999998</v>
      </c>
      <c r="BG195" s="12">
        <v>-2.2492269999999999</v>
      </c>
      <c r="BH195" s="12">
        <v>350.64272899999997</v>
      </c>
      <c r="BI195" s="12">
        <v>350.64272899999997</v>
      </c>
      <c r="BJ195" s="12">
        <v>241.44831500000001</v>
      </c>
      <c r="BK195" s="12">
        <v>288.371286</v>
      </c>
      <c r="BL195" s="12">
        <v>250.09427500000001</v>
      </c>
      <c r="BM195" s="12">
        <v>0</v>
      </c>
      <c r="BN195" s="12">
        <v>1620.3742420000001</v>
      </c>
      <c r="BO195" s="12">
        <v>1620.3742420000001</v>
      </c>
      <c r="BP195" s="12">
        <v>2050.336022</v>
      </c>
      <c r="BQ195" s="12">
        <v>2048.0867950000002</v>
      </c>
      <c r="BR195" s="12">
        <v>2044.8396279999999</v>
      </c>
      <c r="BS195" s="12">
        <v>0</v>
      </c>
    </row>
    <row r="196" spans="2:71" x14ac:dyDescent="0.2">
      <c r="B196" s="11" t="s">
        <v>45</v>
      </c>
      <c r="C196" s="83" t="s">
        <v>21</v>
      </c>
      <c r="D196" s="68" t="s">
        <v>0</v>
      </c>
      <c r="E196" s="5" t="s">
        <v>21</v>
      </c>
      <c r="F196" s="5" t="s">
        <v>21</v>
      </c>
      <c r="G196" s="5">
        <v>180.08631299999999</v>
      </c>
      <c r="H196" s="5">
        <v>172.44640100000001</v>
      </c>
      <c r="I196" s="6" t="s">
        <v>21</v>
      </c>
      <c r="J196" s="6" t="s">
        <v>21</v>
      </c>
      <c r="K196" s="5" t="s">
        <v>21</v>
      </c>
      <c r="L196" s="5" t="s">
        <v>21</v>
      </c>
      <c r="M196" s="5">
        <v>45.938238999999996</v>
      </c>
      <c r="N196" s="5">
        <v>54.055242</v>
      </c>
      <c r="O196" s="6" t="s">
        <v>21</v>
      </c>
      <c r="P196" s="6" t="s">
        <v>21</v>
      </c>
      <c r="Q196" s="5" t="s">
        <v>21</v>
      </c>
      <c r="R196" s="7">
        <v>0</v>
      </c>
      <c r="S196" s="5">
        <v>32.377580000000002</v>
      </c>
      <c r="T196" s="5">
        <v>37.991840000000003</v>
      </c>
      <c r="U196" s="6" t="s">
        <v>21</v>
      </c>
      <c r="V196" s="51" t="s">
        <v>21</v>
      </c>
      <c r="AA196" s="12">
        <v>749.16750000000002</v>
      </c>
      <c r="AB196" s="12">
        <v>0</v>
      </c>
      <c r="AC196" s="12">
        <v>425.16174000000001</v>
      </c>
      <c r="AD196" s="12">
        <v>164.00174200000001</v>
      </c>
      <c r="AE196" s="12">
        <v>173.62056699999999</v>
      </c>
      <c r="AF196" s="13">
        <v>0</v>
      </c>
      <c r="AG196" s="13">
        <v>125.49722199999999</v>
      </c>
      <c r="AH196" s="12">
        <v>60.833050999999998</v>
      </c>
      <c r="AI196" s="12">
        <v>39.007350000000002</v>
      </c>
      <c r="AJ196" s="12">
        <v>46.361677</v>
      </c>
      <c r="AK196" s="12">
        <v>53.342185999999998</v>
      </c>
      <c r="AL196" s="12">
        <v>0</v>
      </c>
      <c r="AM196" s="13">
        <v>0</v>
      </c>
      <c r="AN196" s="13">
        <v>94.950226000000001</v>
      </c>
      <c r="AO196" s="12">
        <v>48.758761999999997</v>
      </c>
      <c r="AP196" s="12">
        <v>21.825914999999998</v>
      </c>
      <c r="AQ196" s="12">
        <v>31.589314000000002</v>
      </c>
      <c r="AR196" s="12">
        <v>40.494588999999998</v>
      </c>
      <c r="AS196" s="12">
        <v>0</v>
      </c>
      <c r="AT196" s="13">
        <v>0</v>
      </c>
      <c r="AU196" s="13">
        <v>110.371037</v>
      </c>
      <c r="AV196" s="12">
        <v>54.055242</v>
      </c>
      <c r="AW196" s="12">
        <v>27.212734000000001</v>
      </c>
      <c r="AX196" s="12">
        <v>37.074843999999999</v>
      </c>
      <c r="AY196" s="12">
        <v>27.212734000000001</v>
      </c>
      <c r="AZ196" s="12">
        <v>37.074843999999999</v>
      </c>
      <c r="BA196" s="13">
        <v>0</v>
      </c>
      <c r="BB196" s="13">
        <v>71.237381999999997</v>
      </c>
      <c r="BC196" s="12">
        <v>37.991840000000003</v>
      </c>
      <c r="BD196" s="12">
        <v>15.865332</v>
      </c>
      <c r="BE196" s="12">
        <v>15.865332</v>
      </c>
      <c r="BF196" s="12">
        <v>15.865332</v>
      </c>
      <c r="BG196" s="12">
        <v>26.065878000000001</v>
      </c>
      <c r="BH196" s="12">
        <v>52.333542999999999</v>
      </c>
      <c r="BI196" s="12">
        <v>52.333542999999999</v>
      </c>
      <c r="BJ196" s="12">
        <v>-39.908254999999997</v>
      </c>
      <c r="BK196" s="12">
        <v>-40.309440000000002</v>
      </c>
      <c r="BL196" s="12">
        <v>54.154237000000002</v>
      </c>
      <c r="BM196" s="12">
        <v>0</v>
      </c>
      <c r="BN196" s="12">
        <v>301.94443100000001</v>
      </c>
      <c r="BO196" s="12">
        <v>301.94443100000001</v>
      </c>
      <c r="BP196" s="12">
        <v>318.372567</v>
      </c>
      <c r="BQ196" s="12">
        <v>347.25840699999998</v>
      </c>
      <c r="BR196" s="12">
        <v>318.50660299999998</v>
      </c>
      <c r="BS196" s="12">
        <v>0</v>
      </c>
    </row>
    <row r="197" spans="2:71" x14ac:dyDescent="0.2">
      <c r="B197" s="11" t="s">
        <v>161</v>
      </c>
      <c r="C197" s="83" t="s">
        <v>21</v>
      </c>
      <c r="D197" s="68" t="s">
        <v>0</v>
      </c>
      <c r="E197" s="5" t="s">
        <v>21</v>
      </c>
      <c r="F197" s="5" t="s">
        <v>21</v>
      </c>
      <c r="G197" s="5">
        <v>91.345099000000005</v>
      </c>
      <c r="H197" s="5">
        <v>95.520757000000003</v>
      </c>
      <c r="I197" s="6" t="s">
        <v>21</v>
      </c>
      <c r="J197" s="6" t="s">
        <v>21</v>
      </c>
      <c r="K197" s="5" t="s">
        <v>21</v>
      </c>
      <c r="L197" s="5" t="s">
        <v>21</v>
      </c>
      <c r="M197" s="5">
        <v>-13.571377000000002</v>
      </c>
      <c r="N197" s="5">
        <v>-13.059895000000001</v>
      </c>
      <c r="O197" s="6" t="s">
        <v>21</v>
      </c>
      <c r="P197" s="6" t="s">
        <v>21</v>
      </c>
      <c r="Q197" s="5" t="s">
        <v>21</v>
      </c>
      <c r="R197" s="7">
        <v>0</v>
      </c>
      <c r="S197" s="5">
        <v>-20.38186</v>
      </c>
      <c r="T197" s="5">
        <v>54.700192999999999</v>
      </c>
      <c r="U197" s="6" t="s">
        <v>21</v>
      </c>
      <c r="V197" s="51" t="s">
        <v>21</v>
      </c>
      <c r="AA197" s="12">
        <v>485.44</v>
      </c>
      <c r="AB197" s="12">
        <v>0</v>
      </c>
      <c r="AC197" s="12">
        <v>319.09759700000001</v>
      </c>
      <c r="AD197" s="12">
        <v>102.965672</v>
      </c>
      <c r="AE197" s="12">
        <v>94.417068</v>
      </c>
      <c r="AF197" s="13">
        <v>0</v>
      </c>
      <c r="AG197" s="13">
        <v>101.228961</v>
      </c>
      <c r="AH197" s="12">
        <v>19.66705</v>
      </c>
      <c r="AI197" s="12">
        <v>14.966436</v>
      </c>
      <c r="AJ197" s="12">
        <v>15.279054</v>
      </c>
      <c r="AK197" s="12">
        <v>10.2743</v>
      </c>
      <c r="AL197" s="12">
        <v>0</v>
      </c>
      <c r="AM197" s="13">
        <v>0</v>
      </c>
      <c r="AN197" s="13">
        <v>-13.646718999999999</v>
      </c>
      <c r="AO197" s="12">
        <v>-18.273958</v>
      </c>
      <c r="AP197" s="12">
        <v>-31.269950999999999</v>
      </c>
      <c r="AQ197" s="12">
        <v>-20.883223999999998</v>
      </c>
      <c r="AR197" s="12">
        <v>-21.783349000000001</v>
      </c>
      <c r="AS197" s="12">
        <v>0</v>
      </c>
      <c r="AT197" s="13">
        <v>0</v>
      </c>
      <c r="AU197" s="13">
        <v>2.1442549999999998</v>
      </c>
      <c r="AV197" s="12">
        <v>-13.059894999999999</v>
      </c>
      <c r="AW197" s="12">
        <v>-26.97691</v>
      </c>
      <c r="AX197" s="12">
        <v>-12.398853000000001</v>
      </c>
      <c r="AY197" s="12">
        <v>-26.97691</v>
      </c>
      <c r="AZ197" s="12">
        <v>-12.398853000000001</v>
      </c>
      <c r="BA197" s="13">
        <v>0</v>
      </c>
      <c r="BB197" s="13">
        <v>330.27958599999999</v>
      </c>
      <c r="BC197" s="12">
        <v>54.700192999999999</v>
      </c>
      <c r="BD197" s="12">
        <v>-60.911358</v>
      </c>
      <c r="BE197" s="12">
        <v>-60.911358</v>
      </c>
      <c r="BF197" s="12">
        <v>-60.911358</v>
      </c>
      <c r="BG197" s="12">
        <v>-4.6419090000000001</v>
      </c>
      <c r="BH197" s="12">
        <v>22.516705999999999</v>
      </c>
      <c r="BI197" s="12">
        <v>22.516705999999999</v>
      </c>
      <c r="BJ197" s="12">
        <v>-29.556101000000002</v>
      </c>
      <c r="BK197" s="12">
        <v>24.415665000000001</v>
      </c>
      <c r="BL197" s="12">
        <v>28.235813</v>
      </c>
      <c r="BM197" s="12">
        <v>0</v>
      </c>
      <c r="BN197" s="12">
        <v>629.30971299999999</v>
      </c>
      <c r="BO197" s="12">
        <v>629.30971299999999</v>
      </c>
      <c r="BP197" s="12">
        <v>639.98142299999995</v>
      </c>
      <c r="BQ197" s="12">
        <v>627.46480299999996</v>
      </c>
      <c r="BR197" s="12">
        <v>603.27863400000001</v>
      </c>
      <c r="BS197" s="12">
        <v>0</v>
      </c>
    </row>
    <row r="198" spans="2:71" x14ac:dyDescent="0.2">
      <c r="B198" s="11" t="s">
        <v>157</v>
      </c>
      <c r="C198" s="83" t="s">
        <v>21</v>
      </c>
      <c r="D198" s="68" t="s">
        <v>0</v>
      </c>
      <c r="E198" s="5" t="s">
        <v>21</v>
      </c>
      <c r="F198" s="5" t="s">
        <v>21</v>
      </c>
      <c r="G198" s="5">
        <v>21.869128</v>
      </c>
      <c r="H198" s="5">
        <v>169.14259100000001</v>
      </c>
      <c r="I198" s="6" t="s">
        <v>21</v>
      </c>
      <c r="J198" s="6" t="s">
        <v>21</v>
      </c>
      <c r="K198" s="5" t="s">
        <v>21</v>
      </c>
      <c r="L198" s="5" t="s">
        <v>21</v>
      </c>
      <c r="M198" s="5">
        <v>14.218380999999999</v>
      </c>
      <c r="N198" s="5">
        <v>42.502536999999997</v>
      </c>
      <c r="O198" s="6" t="s">
        <v>21</v>
      </c>
      <c r="P198" s="6" t="s">
        <v>21</v>
      </c>
      <c r="Q198" s="5" t="s">
        <v>21</v>
      </c>
      <c r="R198" s="7">
        <v>0</v>
      </c>
      <c r="S198" s="5">
        <v>12.983813</v>
      </c>
      <c r="T198" s="5">
        <v>38.238599999999998</v>
      </c>
      <c r="U198" s="6" t="s">
        <v>21</v>
      </c>
      <c r="V198" s="51" t="s">
        <v>21</v>
      </c>
      <c r="AA198" s="12">
        <v>872.32</v>
      </c>
      <c r="AB198" s="12">
        <v>0</v>
      </c>
      <c r="AC198" s="12">
        <v>270.32255199999997</v>
      </c>
      <c r="AD198" s="12">
        <v>48.836421999999999</v>
      </c>
      <c r="AE198" s="12">
        <v>21.267301</v>
      </c>
      <c r="AF198" s="13">
        <v>0</v>
      </c>
      <c r="AG198" s="13">
        <v>92.295843000000005</v>
      </c>
      <c r="AH198" s="12">
        <v>46.042735</v>
      </c>
      <c r="AI198" s="12">
        <v>23.692941000000001</v>
      </c>
      <c r="AJ198" s="12">
        <v>18.449131999999999</v>
      </c>
      <c r="AK198" s="12">
        <v>18.726928000000001</v>
      </c>
      <c r="AL198" s="12">
        <v>0</v>
      </c>
      <c r="AM198" s="13">
        <v>0</v>
      </c>
      <c r="AN198" s="13">
        <v>81.439198000000005</v>
      </c>
      <c r="AO198" s="12">
        <v>42.466406999999997</v>
      </c>
      <c r="AP198" s="12">
        <v>17.066067</v>
      </c>
      <c r="AQ198" s="12">
        <v>13.566777999999999</v>
      </c>
      <c r="AR198" s="12">
        <v>13.735735999999999</v>
      </c>
      <c r="AS198" s="12">
        <v>0</v>
      </c>
      <c r="AT198" s="13">
        <v>0</v>
      </c>
      <c r="AU198" s="13">
        <v>81.534940000000006</v>
      </c>
      <c r="AV198" s="12">
        <v>42.560856999999999</v>
      </c>
      <c r="AW198" s="12">
        <v>17.146467000000001</v>
      </c>
      <c r="AX198" s="12">
        <v>13.790861</v>
      </c>
      <c r="AY198" s="12">
        <v>17.146467000000001</v>
      </c>
      <c r="AZ198" s="12">
        <v>13.790861</v>
      </c>
      <c r="BA198" s="13">
        <v>0</v>
      </c>
      <c r="BB198" s="13">
        <v>71.440111999999999</v>
      </c>
      <c r="BC198" s="12">
        <v>38.238599999999998</v>
      </c>
      <c r="BD198" s="12">
        <v>323.36097000000001</v>
      </c>
      <c r="BE198" s="12">
        <v>323.36097000000001</v>
      </c>
      <c r="BF198" s="12">
        <v>323.36097000000001</v>
      </c>
      <c r="BG198" s="12">
        <v>12.149419</v>
      </c>
      <c r="BH198" s="12">
        <v>266.65582999999998</v>
      </c>
      <c r="BI198" s="12">
        <v>266.65582999999998</v>
      </c>
      <c r="BJ198" s="12">
        <v>285.79917</v>
      </c>
      <c r="BK198" s="12">
        <v>307.259435</v>
      </c>
      <c r="BL198" s="12">
        <v>307.47741500000001</v>
      </c>
      <c r="BM198" s="12">
        <v>0</v>
      </c>
      <c r="BN198" s="12">
        <v>1951.808747</v>
      </c>
      <c r="BO198" s="12">
        <v>1951.808747</v>
      </c>
      <c r="BP198" s="12">
        <v>2261.6188200000001</v>
      </c>
      <c r="BQ198" s="12">
        <v>2282.4077569999999</v>
      </c>
      <c r="BR198" s="12">
        <v>2281.8868080000002</v>
      </c>
      <c r="BS198" s="12">
        <v>0</v>
      </c>
    </row>
    <row r="199" spans="2:71" x14ac:dyDescent="0.2">
      <c r="B199" s="11" t="s">
        <v>110</v>
      </c>
      <c r="C199" s="83" t="s">
        <v>21</v>
      </c>
      <c r="D199" s="68" t="s">
        <v>0</v>
      </c>
      <c r="E199" s="5" t="s">
        <v>21</v>
      </c>
      <c r="F199" s="5" t="s">
        <v>21</v>
      </c>
      <c r="G199" s="5">
        <v>27.526153000000001</v>
      </c>
      <c r="H199" s="5">
        <v>30.945122000000001</v>
      </c>
      <c r="I199" s="6" t="s">
        <v>21</v>
      </c>
      <c r="J199" s="6" t="s">
        <v>21</v>
      </c>
      <c r="K199" s="5" t="s">
        <v>21</v>
      </c>
      <c r="L199" s="5" t="s">
        <v>21</v>
      </c>
      <c r="M199" s="5">
        <v>2.3366769999999999</v>
      </c>
      <c r="N199" s="5">
        <v>5.7683460000000002</v>
      </c>
      <c r="O199" s="6" t="s">
        <v>21</v>
      </c>
      <c r="P199" s="6" t="s">
        <v>21</v>
      </c>
      <c r="Q199" s="5" t="s">
        <v>21</v>
      </c>
      <c r="R199" s="7">
        <v>0</v>
      </c>
      <c r="S199" s="5">
        <v>0.88498399999999999</v>
      </c>
      <c r="T199" s="5">
        <v>1.5633630000000001</v>
      </c>
      <c r="U199" s="6" t="s">
        <v>21</v>
      </c>
      <c r="V199" s="51" t="s">
        <v>21</v>
      </c>
      <c r="AA199" s="12">
        <v>72.599999999999994</v>
      </c>
      <c r="AB199" s="12">
        <v>0</v>
      </c>
      <c r="AC199" s="12">
        <v>85.703157000000004</v>
      </c>
      <c r="AD199" s="12">
        <v>29.913457999999999</v>
      </c>
      <c r="AE199" s="12">
        <v>26.909434999999998</v>
      </c>
      <c r="AF199" s="13">
        <v>0</v>
      </c>
      <c r="AG199" s="13">
        <v>24.827774999999999</v>
      </c>
      <c r="AH199" s="12">
        <v>9.9912519999999994</v>
      </c>
      <c r="AI199" s="12">
        <v>8.3878090000000007</v>
      </c>
      <c r="AJ199" s="12">
        <v>6.3205590000000003</v>
      </c>
      <c r="AK199" s="12">
        <v>6.4791249999999998</v>
      </c>
      <c r="AL199" s="12">
        <v>0</v>
      </c>
      <c r="AM199" s="13">
        <v>0</v>
      </c>
      <c r="AN199" s="13">
        <v>9.7747150000000005</v>
      </c>
      <c r="AO199" s="12">
        <v>4.6178340000000002</v>
      </c>
      <c r="AP199" s="12">
        <v>2.5369920000000001</v>
      </c>
      <c r="AQ199" s="12">
        <v>1.4141859999999999</v>
      </c>
      <c r="AR199" s="12">
        <v>1.0796399999999999</v>
      </c>
      <c r="AS199" s="12">
        <v>0</v>
      </c>
      <c r="AT199" s="13">
        <v>0</v>
      </c>
      <c r="AU199" s="13">
        <v>13.203073</v>
      </c>
      <c r="AV199" s="12">
        <v>5.7683460000000002</v>
      </c>
      <c r="AW199" s="12">
        <v>3.7319550000000001</v>
      </c>
      <c r="AX199" s="12">
        <v>2.66513</v>
      </c>
      <c r="AY199" s="12">
        <v>3.7319550000000001</v>
      </c>
      <c r="AZ199" s="12">
        <v>2.66513</v>
      </c>
      <c r="BA199" s="13">
        <v>0</v>
      </c>
      <c r="BB199" s="13">
        <v>4.6396670000000002</v>
      </c>
      <c r="BC199" s="12">
        <v>1.5633630000000001</v>
      </c>
      <c r="BD199" s="12">
        <v>2.9314960000000001</v>
      </c>
      <c r="BE199" s="12">
        <v>2.9314960000000001</v>
      </c>
      <c r="BF199" s="12">
        <v>2.9314960000000001</v>
      </c>
      <c r="BG199" s="12">
        <v>1.086786</v>
      </c>
      <c r="BH199" s="12">
        <v>30.838460000000001</v>
      </c>
      <c r="BI199" s="12">
        <v>30.838460000000001</v>
      </c>
      <c r="BJ199" s="12">
        <v>20.014299000000001</v>
      </c>
      <c r="BK199" s="12">
        <v>22.224622</v>
      </c>
      <c r="BL199" s="12">
        <v>23.356021999999999</v>
      </c>
      <c r="BM199" s="12">
        <v>0</v>
      </c>
      <c r="BN199" s="12">
        <v>28.624797000000001</v>
      </c>
      <c r="BO199" s="12">
        <v>28.624797000000001</v>
      </c>
      <c r="BP199" s="12">
        <v>29.590129999999998</v>
      </c>
      <c r="BQ199" s="12">
        <v>26.751646999999998</v>
      </c>
      <c r="BR199" s="12">
        <v>27.647873000000001</v>
      </c>
      <c r="BS199" s="12">
        <v>0</v>
      </c>
    </row>
    <row r="200" spans="2:71" x14ac:dyDescent="0.2">
      <c r="B200" s="11" t="s">
        <v>251</v>
      </c>
      <c r="C200" s="83" t="s">
        <v>21</v>
      </c>
      <c r="D200" s="68" t="s">
        <v>0</v>
      </c>
      <c r="E200" s="5" t="s">
        <v>21</v>
      </c>
      <c r="F200" s="5" t="s">
        <v>21</v>
      </c>
      <c r="G200" s="5">
        <v>277.70828799999998</v>
      </c>
      <c r="H200" s="5">
        <v>325.79954600000002</v>
      </c>
      <c r="I200" s="6" t="s">
        <v>21</v>
      </c>
      <c r="J200" s="6" t="s">
        <v>21</v>
      </c>
      <c r="K200" s="5" t="s">
        <v>21</v>
      </c>
      <c r="L200" s="5" t="s">
        <v>21</v>
      </c>
      <c r="M200" s="5">
        <v>39.869957999999997</v>
      </c>
      <c r="N200" s="5">
        <v>66.450736000000006</v>
      </c>
      <c r="O200" s="6" t="s">
        <v>21</v>
      </c>
      <c r="P200" s="6" t="s">
        <v>21</v>
      </c>
      <c r="Q200" s="5" t="s">
        <v>21</v>
      </c>
      <c r="R200" s="7">
        <v>0</v>
      </c>
      <c r="S200" s="5">
        <v>25.266556999999999</v>
      </c>
      <c r="T200" s="5">
        <v>-11.465472</v>
      </c>
      <c r="U200" s="6" t="s">
        <v>21</v>
      </c>
      <c r="V200" s="51" t="s">
        <v>21</v>
      </c>
      <c r="AA200" s="12">
        <v>1956.93</v>
      </c>
      <c r="AB200" s="12">
        <v>0</v>
      </c>
      <c r="AC200" s="12">
        <v>825.28610300000003</v>
      </c>
      <c r="AD200" s="12">
        <v>338.05046700000003</v>
      </c>
      <c r="AE200" s="12">
        <v>234.07420099999999</v>
      </c>
      <c r="AF200" s="13">
        <v>0</v>
      </c>
      <c r="AG200" s="13">
        <v>190.37200799999999</v>
      </c>
      <c r="AH200" s="12">
        <v>85.131692000000001</v>
      </c>
      <c r="AI200" s="12">
        <v>0.31447700000000001</v>
      </c>
      <c r="AJ200" s="12">
        <v>37.712547000000001</v>
      </c>
      <c r="AK200" s="12">
        <v>47.976377999999997</v>
      </c>
      <c r="AL200" s="12">
        <v>0</v>
      </c>
      <c r="AM200" s="13">
        <v>0</v>
      </c>
      <c r="AN200" s="13">
        <v>109.28496699999999</v>
      </c>
      <c r="AO200" s="12">
        <v>56.679848</v>
      </c>
      <c r="AP200" s="12">
        <v>20.164404000000001</v>
      </c>
      <c r="AQ200" s="12">
        <v>10.816578</v>
      </c>
      <c r="AR200" s="12">
        <v>24.886230000000001</v>
      </c>
      <c r="AS200" s="12">
        <v>0</v>
      </c>
      <c r="AT200" s="13">
        <v>0</v>
      </c>
      <c r="AU200" s="13">
        <v>140.79658499999999</v>
      </c>
      <c r="AV200" s="12">
        <v>66.450736000000006</v>
      </c>
      <c r="AW200" s="12">
        <v>34.160739</v>
      </c>
      <c r="AX200" s="12">
        <v>22.967694999999999</v>
      </c>
      <c r="AY200" s="12">
        <v>34.160739</v>
      </c>
      <c r="AZ200" s="12">
        <v>22.967694999999999</v>
      </c>
      <c r="BA200" s="13">
        <v>0</v>
      </c>
      <c r="BB200" s="13">
        <v>31.511880999999999</v>
      </c>
      <c r="BC200" s="12">
        <v>-11.465472</v>
      </c>
      <c r="BD200" s="12">
        <v>-3.6824309999999998</v>
      </c>
      <c r="BE200" s="12">
        <v>-3.6824309999999998</v>
      </c>
      <c r="BF200" s="12">
        <v>-3.6824309999999998</v>
      </c>
      <c r="BG200" s="12">
        <v>-19.387046000000002</v>
      </c>
      <c r="BH200" s="12">
        <v>245.75350299999999</v>
      </c>
      <c r="BI200" s="12">
        <v>245.75350299999999</v>
      </c>
      <c r="BJ200" s="12">
        <v>230.94802300000001</v>
      </c>
      <c r="BK200" s="12">
        <v>270.41292700000002</v>
      </c>
      <c r="BL200" s="12">
        <v>350.10321299999998</v>
      </c>
      <c r="BM200" s="12">
        <v>0</v>
      </c>
      <c r="BN200" s="12">
        <v>1456.0980930000001</v>
      </c>
      <c r="BO200" s="12">
        <v>1456.0980930000001</v>
      </c>
      <c r="BP200" s="12">
        <v>1464.117336</v>
      </c>
      <c r="BQ200" s="12">
        <v>1440.3211120000001</v>
      </c>
      <c r="BR200" s="12">
        <v>1439.345149</v>
      </c>
      <c r="BS200" s="12">
        <v>0</v>
      </c>
    </row>
    <row r="201" spans="2:71" x14ac:dyDescent="0.2">
      <c r="B201" s="11" t="s">
        <v>321</v>
      </c>
      <c r="C201" s="62" t="s">
        <v>21</v>
      </c>
      <c r="D201" s="68" t="s">
        <v>0</v>
      </c>
      <c r="E201" s="5" t="s">
        <v>21</v>
      </c>
      <c r="F201" s="5" t="s">
        <v>21</v>
      </c>
      <c r="G201" s="5">
        <v>326.624392</v>
      </c>
      <c r="H201" s="5">
        <v>228.62384800000001</v>
      </c>
      <c r="I201" s="6" t="s">
        <v>21</v>
      </c>
      <c r="J201" s="6" t="s">
        <v>21</v>
      </c>
      <c r="K201" s="5" t="s">
        <v>21</v>
      </c>
      <c r="L201" s="5" t="s">
        <v>21</v>
      </c>
      <c r="M201" s="5">
        <v>82.902394999999999</v>
      </c>
      <c r="N201" s="5">
        <v>26.867176000000001</v>
      </c>
      <c r="O201" s="6" t="s">
        <v>21</v>
      </c>
      <c r="P201" s="6" t="s">
        <v>21</v>
      </c>
      <c r="Q201" s="5" t="s">
        <v>21</v>
      </c>
      <c r="R201" s="7">
        <v>0</v>
      </c>
      <c r="S201" s="5">
        <v>31.610911000000002</v>
      </c>
      <c r="T201" s="5">
        <v>12.945954</v>
      </c>
      <c r="U201" s="6" t="s">
        <v>21</v>
      </c>
      <c r="V201" s="51" t="s">
        <v>21</v>
      </c>
      <c r="AA201" s="12">
        <v>635.20000000000005</v>
      </c>
      <c r="AB201" s="12">
        <v>0</v>
      </c>
      <c r="AC201" s="12">
        <v>615.29938100000004</v>
      </c>
      <c r="AD201" s="12">
        <v>291.789466</v>
      </c>
      <c r="AE201" s="12">
        <v>281.53793400000001</v>
      </c>
      <c r="AF201" s="13">
        <v>0</v>
      </c>
      <c r="AG201" s="13">
        <v>326.03580799999997</v>
      </c>
      <c r="AH201" s="12">
        <v>122.180576</v>
      </c>
      <c r="AI201" s="12">
        <v>159.567834</v>
      </c>
      <c r="AJ201" s="12">
        <v>138.72796600000001</v>
      </c>
      <c r="AK201" s="12">
        <v>179.65458799999999</v>
      </c>
      <c r="AL201" s="12">
        <v>0</v>
      </c>
      <c r="AM201" s="13">
        <v>0</v>
      </c>
      <c r="AN201" s="13">
        <v>48.611175000000003</v>
      </c>
      <c r="AO201" s="12">
        <v>19.767609</v>
      </c>
      <c r="AP201" s="12">
        <v>49.625067999999999</v>
      </c>
      <c r="AQ201" s="12">
        <v>22.221198000000001</v>
      </c>
      <c r="AR201" s="12">
        <v>61.901806000000001</v>
      </c>
      <c r="AS201" s="12">
        <v>0</v>
      </c>
      <c r="AT201" s="13">
        <v>0</v>
      </c>
      <c r="AU201" s="13">
        <v>69.010822000000005</v>
      </c>
      <c r="AV201" s="12">
        <v>26.867176000000001</v>
      </c>
      <c r="AW201" s="12">
        <v>57.186117000000003</v>
      </c>
      <c r="AX201" s="12">
        <v>44.949252999999999</v>
      </c>
      <c r="AY201" s="12">
        <v>57.186117000000003</v>
      </c>
      <c r="AZ201" s="12">
        <v>44.949252999999999</v>
      </c>
      <c r="BA201" s="13">
        <v>0</v>
      </c>
      <c r="BB201" s="13">
        <v>33.735157000000001</v>
      </c>
      <c r="BC201" s="12">
        <v>12.945954</v>
      </c>
      <c r="BD201" s="12">
        <v>25.447637</v>
      </c>
      <c r="BE201" s="12">
        <v>25.447637</v>
      </c>
      <c r="BF201" s="12">
        <v>25.447637</v>
      </c>
      <c r="BG201" s="12">
        <v>0.38730199999999998</v>
      </c>
      <c r="BH201" s="12">
        <v>116.946437</v>
      </c>
      <c r="BI201" s="12">
        <v>116.946437</v>
      </c>
      <c r="BJ201" s="12">
        <v>100.44154</v>
      </c>
      <c r="BK201" s="12">
        <v>364.629232</v>
      </c>
      <c r="BL201" s="12">
        <v>380.85402499999998</v>
      </c>
      <c r="BM201" s="12">
        <v>0</v>
      </c>
      <c r="BN201" s="12">
        <v>224.876576</v>
      </c>
      <c r="BO201" s="12">
        <v>224.876576</v>
      </c>
      <c r="BP201" s="12">
        <v>267.701436</v>
      </c>
      <c r="BQ201" s="12">
        <v>265.10950000000003</v>
      </c>
      <c r="BR201" s="12">
        <v>272.52648199999999</v>
      </c>
      <c r="BS201" s="12">
        <v>0</v>
      </c>
    </row>
    <row r="202" spans="2:71" x14ac:dyDescent="0.2">
      <c r="B202" s="11" t="s">
        <v>232</v>
      </c>
      <c r="C202" s="83" t="s">
        <v>21</v>
      </c>
      <c r="D202" s="68" t="s">
        <v>0</v>
      </c>
      <c r="E202" s="5" t="s">
        <v>21</v>
      </c>
      <c r="F202" s="5" t="s">
        <v>21</v>
      </c>
      <c r="G202" s="5">
        <v>5.9929800000000002</v>
      </c>
      <c r="H202" s="5">
        <v>10.601000000000001</v>
      </c>
      <c r="I202" s="6" t="s">
        <v>21</v>
      </c>
      <c r="J202" s="6" t="s">
        <v>21</v>
      </c>
      <c r="K202" s="5" t="s">
        <v>21</v>
      </c>
      <c r="L202" s="5" t="s">
        <v>21</v>
      </c>
      <c r="M202" s="5">
        <v>1.6300079999999999</v>
      </c>
      <c r="N202" s="5">
        <v>0.59244699999999995</v>
      </c>
      <c r="O202" s="6" t="s">
        <v>21</v>
      </c>
      <c r="P202" s="6" t="s">
        <v>21</v>
      </c>
      <c r="Q202" s="5" t="s">
        <v>21</v>
      </c>
      <c r="R202" s="7">
        <v>0</v>
      </c>
      <c r="S202" s="5">
        <v>-1.481584</v>
      </c>
      <c r="T202" s="5">
        <v>-12.559017000000001</v>
      </c>
      <c r="U202" s="6" t="s">
        <v>21</v>
      </c>
      <c r="V202" s="51" t="s">
        <v>21</v>
      </c>
      <c r="AA202" s="12">
        <v>94.526439999999994</v>
      </c>
      <c r="AB202" s="12">
        <v>0</v>
      </c>
      <c r="AC202" s="12">
        <v>94.900530000000003</v>
      </c>
      <c r="AD202" s="12">
        <v>20.220106000000001</v>
      </c>
      <c r="AE202" s="12">
        <v>5.7894430000000003</v>
      </c>
      <c r="AF202" s="13">
        <v>0</v>
      </c>
      <c r="AG202" s="13">
        <v>24.744771</v>
      </c>
      <c r="AH202" s="12">
        <v>1.877054</v>
      </c>
      <c r="AI202" s="12">
        <v>-1.1800170000000001</v>
      </c>
      <c r="AJ202" s="12">
        <v>2.7726169999999999</v>
      </c>
      <c r="AK202" s="12">
        <v>3.0287769999999998</v>
      </c>
      <c r="AL202" s="12">
        <v>0</v>
      </c>
      <c r="AM202" s="13">
        <v>0</v>
      </c>
      <c r="AN202" s="13">
        <v>20.918413999999999</v>
      </c>
      <c r="AO202" s="12">
        <v>0.774343</v>
      </c>
      <c r="AP202" s="12">
        <v>-2.4365160000000001</v>
      </c>
      <c r="AQ202" s="12">
        <v>1.200979</v>
      </c>
      <c r="AR202" s="12">
        <v>1.5707979999999999</v>
      </c>
      <c r="AS202" s="12">
        <v>0</v>
      </c>
      <c r="AT202" s="13">
        <v>0</v>
      </c>
      <c r="AU202" s="13">
        <v>21.060932999999999</v>
      </c>
      <c r="AV202" s="12">
        <v>0.59244699999999995</v>
      </c>
      <c r="AW202" s="12">
        <v>-2.1218110000000001</v>
      </c>
      <c r="AX202" s="12">
        <v>1.4293020000000001</v>
      </c>
      <c r="AY202" s="12">
        <v>-2.1218110000000001</v>
      </c>
      <c r="AZ202" s="12">
        <v>1.4293020000000001</v>
      </c>
      <c r="BA202" s="13">
        <v>0</v>
      </c>
      <c r="BB202" s="13">
        <v>11.980024999999999</v>
      </c>
      <c r="BC202" s="12">
        <v>-12.559017000000001</v>
      </c>
      <c r="BD202" s="12">
        <v>-8.4494389999999999</v>
      </c>
      <c r="BE202" s="12">
        <v>-8.4494389999999999</v>
      </c>
      <c r="BF202" s="12">
        <v>-8.4494389999999999</v>
      </c>
      <c r="BG202" s="12">
        <v>-5.1890150000000004</v>
      </c>
      <c r="BH202" s="12">
        <v>119.157792</v>
      </c>
      <c r="BI202" s="12">
        <v>119.157792</v>
      </c>
      <c r="BJ202" s="12">
        <v>97.216025999999999</v>
      </c>
      <c r="BK202" s="12">
        <v>99.831918000000002</v>
      </c>
      <c r="BL202" s="12">
        <v>96.242565999999997</v>
      </c>
      <c r="BM202" s="12">
        <v>0</v>
      </c>
      <c r="BN202" s="12">
        <v>115.42187199999999</v>
      </c>
      <c r="BO202" s="12">
        <v>115.42187199999999</v>
      </c>
      <c r="BP202" s="12">
        <v>128.933629</v>
      </c>
      <c r="BQ202" s="12">
        <v>123.817014</v>
      </c>
      <c r="BR202" s="12">
        <v>122.31633600000001</v>
      </c>
      <c r="BS202" s="12">
        <v>0</v>
      </c>
    </row>
    <row r="203" spans="2:71" x14ac:dyDescent="0.2">
      <c r="B203" s="11" t="s">
        <v>93</v>
      </c>
      <c r="C203" s="83" t="s">
        <v>21</v>
      </c>
      <c r="D203" s="68" t="s">
        <v>0</v>
      </c>
      <c r="E203" s="5" t="s">
        <v>21</v>
      </c>
      <c r="F203" s="5" t="s">
        <v>21</v>
      </c>
      <c r="G203" s="5">
        <v>89.516998999999998</v>
      </c>
      <c r="H203" s="5">
        <v>79.002483999999995</v>
      </c>
      <c r="I203" s="6" t="s">
        <v>21</v>
      </c>
      <c r="J203" s="6" t="s">
        <v>21</v>
      </c>
      <c r="K203" s="5" t="s">
        <v>21</v>
      </c>
      <c r="L203" s="5" t="s">
        <v>21</v>
      </c>
      <c r="M203" s="5">
        <v>7.8477100000000002</v>
      </c>
      <c r="N203" s="5">
        <v>16.274697</v>
      </c>
      <c r="O203" s="6" t="s">
        <v>21</v>
      </c>
      <c r="P203" s="6" t="s">
        <v>21</v>
      </c>
      <c r="Q203" s="5" t="s">
        <v>21</v>
      </c>
      <c r="R203" s="7">
        <v>0</v>
      </c>
      <c r="S203" s="5">
        <v>-0.98516700000000001</v>
      </c>
      <c r="T203" s="5">
        <v>-4.066592</v>
      </c>
      <c r="U203" s="6" t="s">
        <v>21</v>
      </c>
      <c r="V203" s="51" t="s">
        <v>21</v>
      </c>
      <c r="AA203" s="12">
        <v>88.11</v>
      </c>
      <c r="AB203" s="12">
        <v>0</v>
      </c>
      <c r="AC203" s="12">
        <v>243.33084400000001</v>
      </c>
      <c r="AD203" s="12">
        <v>68.569418999999996</v>
      </c>
      <c r="AE203" s="12">
        <v>74.659373000000002</v>
      </c>
      <c r="AF203" s="13">
        <v>0</v>
      </c>
      <c r="AG203" s="13">
        <v>56.076813999999999</v>
      </c>
      <c r="AH203" s="12">
        <v>21.511678</v>
      </c>
      <c r="AI203" s="12">
        <v>8.6231670000000005</v>
      </c>
      <c r="AJ203" s="12">
        <v>8.5515299999999996</v>
      </c>
      <c r="AK203" s="12">
        <v>13.227157</v>
      </c>
      <c r="AL203" s="12">
        <v>0</v>
      </c>
      <c r="AM203" s="13">
        <v>0</v>
      </c>
      <c r="AN203" s="13">
        <v>36.544964</v>
      </c>
      <c r="AO203" s="12">
        <v>14.608276</v>
      </c>
      <c r="AP203" s="12">
        <v>-0.55860100000000001</v>
      </c>
      <c r="AQ203" s="12">
        <v>-0.36099999999999999</v>
      </c>
      <c r="AR203" s="12">
        <v>3.4696600000000002</v>
      </c>
      <c r="AS203" s="12">
        <v>0</v>
      </c>
      <c r="AT203" s="13">
        <v>0</v>
      </c>
      <c r="AU203" s="13">
        <v>41.075512000000003</v>
      </c>
      <c r="AV203" s="12">
        <v>16.274697</v>
      </c>
      <c r="AW203" s="12">
        <v>1.5058039999999999</v>
      </c>
      <c r="AX203" s="12">
        <v>1.952053</v>
      </c>
      <c r="AY203" s="12">
        <v>1.5058039999999999</v>
      </c>
      <c r="AZ203" s="12">
        <v>1.952053</v>
      </c>
      <c r="BA203" s="13">
        <v>0</v>
      </c>
      <c r="BB203" s="13">
        <v>9.1338869999999996</v>
      </c>
      <c r="BC203" s="12">
        <v>-4.066592</v>
      </c>
      <c r="BD203" s="12">
        <v>9.2387440000000005</v>
      </c>
      <c r="BE203" s="12">
        <v>9.2387440000000005</v>
      </c>
      <c r="BF203" s="12">
        <v>9.2387440000000005</v>
      </c>
      <c r="BG203" s="12">
        <v>-3.2000679999999999</v>
      </c>
      <c r="BH203" s="12">
        <v>34.435817</v>
      </c>
      <c r="BI203" s="12">
        <v>34.435817</v>
      </c>
      <c r="BJ203" s="12">
        <v>64.895408000000003</v>
      </c>
      <c r="BK203" s="12">
        <v>80.448060999999996</v>
      </c>
      <c r="BL203" s="12">
        <v>69.624529999999993</v>
      </c>
      <c r="BM203" s="12">
        <v>0</v>
      </c>
      <c r="BN203" s="12">
        <v>46.470556999999999</v>
      </c>
      <c r="BO203" s="12">
        <v>46.470556999999999</v>
      </c>
      <c r="BP203" s="12">
        <v>54.935200000000002</v>
      </c>
      <c r="BQ203" s="12">
        <v>41.725751000000002</v>
      </c>
      <c r="BR203" s="12">
        <v>40.733548999999996</v>
      </c>
      <c r="BS203" s="12">
        <v>0</v>
      </c>
    </row>
    <row r="204" spans="2:71" x14ac:dyDescent="0.2">
      <c r="B204" s="11" t="s">
        <v>68</v>
      </c>
      <c r="C204" s="83" t="s">
        <v>21</v>
      </c>
      <c r="D204" s="68" t="s">
        <v>0</v>
      </c>
      <c r="E204" s="5" t="s">
        <v>21</v>
      </c>
      <c r="F204" s="5" t="s">
        <v>21</v>
      </c>
      <c r="G204" s="5">
        <v>122.130706</v>
      </c>
      <c r="H204" s="5">
        <v>121.589524</v>
      </c>
      <c r="I204" s="6" t="s">
        <v>21</v>
      </c>
      <c r="J204" s="6" t="s">
        <v>21</v>
      </c>
      <c r="K204" s="5" t="s">
        <v>21</v>
      </c>
      <c r="L204" s="5" t="s">
        <v>21</v>
      </c>
      <c r="M204" s="5">
        <v>13.258237000000001</v>
      </c>
      <c r="N204" s="5">
        <v>29.267009999999999</v>
      </c>
      <c r="O204" s="6" t="s">
        <v>21</v>
      </c>
      <c r="P204" s="6" t="s">
        <v>21</v>
      </c>
      <c r="Q204" s="5" t="s">
        <v>21</v>
      </c>
      <c r="R204" s="7">
        <v>0</v>
      </c>
      <c r="S204" s="5">
        <v>3.8474780000000002</v>
      </c>
      <c r="T204" s="5">
        <v>2.8937949999999999</v>
      </c>
      <c r="U204" s="6" t="s">
        <v>21</v>
      </c>
      <c r="V204" s="51" t="s">
        <v>21</v>
      </c>
      <c r="AA204" s="12">
        <v>216.36</v>
      </c>
      <c r="AB204" s="12">
        <v>0</v>
      </c>
      <c r="AC204" s="12">
        <v>325.57773900000001</v>
      </c>
      <c r="AD204" s="12">
        <v>128.66374999999999</v>
      </c>
      <c r="AE204" s="12">
        <v>112.979416</v>
      </c>
      <c r="AF204" s="13">
        <v>0</v>
      </c>
      <c r="AG204" s="13">
        <v>85.535323000000005</v>
      </c>
      <c r="AH204" s="12">
        <v>35.367652</v>
      </c>
      <c r="AI204" s="12">
        <v>25.508085000000001</v>
      </c>
      <c r="AJ204" s="12">
        <v>20.086915999999999</v>
      </c>
      <c r="AK204" s="12">
        <v>20.573001999999999</v>
      </c>
      <c r="AL204" s="12">
        <v>0</v>
      </c>
      <c r="AM204" s="13">
        <v>0</v>
      </c>
      <c r="AN204" s="13">
        <v>56.264836000000003</v>
      </c>
      <c r="AO204" s="12">
        <v>25.176307999999999</v>
      </c>
      <c r="AP204" s="12">
        <v>13.245433999999999</v>
      </c>
      <c r="AQ204" s="12">
        <v>9.1142350000000008</v>
      </c>
      <c r="AR204" s="12">
        <v>8.7932860000000002</v>
      </c>
      <c r="AS204" s="12">
        <v>0</v>
      </c>
      <c r="AT204" s="13">
        <v>0</v>
      </c>
      <c r="AU204" s="13">
        <v>67.675970000000007</v>
      </c>
      <c r="AV204" s="12">
        <v>29.267009999999999</v>
      </c>
      <c r="AW204" s="12">
        <v>17.286128999999999</v>
      </c>
      <c r="AX204" s="12">
        <v>13.206083</v>
      </c>
      <c r="AY204" s="12">
        <v>17.286128999999999</v>
      </c>
      <c r="AZ204" s="12">
        <v>13.206083</v>
      </c>
      <c r="BA204" s="13">
        <v>0</v>
      </c>
      <c r="BB204" s="13">
        <v>18.809000999999999</v>
      </c>
      <c r="BC204" s="12">
        <v>2.8937949999999999</v>
      </c>
      <c r="BD204" s="12">
        <v>17.156984000000001</v>
      </c>
      <c r="BE204" s="12">
        <v>17.156984000000001</v>
      </c>
      <c r="BF204" s="12">
        <v>17.156984000000001</v>
      </c>
      <c r="BG204" s="12">
        <v>4.0353779999999997</v>
      </c>
      <c r="BH204" s="12">
        <v>96.166899999999998</v>
      </c>
      <c r="BI204" s="12">
        <v>96.166899999999998</v>
      </c>
      <c r="BJ204" s="12">
        <v>91.577572000000004</v>
      </c>
      <c r="BK204" s="12">
        <v>97.031835999999998</v>
      </c>
      <c r="BL204" s="12">
        <v>91.095043000000004</v>
      </c>
      <c r="BM204" s="12">
        <v>0</v>
      </c>
      <c r="BN204" s="12">
        <v>146.29906199999999</v>
      </c>
      <c r="BO204" s="12">
        <v>146.29906199999999</v>
      </c>
      <c r="BP204" s="12">
        <v>187.064697</v>
      </c>
      <c r="BQ204" s="12">
        <v>190.48531500000001</v>
      </c>
      <c r="BR204" s="12">
        <v>178.75819000000001</v>
      </c>
      <c r="BS204" s="12">
        <v>0</v>
      </c>
    </row>
    <row r="205" spans="2:71" x14ac:dyDescent="0.2">
      <c r="B205" s="11" t="s">
        <v>70</v>
      </c>
      <c r="C205" s="83" t="s">
        <v>21</v>
      </c>
      <c r="D205" s="68" t="s">
        <v>0</v>
      </c>
      <c r="E205" s="5" t="s">
        <v>21</v>
      </c>
      <c r="F205" s="5" t="s">
        <v>21</v>
      </c>
      <c r="G205" s="5">
        <v>1018.533441</v>
      </c>
      <c r="H205" s="5">
        <v>811.17443000000003</v>
      </c>
      <c r="I205" s="6" t="s">
        <v>21</v>
      </c>
      <c r="J205" s="6" t="s">
        <v>21</v>
      </c>
      <c r="K205" s="5" t="s">
        <v>21</v>
      </c>
      <c r="L205" s="5" t="s">
        <v>21</v>
      </c>
      <c r="M205" s="5">
        <v>243.854118</v>
      </c>
      <c r="N205" s="5">
        <v>71.248684999999995</v>
      </c>
      <c r="O205" s="6" t="s">
        <v>21</v>
      </c>
      <c r="P205" s="6" t="s">
        <v>21</v>
      </c>
      <c r="Q205" s="5" t="s">
        <v>21</v>
      </c>
      <c r="R205" s="7">
        <v>0</v>
      </c>
      <c r="S205" s="5">
        <v>123.544669</v>
      </c>
      <c r="T205" s="5">
        <v>11.643356000000001</v>
      </c>
      <c r="U205" s="6" t="s">
        <v>21</v>
      </c>
      <c r="V205" s="51" t="s">
        <v>21</v>
      </c>
      <c r="AA205" s="12">
        <v>1298.3060554200001</v>
      </c>
      <c r="AB205" s="12">
        <v>0</v>
      </c>
      <c r="AC205" s="12">
        <v>2145.785175</v>
      </c>
      <c r="AD205" s="12">
        <v>786.49031500000001</v>
      </c>
      <c r="AE205" s="12">
        <v>772.64440100000002</v>
      </c>
      <c r="AF205" s="13">
        <v>0</v>
      </c>
      <c r="AG205" s="13">
        <v>343.09272700000002</v>
      </c>
      <c r="AH205" s="12">
        <v>132.320638</v>
      </c>
      <c r="AI205" s="12">
        <v>71.326034000000007</v>
      </c>
      <c r="AJ205" s="12">
        <v>88.512820000000005</v>
      </c>
      <c r="AK205" s="12">
        <v>265.050659</v>
      </c>
      <c r="AL205" s="12">
        <v>0</v>
      </c>
      <c r="AM205" s="13">
        <v>0</v>
      </c>
      <c r="AN205" s="13">
        <v>173.500564</v>
      </c>
      <c r="AO205" s="12">
        <v>71.248684999999995</v>
      </c>
      <c r="AP205" s="12">
        <v>2.5122879999999999</v>
      </c>
      <c r="AQ205" s="12">
        <v>20.995633000000002</v>
      </c>
      <c r="AR205" s="12">
        <v>193.266199</v>
      </c>
      <c r="AS205" s="12">
        <v>0</v>
      </c>
      <c r="AT205" s="13">
        <v>0</v>
      </c>
      <c r="AU205" s="13">
        <v>173.500564</v>
      </c>
      <c r="AV205" s="12">
        <v>77.113702000000004</v>
      </c>
      <c r="AW205" s="12">
        <v>2.5122879999999999</v>
      </c>
      <c r="AX205" s="12">
        <v>58.843662000000002</v>
      </c>
      <c r="AY205" s="12">
        <v>2.5122879999999999</v>
      </c>
      <c r="AZ205" s="12">
        <v>58.843662000000002</v>
      </c>
      <c r="BA205" s="13">
        <v>0</v>
      </c>
      <c r="BB205" s="13">
        <v>56.134295000000002</v>
      </c>
      <c r="BC205" s="12">
        <v>11.643356000000001</v>
      </c>
      <c r="BD205" s="12">
        <v>24.931718</v>
      </c>
      <c r="BE205" s="12">
        <v>24.931718</v>
      </c>
      <c r="BF205" s="12">
        <v>24.931718</v>
      </c>
      <c r="BG205" s="12">
        <v>-13.613377</v>
      </c>
      <c r="BH205" s="12">
        <v>116.60613600000001</v>
      </c>
      <c r="BI205" s="12">
        <v>116.60613600000001</v>
      </c>
      <c r="BJ205" s="12">
        <v>94.749574999999993</v>
      </c>
      <c r="BK205" s="12">
        <v>143.04404099999999</v>
      </c>
      <c r="BL205" s="12">
        <v>69.302278999999999</v>
      </c>
      <c r="BM205" s="12">
        <v>0</v>
      </c>
      <c r="BN205" s="12">
        <v>781.99197300000003</v>
      </c>
      <c r="BO205" s="12">
        <v>781.99197300000003</v>
      </c>
      <c r="BP205" s="12">
        <v>731.50099699999998</v>
      </c>
      <c r="BQ205" s="12">
        <v>719.91164400000002</v>
      </c>
      <c r="BR205" s="12">
        <v>863.04350599999998</v>
      </c>
      <c r="BS205" s="12">
        <v>0</v>
      </c>
    </row>
    <row r="206" spans="2:71" x14ac:dyDescent="0.2">
      <c r="B206" s="11" t="s">
        <v>80</v>
      </c>
      <c r="C206" s="83" t="s">
        <v>21</v>
      </c>
      <c r="D206" s="68" t="s">
        <v>0</v>
      </c>
      <c r="E206" s="5">
        <v>111</v>
      </c>
      <c r="F206" s="5" t="s">
        <v>21</v>
      </c>
      <c r="G206" s="5">
        <v>101.119118</v>
      </c>
      <c r="H206" s="5">
        <v>141.471508</v>
      </c>
      <c r="I206" s="6" t="s">
        <v>21</v>
      </c>
      <c r="J206" s="6" t="s">
        <v>21</v>
      </c>
      <c r="K206" s="5">
        <v>18</v>
      </c>
      <c r="L206" s="5" t="s">
        <v>21</v>
      </c>
      <c r="M206" s="5">
        <v>13.033446</v>
      </c>
      <c r="N206" s="5">
        <v>30.416083</v>
      </c>
      <c r="O206" s="6" t="s">
        <v>21</v>
      </c>
      <c r="P206" s="6" t="s">
        <v>21</v>
      </c>
      <c r="Q206" s="5">
        <v>-3.6666666666666665</v>
      </c>
      <c r="R206" s="7">
        <v>0</v>
      </c>
      <c r="S206" s="5">
        <v>-7.6795239999999998</v>
      </c>
      <c r="T206" s="5">
        <v>9.4071820000000006</v>
      </c>
      <c r="U206" s="6" t="s">
        <v>21</v>
      </c>
      <c r="V206" s="51" t="s">
        <v>21</v>
      </c>
      <c r="AA206" s="12">
        <v>402.49127730000004</v>
      </c>
      <c r="AB206" s="12">
        <v>0</v>
      </c>
      <c r="AC206" s="12">
        <v>437.46084999999999</v>
      </c>
      <c r="AD206" s="12">
        <v>115.308075</v>
      </c>
      <c r="AE206" s="12">
        <v>72.925437000000002</v>
      </c>
      <c r="AF206" s="13">
        <v>0</v>
      </c>
      <c r="AG206" s="13">
        <v>131.68660399999999</v>
      </c>
      <c r="AH206" s="12">
        <v>33.150218000000002</v>
      </c>
      <c r="AI206" s="12">
        <v>21.795302</v>
      </c>
      <c r="AJ206" s="12">
        <v>6.6786899999999996</v>
      </c>
      <c r="AK206" s="12">
        <v>17.546226999999998</v>
      </c>
      <c r="AL206" s="12">
        <v>0</v>
      </c>
      <c r="AM206" s="13">
        <v>0</v>
      </c>
      <c r="AN206" s="13">
        <v>104.150307</v>
      </c>
      <c r="AO206" s="12">
        <v>23.384595999999998</v>
      </c>
      <c r="AP206" s="12">
        <v>13.236829</v>
      </c>
      <c r="AQ206" s="12">
        <v>-4.9125189999999996</v>
      </c>
      <c r="AR206" s="12">
        <v>4.6397849999999998</v>
      </c>
      <c r="AS206" s="12">
        <v>0</v>
      </c>
      <c r="AT206" s="13">
        <v>0</v>
      </c>
      <c r="AU206" s="13">
        <v>125.264618</v>
      </c>
      <c r="AV206" s="12">
        <v>30.416083</v>
      </c>
      <c r="AW206" s="12">
        <v>20.799033999999999</v>
      </c>
      <c r="AX206" s="12">
        <v>2.7405040000000001</v>
      </c>
      <c r="AY206" s="12">
        <v>20.799033999999999</v>
      </c>
      <c r="AZ206" s="12">
        <v>2.7405040000000001</v>
      </c>
      <c r="BA206" s="13">
        <v>0</v>
      </c>
      <c r="BB206" s="13">
        <v>71.678758999999999</v>
      </c>
      <c r="BC206" s="12">
        <v>9.4071820000000006</v>
      </c>
      <c r="BD206" s="12">
        <v>-2.218191</v>
      </c>
      <c r="BE206" s="12">
        <v>-2.218191</v>
      </c>
      <c r="BF206" s="12">
        <v>-2.218191</v>
      </c>
      <c r="BG206" s="12">
        <v>-21.186886000000001</v>
      </c>
      <c r="BH206" s="12">
        <v>272.19461999999999</v>
      </c>
      <c r="BI206" s="12">
        <v>272.19461999999999</v>
      </c>
      <c r="BJ206" s="12">
        <v>250.47832700000001</v>
      </c>
      <c r="BK206" s="12">
        <v>240.982314</v>
      </c>
      <c r="BL206" s="12">
        <v>263.23940800000003</v>
      </c>
      <c r="BM206" s="12">
        <v>0</v>
      </c>
      <c r="BN206" s="12">
        <v>412.588078</v>
      </c>
      <c r="BO206" s="12">
        <v>412.588078</v>
      </c>
      <c r="BP206" s="12">
        <v>411.10934400000002</v>
      </c>
      <c r="BQ206" s="12">
        <v>355.19217400000002</v>
      </c>
      <c r="BR206" s="12">
        <v>346.86410799999999</v>
      </c>
      <c r="BS206" s="12">
        <v>0</v>
      </c>
    </row>
    <row r="207" spans="2:71" x14ac:dyDescent="0.2">
      <c r="B207" s="11" t="s">
        <v>72</v>
      </c>
      <c r="C207" s="83" t="s">
        <v>21</v>
      </c>
      <c r="D207" s="68" t="s">
        <v>0</v>
      </c>
      <c r="E207" s="5" t="s">
        <v>21</v>
      </c>
      <c r="F207" s="5" t="s">
        <v>21</v>
      </c>
      <c r="G207" s="5">
        <v>43.834294999999997</v>
      </c>
      <c r="H207" s="5">
        <v>100.26978099999999</v>
      </c>
      <c r="I207" s="6" t="s">
        <v>21</v>
      </c>
      <c r="J207" s="6" t="s">
        <v>21</v>
      </c>
      <c r="K207" s="5" t="s">
        <v>21</v>
      </c>
      <c r="L207" s="5" t="s">
        <v>21</v>
      </c>
      <c r="M207" s="5">
        <v>-5.3772749999999991</v>
      </c>
      <c r="N207" s="5">
        <v>21.826425999999998</v>
      </c>
      <c r="O207" s="6" t="s">
        <v>21</v>
      </c>
      <c r="P207" s="6" t="s">
        <v>21</v>
      </c>
      <c r="Q207" s="5" t="s">
        <v>21</v>
      </c>
      <c r="R207" s="7">
        <v>0</v>
      </c>
      <c r="S207" s="5">
        <v>-52.156449000000002</v>
      </c>
      <c r="T207" s="5">
        <v>-143.01264800000001</v>
      </c>
      <c r="U207" s="6" t="s">
        <v>21</v>
      </c>
      <c r="V207" s="51" t="s">
        <v>21</v>
      </c>
      <c r="AA207" s="12">
        <v>404</v>
      </c>
      <c r="AB207" s="12">
        <v>0</v>
      </c>
      <c r="AC207" s="12">
        <v>220.17788200000001</v>
      </c>
      <c r="AD207" s="12">
        <v>65.375731000000002</v>
      </c>
      <c r="AE207" s="12">
        <v>115.871824</v>
      </c>
      <c r="AF207" s="13">
        <v>0</v>
      </c>
      <c r="AG207" s="13">
        <v>73.204471999999996</v>
      </c>
      <c r="AH207" s="12">
        <v>34.085638000000003</v>
      </c>
      <c r="AI207" s="12">
        <v>5.022081</v>
      </c>
      <c r="AJ207" s="12">
        <v>12.560976999999999</v>
      </c>
      <c r="AK207" s="12">
        <v>-8.6537849999999992</v>
      </c>
      <c r="AL207" s="12">
        <v>0</v>
      </c>
      <c r="AM207" s="13">
        <v>0</v>
      </c>
      <c r="AN207" s="13">
        <v>44.470877000000002</v>
      </c>
      <c r="AO207" s="12">
        <v>18.804508999999999</v>
      </c>
      <c r="AP207" s="12">
        <v>-6.0782429999999996</v>
      </c>
      <c r="AQ207" s="12">
        <v>-19.461265999999998</v>
      </c>
      <c r="AR207" s="12">
        <v>-17.991681</v>
      </c>
      <c r="AS207" s="12">
        <v>0</v>
      </c>
      <c r="AT207" s="13">
        <v>0</v>
      </c>
      <c r="AU207" s="13">
        <v>53.493400999999999</v>
      </c>
      <c r="AV207" s="12">
        <v>21.826426000000001</v>
      </c>
      <c r="AW207" s="12">
        <v>2.4996209999999999</v>
      </c>
      <c r="AX207" s="12">
        <v>-6.8216409999999996</v>
      </c>
      <c r="AY207" s="12">
        <v>2.4996209999999999</v>
      </c>
      <c r="AZ207" s="12">
        <v>-6.8216409999999996</v>
      </c>
      <c r="BA207" s="13">
        <v>0</v>
      </c>
      <c r="BB207" s="13">
        <v>-133.89827700000001</v>
      </c>
      <c r="BC207" s="12">
        <v>-143.01264800000001</v>
      </c>
      <c r="BD207" s="12">
        <v>57.332566</v>
      </c>
      <c r="BE207" s="12">
        <v>57.332566</v>
      </c>
      <c r="BF207" s="12">
        <v>57.332566</v>
      </c>
      <c r="BG207" s="12">
        <v>-59.352961000000001</v>
      </c>
      <c r="BH207" s="12">
        <v>706.35799499999996</v>
      </c>
      <c r="BI207" s="12">
        <v>706.35799499999996</v>
      </c>
      <c r="BJ207" s="12">
        <v>643.941554</v>
      </c>
      <c r="BK207" s="12">
        <v>655.009905</v>
      </c>
      <c r="BL207" s="12">
        <v>708.16329499999995</v>
      </c>
      <c r="BM207" s="12">
        <v>0</v>
      </c>
      <c r="BN207" s="12">
        <v>430.50741599999998</v>
      </c>
      <c r="BO207" s="12">
        <v>430.50741599999998</v>
      </c>
      <c r="BP207" s="12">
        <v>484.072383</v>
      </c>
      <c r="BQ207" s="12">
        <v>422.32533100000001</v>
      </c>
      <c r="BR207" s="12">
        <v>368.85570999999999</v>
      </c>
      <c r="BS207" s="12">
        <v>0</v>
      </c>
    </row>
    <row r="208" spans="2:71" x14ac:dyDescent="0.2">
      <c r="B208" s="11" t="s">
        <v>102</v>
      </c>
      <c r="C208" s="83" t="s">
        <v>21</v>
      </c>
      <c r="D208" s="68" t="s">
        <v>0</v>
      </c>
      <c r="E208" s="5" t="s">
        <v>21</v>
      </c>
      <c r="F208" s="5" t="s">
        <v>21</v>
      </c>
      <c r="G208" s="5">
        <v>99.933719999999994</v>
      </c>
      <c r="H208" s="5">
        <v>98.447693999999998</v>
      </c>
      <c r="I208" s="6" t="s">
        <v>21</v>
      </c>
      <c r="J208" s="6" t="s">
        <v>21</v>
      </c>
      <c r="K208" s="5" t="s">
        <v>21</v>
      </c>
      <c r="L208" s="5" t="s">
        <v>21</v>
      </c>
      <c r="M208" s="5">
        <v>9.4823060000000012</v>
      </c>
      <c r="N208" s="5">
        <v>23.047349000000001</v>
      </c>
      <c r="O208" s="6" t="s">
        <v>21</v>
      </c>
      <c r="P208" s="6" t="s">
        <v>21</v>
      </c>
      <c r="Q208" s="5" t="s">
        <v>21</v>
      </c>
      <c r="R208" s="7">
        <v>0</v>
      </c>
      <c r="S208" s="5">
        <v>4.3612349999999998</v>
      </c>
      <c r="T208" s="5">
        <v>11.047096</v>
      </c>
      <c r="U208" s="6" t="s">
        <v>21</v>
      </c>
      <c r="V208" s="51" t="s">
        <v>21</v>
      </c>
      <c r="AA208" s="12">
        <v>139.65</v>
      </c>
      <c r="AB208" s="12">
        <v>0</v>
      </c>
      <c r="AC208" s="12">
        <v>267.658995</v>
      </c>
      <c r="AD208" s="12">
        <v>100.573562</v>
      </c>
      <c r="AE208" s="12">
        <v>101.635245</v>
      </c>
      <c r="AF208" s="13">
        <v>0</v>
      </c>
      <c r="AG208" s="13">
        <v>55.482481</v>
      </c>
      <c r="AH208" s="12">
        <v>25.633621000000002</v>
      </c>
      <c r="AI208" s="12">
        <v>16.048884999999999</v>
      </c>
      <c r="AJ208" s="12">
        <v>16.032351999999999</v>
      </c>
      <c r="AK208" s="12">
        <v>12.591913</v>
      </c>
      <c r="AL208" s="12">
        <v>0</v>
      </c>
      <c r="AM208" s="13">
        <v>0</v>
      </c>
      <c r="AN208" s="13">
        <v>40.062694</v>
      </c>
      <c r="AO208" s="12">
        <v>20.082298000000002</v>
      </c>
      <c r="AP208" s="12">
        <v>9.095561</v>
      </c>
      <c r="AQ208" s="12">
        <v>10.444756999999999</v>
      </c>
      <c r="AR208" s="12">
        <v>5.8741630000000002</v>
      </c>
      <c r="AS208" s="12">
        <v>0</v>
      </c>
      <c r="AT208" s="13">
        <v>0</v>
      </c>
      <c r="AU208" s="13">
        <v>48.875656999999997</v>
      </c>
      <c r="AV208" s="12">
        <v>23.064955999999999</v>
      </c>
      <c r="AW208" s="12">
        <v>12.198988</v>
      </c>
      <c r="AX208" s="12">
        <v>13.597666</v>
      </c>
      <c r="AY208" s="12">
        <v>12.198988</v>
      </c>
      <c r="AZ208" s="12">
        <v>13.597666</v>
      </c>
      <c r="BA208" s="13">
        <v>0</v>
      </c>
      <c r="BB208" s="13">
        <v>26.365116</v>
      </c>
      <c r="BC208" s="12">
        <v>11.047096</v>
      </c>
      <c r="BD208" s="12">
        <v>9.7925409999999999</v>
      </c>
      <c r="BE208" s="12">
        <v>9.7925409999999999</v>
      </c>
      <c r="BF208" s="12">
        <v>9.7925409999999999</v>
      </c>
      <c r="BG208" s="12">
        <v>6.9860329999999999</v>
      </c>
      <c r="BH208" s="12">
        <v>58.388027000000001</v>
      </c>
      <c r="BI208" s="12">
        <v>58.388027000000001</v>
      </c>
      <c r="BJ208" s="12">
        <v>66.148146999999994</v>
      </c>
      <c r="BK208" s="12">
        <v>50.421425999999997</v>
      </c>
      <c r="BL208" s="12">
        <v>73.696010999999999</v>
      </c>
      <c r="BM208" s="12">
        <v>0</v>
      </c>
      <c r="BN208" s="12">
        <v>112.246273</v>
      </c>
      <c r="BO208" s="12">
        <v>112.246273</v>
      </c>
      <c r="BP208" s="12">
        <v>120.11724700000001</v>
      </c>
      <c r="BQ208" s="12">
        <v>126.98837399999999</v>
      </c>
      <c r="BR208" s="12">
        <v>120.322515</v>
      </c>
      <c r="BS208" s="12">
        <v>0</v>
      </c>
    </row>
    <row r="209" spans="2:71" x14ac:dyDescent="0.2">
      <c r="B209" s="11" t="s">
        <v>137</v>
      </c>
      <c r="C209" s="83" t="s">
        <v>21</v>
      </c>
      <c r="D209" s="68" t="s">
        <v>0</v>
      </c>
      <c r="E209" s="5" t="s">
        <v>21</v>
      </c>
      <c r="F209" s="5" t="s">
        <v>21</v>
      </c>
      <c r="G209" s="5">
        <v>14.142567</v>
      </c>
      <c r="H209" s="5">
        <v>4.7584619999999997</v>
      </c>
      <c r="I209" s="6" t="s">
        <v>21</v>
      </c>
      <c r="J209" s="6" t="s">
        <v>21</v>
      </c>
      <c r="K209" s="5" t="s">
        <v>21</v>
      </c>
      <c r="L209" s="5" t="s">
        <v>21</v>
      </c>
      <c r="M209" s="5">
        <v>1.9110239999999998</v>
      </c>
      <c r="N209" s="5">
        <v>-2.144269</v>
      </c>
      <c r="O209" s="6" t="s">
        <v>21</v>
      </c>
      <c r="P209" s="6" t="s">
        <v>21</v>
      </c>
      <c r="Q209" s="5" t="s">
        <v>21</v>
      </c>
      <c r="R209" s="7">
        <v>0</v>
      </c>
      <c r="S209" s="5">
        <v>1.1071899999999999</v>
      </c>
      <c r="T209" s="5">
        <v>-2.9884810000000002</v>
      </c>
      <c r="U209" s="6" t="s">
        <v>21</v>
      </c>
      <c r="V209" s="51" t="s">
        <v>21</v>
      </c>
      <c r="AA209" s="12">
        <v>92.1875</v>
      </c>
      <c r="AB209" s="12">
        <v>0</v>
      </c>
      <c r="AC209" s="12">
        <v>31.100090999999999</v>
      </c>
      <c r="AD209" s="12">
        <v>35.008929000000002</v>
      </c>
      <c r="AE209" s="12">
        <v>3.1751659999999999</v>
      </c>
      <c r="AF209" s="13">
        <v>0</v>
      </c>
      <c r="AG209" s="13">
        <v>5.5155779999999996</v>
      </c>
      <c r="AH209" s="12">
        <v>-0.53866899999999995</v>
      </c>
      <c r="AI209" s="12">
        <v>9.2321880000000007</v>
      </c>
      <c r="AJ209" s="12">
        <v>0.87378</v>
      </c>
      <c r="AK209" s="12">
        <v>3.1988690000000002</v>
      </c>
      <c r="AL209" s="12">
        <v>0</v>
      </c>
      <c r="AM209" s="13">
        <v>0</v>
      </c>
      <c r="AN209" s="13">
        <v>-0.25197900000000001</v>
      </c>
      <c r="AO209" s="12">
        <v>-2.2322099999999998</v>
      </c>
      <c r="AP209" s="12">
        <v>7.0550009999999999</v>
      </c>
      <c r="AQ209" s="12">
        <v>-1.502982</v>
      </c>
      <c r="AR209" s="12">
        <v>1.8630139999999999</v>
      </c>
      <c r="AS209" s="12">
        <v>0</v>
      </c>
      <c r="AT209" s="13">
        <v>0</v>
      </c>
      <c r="AU209" s="13">
        <v>8.5760000000000003E-3</v>
      </c>
      <c r="AV209" s="12">
        <v>-2.1442679999999998</v>
      </c>
      <c r="AW209" s="12">
        <v>7.1211979999999997</v>
      </c>
      <c r="AX209" s="12">
        <v>-1.4408810000000001</v>
      </c>
      <c r="AY209" s="12">
        <v>7.1211979999999997</v>
      </c>
      <c r="AZ209" s="12">
        <v>-1.4408810000000001</v>
      </c>
      <c r="BA209" s="13">
        <v>0</v>
      </c>
      <c r="BB209" s="13">
        <v>-4.0960720000000004</v>
      </c>
      <c r="BC209" s="12">
        <v>-2.9884810000000002</v>
      </c>
      <c r="BD209" s="12">
        <v>8.4582280000000001</v>
      </c>
      <c r="BE209" s="12">
        <v>8.4582280000000001</v>
      </c>
      <c r="BF209" s="12">
        <v>8.4582280000000001</v>
      </c>
      <c r="BG209" s="12">
        <v>2.3959760000000001</v>
      </c>
      <c r="BH209" s="12">
        <v>13.675414999999999</v>
      </c>
      <c r="BI209" s="12">
        <v>13.675414999999999</v>
      </c>
      <c r="BJ209" s="12">
        <v>12.951091999999999</v>
      </c>
      <c r="BK209" s="12">
        <v>12.907883</v>
      </c>
      <c r="BL209" s="12">
        <v>14.290436</v>
      </c>
      <c r="BM209" s="12">
        <v>0</v>
      </c>
      <c r="BN209" s="12">
        <v>55.598011999999997</v>
      </c>
      <c r="BO209" s="12">
        <v>55.598011999999997</v>
      </c>
      <c r="BP209" s="12">
        <v>62.674827999999998</v>
      </c>
      <c r="BQ209" s="12">
        <v>65.145742999999996</v>
      </c>
      <c r="BR209" s="12">
        <v>65.947902999999997</v>
      </c>
      <c r="BS209" s="12">
        <v>0</v>
      </c>
    </row>
    <row r="210" spans="2:71" x14ac:dyDescent="0.2">
      <c r="B210" s="11" t="s">
        <v>154</v>
      </c>
      <c r="C210" s="83" t="s">
        <v>21</v>
      </c>
      <c r="D210" s="68" t="s">
        <v>0</v>
      </c>
      <c r="E210" s="5" t="s">
        <v>351</v>
      </c>
      <c r="F210" s="5" t="s">
        <v>21</v>
      </c>
      <c r="G210" s="5">
        <v>1106.8347160000001</v>
      </c>
      <c r="H210" s="5">
        <v>943.855591</v>
      </c>
      <c r="I210" s="6" t="s">
        <v>21</v>
      </c>
      <c r="J210" s="6" t="s">
        <v>21</v>
      </c>
      <c r="K210" s="5" t="s">
        <v>351</v>
      </c>
      <c r="L210" s="5" t="s">
        <v>21</v>
      </c>
      <c r="M210" s="5">
        <v>105.80702100000001</v>
      </c>
      <c r="N210" s="5">
        <v>237.755662</v>
      </c>
      <c r="O210" s="6" t="s">
        <v>21</v>
      </c>
      <c r="P210" s="6" t="s">
        <v>21</v>
      </c>
      <c r="Q210" s="5" t="s">
        <v>351</v>
      </c>
      <c r="R210" s="7">
        <v>0</v>
      </c>
      <c r="S210" s="5">
        <v>-11.418168</v>
      </c>
      <c r="T210" s="5">
        <v>-118.35844899999999</v>
      </c>
      <c r="U210" s="6" t="s">
        <v>21</v>
      </c>
      <c r="V210" s="51" t="s">
        <v>21</v>
      </c>
      <c r="AA210" s="12">
        <v>1813.62</v>
      </c>
      <c r="AB210" s="12">
        <v>0</v>
      </c>
      <c r="AC210" s="12">
        <v>3213.7077899999999</v>
      </c>
      <c r="AD210" s="12">
        <v>1345.378878</v>
      </c>
      <c r="AE210" s="12">
        <v>1460.3420739999999</v>
      </c>
      <c r="AF210" s="13">
        <v>0</v>
      </c>
      <c r="AG210" s="13">
        <v>805.023459</v>
      </c>
      <c r="AH210" s="12">
        <v>331.79009400000001</v>
      </c>
      <c r="AI210" s="12">
        <v>474.75392699999998</v>
      </c>
      <c r="AJ210" s="12">
        <v>256.202473</v>
      </c>
      <c r="AK210" s="12">
        <v>220.44792000000001</v>
      </c>
      <c r="AL210" s="12">
        <v>0</v>
      </c>
      <c r="AM210" s="13">
        <v>0</v>
      </c>
      <c r="AN210" s="13">
        <v>443.58316500000001</v>
      </c>
      <c r="AO210" s="12">
        <v>219.771523</v>
      </c>
      <c r="AP210" s="12">
        <v>333.46131300000002</v>
      </c>
      <c r="AQ210" s="12">
        <v>133.084812</v>
      </c>
      <c r="AR210" s="12">
        <v>87.486968000000005</v>
      </c>
      <c r="AS210" s="12">
        <v>0</v>
      </c>
      <c r="AT210" s="13">
        <v>0</v>
      </c>
      <c r="AU210" s="13">
        <v>497.51291500000002</v>
      </c>
      <c r="AV210" s="12">
        <v>237.755662</v>
      </c>
      <c r="AW210" s="12">
        <v>349.68452100000002</v>
      </c>
      <c r="AX210" s="12">
        <v>156.036114</v>
      </c>
      <c r="AY210" s="12">
        <v>349.68452100000002</v>
      </c>
      <c r="AZ210" s="12">
        <v>156.036114</v>
      </c>
      <c r="BA210" s="13">
        <v>0</v>
      </c>
      <c r="BB210" s="13">
        <v>-142.264937</v>
      </c>
      <c r="BC210" s="12">
        <v>-118.35844899999999</v>
      </c>
      <c r="BD210" s="12">
        <v>77.924801000000002</v>
      </c>
      <c r="BE210" s="12">
        <v>77.924801000000002</v>
      </c>
      <c r="BF210" s="12">
        <v>77.924801000000002</v>
      </c>
      <c r="BG210" s="12">
        <v>-5.8091340000000002</v>
      </c>
      <c r="BH210" s="12">
        <v>745.27832599999999</v>
      </c>
      <c r="BI210" s="12">
        <v>745.27832599999999</v>
      </c>
      <c r="BJ210" s="12">
        <v>1206.05475</v>
      </c>
      <c r="BK210" s="12">
        <v>979.69980199999998</v>
      </c>
      <c r="BL210" s="12">
        <v>837.597847</v>
      </c>
      <c r="BM210" s="12">
        <v>0</v>
      </c>
      <c r="BN210" s="12">
        <v>789.70597199999997</v>
      </c>
      <c r="BO210" s="12">
        <v>789.70597199999997</v>
      </c>
      <c r="BP210" s="12">
        <v>850.79712099999995</v>
      </c>
      <c r="BQ210" s="12">
        <v>852.00953200000004</v>
      </c>
      <c r="BR210" s="12">
        <v>705.48270500000001</v>
      </c>
      <c r="BS210" s="12">
        <v>0</v>
      </c>
    </row>
    <row r="211" spans="2:71" x14ac:dyDescent="0.2">
      <c r="B211" s="11" t="s">
        <v>164</v>
      </c>
      <c r="C211" s="83" t="s">
        <v>21</v>
      </c>
      <c r="D211" s="68" t="s">
        <v>0</v>
      </c>
      <c r="E211" s="5" t="s">
        <v>21</v>
      </c>
      <c r="F211" s="5" t="s">
        <v>21</v>
      </c>
      <c r="G211" s="5">
        <v>52.469330999999997</v>
      </c>
      <c r="H211" s="5">
        <v>50.196451000000003</v>
      </c>
      <c r="I211" s="6" t="s">
        <v>21</v>
      </c>
      <c r="J211" s="6" t="s">
        <v>21</v>
      </c>
      <c r="K211" s="5" t="s">
        <v>21</v>
      </c>
      <c r="L211" s="5" t="s">
        <v>21</v>
      </c>
      <c r="M211" s="5">
        <v>9.4579869999999993</v>
      </c>
      <c r="N211" s="5">
        <v>8.5400589999999994</v>
      </c>
      <c r="O211" s="6" t="s">
        <v>21</v>
      </c>
      <c r="P211" s="6" t="s">
        <v>21</v>
      </c>
      <c r="Q211" s="5" t="s">
        <v>21</v>
      </c>
      <c r="R211" s="7">
        <v>0</v>
      </c>
      <c r="S211" s="5">
        <v>-9.2402999999999999E-2</v>
      </c>
      <c r="T211" s="5">
        <v>3.7736420000000002</v>
      </c>
      <c r="U211" s="6" t="s">
        <v>21</v>
      </c>
      <c r="V211" s="51" t="s">
        <v>21</v>
      </c>
      <c r="AA211" s="12">
        <v>672.96</v>
      </c>
      <c r="AB211" s="12">
        <v>0</v>
      </c>
      <c r="AC211" s="12">
        <v>138.381821</v>
      </c>
      <c r="AD211" s="12">
        <v>54.464796</v>
      </c>
      <c r="AE211" s="12">
        <v>50.265146999999999</v>
      </c>
      <c r="AF211" s="13">
        <v>0</v>
      </c>
      <c r="AG211" s="13">
        <v>31.763470999999999</v>
      </c>
      <c r="AH211" s="12">
        <v>11.525701</v>
      </c>
      <c r="AI211" s="12">
        <v>10.297784</v>
      </c>
      <c r="AJ211" s="12">
        <v>7.9667719999999997</v>
      </c>
      <c r="AK211" s="12">
        <v>13.52069</v>
      </c>
      <c r="AL211" s="12">
        <v>0</v>
      </c>
      <c r="AM211" s="13">
        <v>0</v>
      </c>
      <c r="AN211" s="13">
        <v>21.818142000000002</v>
      </c>
      <c r="AO211" s="12">
        <v>8.240691</v>
      </c>
      <c r="AP211" s="12">
        <v>5.8106369999999998</v>
      </c>
      <c r="AQ211" s="12">
        <v>3.9399980000000001</v>
      </c>
      <c r="AR211" s="12">
        <v>8.65869</v>
      </c>
      <c r="AS211" s="12">
        <v>0</v>
      </c>
      <c r="AT211" s="13">
        <v>0</v>
      </c>
      <c r="AU211" s="13">
        <v>22.779133000000002</v>
      </c>
      <c r="AV211" s="12">
        <v>8.5400589999999994</v>
      </c>
      <c r="AW211" s="12">
        <v>6.1756770000000003</v>
      </c>
      <c r="AX211" s="12">
        <v>4.5067560000000002</v>
      </c>
      <c r="AY211" s="12">
        <v>6.1756770000000003</v>
      </c>
      <c r="AZ211" s="12">
        <v>4.5067560000000002</v>
      </c>
      <c r="BA211" s="13">
        <v>0</v>
      </c>
      <c r="BB211" s="13">
        <v>0.75237100000000001</v>
      </c>
      <c r="BC211" s="12">
        <v>3.7736420000000002</v>
      </c>
      <c r="BD211" s="12">
        <v>6.0766099999999996</v>
      </c>
      <c r="BE211" s="12">
        <v>6.0766099999999996</v>
      </c>
      <c r="BF211" s="12">
        <v>6.0766099999999996</v>
      </c>
      <c r="BG211" s="12">
        <v>6.2741119999999997</v>
      </c>
      <c r="BH211" s="12">
        <v>0.19742699999999999</v>
      </c>
      <c r="BI211" s="12">
        <v>0.19742699999999999</v>
      </c>
      <c r="BJ211" s="12">
        <v>-0.14738000000000001</v>
      </c>
      <c r="BK211" s="12">
        <v>-0.17239599999999999</v>
      </c>
      <c r="BL211" s="12">
        <v>6.6053730000000002</v>
      </c>
      <c r="BM211" s="12">
        <v>0</v>
      </c>
      <c r="BN211" s="12">
        <v>185.527613</v>
      </c>
      <c r="BO211" s="12">
        <v>185.527613</v>
      </c>
      <c r="BP211" s="12">
        <v>190.99530899999999</v>
      </c>
      <c r="BQ211" s="12">
        <v>197.347487</v>
      </c>
      <c r="BR211" s="12">
        <v>196.17367200000001</v>
      </c>
      <c r="BS211" s="12">
        <v>0</v>
      </c>
    </row>
    <row r="212" spans="2:71" x14ac:dyDescent="0.2">
      <c r="B212" s="11" t="s">
        <v>166</v>
      </c>
      <c r="C212" s="83" t="s">
        <v>21</v>
      </c>
      <c r="D212" s="68" t="s">
        <v>0</v>
      </c>
      <c r="E212" s="5" t="s">
        <v>21</v>
      </c>
      <c r="F212" s="5" t="s">
        <v>21</v>
      </c>
      <c r="G212" s="5">
        <v>38.255448000000001</v>
      </c>
      <c r="H212" s="5">
        <v>33.607841000000001</v>
      </c>
      <c r="I212" s="6" t="s">
        <v>21</v>
      </c>
      <c r="J212" s="6" t="s">
        <v>21</v>
      </c>
      <c r="K212" s="5" t="s">
        <v>21</v>
      </c>
      <c r="L212" s="5" t="s">
        <v>21</v>
      </c>
      <c r="M212" s="5">
        <v>2.3522439999999998</v>
      </c>
      <c r="N212" s="5">
        <v>-1.5690549999999999</v>
      </c>
      <c r="O212" s="6" t="s">
        <v>21</v>
      </c>
      <c r="P212" s="6" t="s">
        <v>21</v>
      </c>
      <c r="Q212" s="5" t="s">
        <v>21</v>
      </c>
      <c r="R212" s="7">
        <v>0</v>
      </c>
      <c r="S212" s="5">
        <v>-1.9696400000000001</v>
      </c>
      <c r="T212" s="5">
        <v>-2.7955459999999999</v>
      </c>
      <c r="U212" s="6" t="s">
        <v>21</v>
      </c>
      <c r="V212" s="51" t="s">
        <v>21</v>
      </c>
      <c r="AA212" s="12">
        <v>312</v>
      </c>
      <c r="AB212" s="12">
        <v>0</v>
      </c>
      <c r="AC212" s="12">
        <v>97.021636000000001</v>
      </c>
      <c r="AD212" s="12">
        <v>36.327178000000004</v>
      </c>
      <c r="AE212" s="12">
        <v>33.052556000000003</v>
      </c>
      <c r="AF212" s="13">
        <v>0</v>
      </c>
      <c r="AG212" s="13">
        <v>8.3131020000000007</v>
      </c>
      <c r="AH212" s="12">
        <v>3.2935240000000001</v>
      </c>
      <c r="AI212" s="12">
        <v>0.75751400000000002</v>
      </c>
      <c r="AJ212" s="12">
        <v>2.8811789999999999</v>
      </c>
      <c r="AK212" s="12">
        <v>4.9305000000000003</v>
      </c>
      <c r="AL212" s="12">
        <v>0</v>
      </c>
      <c r="AM212" s="13">
        <v>0</v>
      </c>
      <c r="AN212" s="13">
        <v>-7.2140719999999998</v>
      </c>
      <c r="AO212" s="12">
        <v>-1.7878609999999999</v>
      </c>
      <c r="AP212" s="12">
        <v>-5.8270419999999996</v>
      </c>
      <c r="AQ212" s="12">
        <v>-2.126547</v>
      </c>
      <c r="AR212" s="12">
        <v>0.62319999999999998</v>
      </c>
      <c r="AS212" s="12">
        <v>0</v>
      </c>
      <c r="AT212" s="13">
        <v>0</v>
      </c>
      <c r="AU212" s="13">
        <v>-5.7908419999999996</v>
      </c>
      <c r="AV212" s="12">
        <v>-1.5690550000000001</v>
      </c>
      <c r="AW212" s="12">
        <v>-5.273155</v>
      </c>
      <c r="AX212" s="12">
        <v>-1.5425960000000001</v>
      </c>
      <c r="AY212" s="12">
        <v>-5.273155</v>
      </c>
      <c r="AZ212" s="12">
        <v>-1.5425960000000001</v>
      </c>
      <c r="BA212" s="13">
        <v>0</v>
      </c>
      <c r="BB212" s="13">
        <v>-7.0516069999999997</v>
      </c>
      <c r="BC212" s="12">
        <v>-2.7955459999999999</v>
      </c>
      <c r="BD212" s="12">
        <v>1.0916440000000001</v>
      </c>
      <c r="BE212" s="12">
        <v>1.0916440000000001</v>
      </c>
      <c r="BF212" s="12">
        <v>1.0916440000000001</v>
      </c>
      <c r="BG212" s="12">
        <v>0.14788599999999999</v>
      </c>
      <c r="BH212" s="12">
        <v>2.952194</v>
      </c>
      <c r="BI212" s="12">
        <v>2.952194</v>
      </c>
      <c r="BJ212" s="12">
        <v>5.6434850000000001</v>
      </c>
      <c r="BK212" s="12">
        <v>6.3430070000000001</v>
      </c>
      <c r="BL212" s="12">
        <v>26.561512</v>
      </c>
      <c r="BM212" s="12">
        <v>0</v>
      </c>
      <c r="BN212" s="12">
        <v>252.08684500000001</v>
      </c>
      <c r="BO212" s="12">
        <v>252.08684500000001</v>
      </c>
      <c r="BP212" s="12">
        <v>252.759266</v>
      </c>
      <c r="BQ212" s="12">
        <v>252.81810999999999</v>
      </c>
      <c r="BR212" s="12">
        <v>249.347621</v>
      </c>
      <c r="BS212" s="12">
        <v>0</v>
      </c>
    </row>
    <row r="213" spans="2:71" x14ac:dyDescent="0.2">
      <c r="B213" s="11" t="s">
        <v>183</v>
      </c>
      <c r="C213" s="84" t="s">
        <v>21</v>
      </c>
      <c r="D213" s="68" t="s">
        <v>0</v>
      </c>
      <c r="E213" s="5" t="s">
        <v>21</v>
      </c>
      <c r="F213" s="5" t="s">
        <v>21</v>
      </c>
      <c r="G213" s="5">
        <v>47.183847</v>
      </c>
      <c r="H213" s="5">
        <v>57.649214999999998</v>
      </c>
      <c r="I213" s="6" t="s">
        <v>21</v>
      </c>
      <c r="J213" s="6" t="s">
        <v>21</v>
      </c>
      <c r="K213" s="5" t="s">
        <v>21</v>
      </c>
      <c r="L213" s="5" t="s">
        <v>21</v>
      </c>
      <c r="M213" s="5">
        <v>4.0359680000000004</v>
      </c>
      <c r="N213" s="5">
        <v>8.6022299999999987</v>
      </c>
      <c r="O213" s="6" t="s">
        <v>21</v>
      </c>
      <c r="P213" s="6" t="s">
        <v>21</v>
      </c>
      <c r="Q213" s="5" t="s">
        <v>21</v>
      </c>
      <c r="R213" s="7">
        <v>0</v>
      </c>
      <c r="S213" s="5">
        <v>-0.10088800000000001</v>
      </c>
      <c r="T213" s="5">
        <v>2.3422230000000002</v>
      </c>
      <c r="U213" s="6" t="s">
        <v>21</v>
      </c>
      <c r="V213" s="51" t="s">
        <v>21</v>
      </c>
      <c r="AA213" s="12">
        <v>88.6</v>
      </c>
      <c r="AB213" s="12">
        <v>0</v>
      </c>
      <c r="AC213" s="12">
        <v>153.161768</v>
      </c>
      <c r="AD213" s="12">
        <v>55.227536999999998</v>
      </c>
      <c r="AE213" s="12">
        <v>47.116306999999999</v>
      </c>
      <c r="AF213" s="13">
        <v>0</v>
      </c>
      <c r="AG213" s="13">
        <v>29.203336</v>
      </c>
      <c r="AH213" s="12">
        <v>12.875793</v>
      </c>
      <c r="AI213" s="12">
        <v>9.1378330000000005</v>
      </c>
      <c r="AJ213" s="12">
        <v>9.4552840000000007</v>
      </c>
      <c r="AK213" s="12">
        <v>8.2828929999999996</v>
      </c>
      <c r="AL213" s="12">
        <v>0</v>
      </c>
      <c r="AM213" s="13">
        <v>0</v>
      </c>
      <c r="AN213" s="13">
        <v>13.814629</v>
      </c>
      <c r="AO213" s="12">
        <v>7.5528769999999996</v>
      </c>
      <c r="AP213" s="12">
        <v>3.4946410000000001</v>
      </c>
      <c r="AQ213" s="12">
        <v>3.3985979999999998</v>
      </c>
      <c r="AR213" s="12">
        <v>2.623955</v>
      </c>
      <c r="AS213" s="12">
        <v>0</v>
      </c>
      <c r="AT213" s="13">
        <v>0</v>
      </c>
      <c r="AU213" s="13">
        <v>18.477813000000001</v>
      </c>
      <c r="AV213" s="12">
        <v>8.6022300000000005</v>
      </c>
      <c r="AW213" s="12">
        <v>5.1576199999999996</v>
      </c>
      <c r="AX213" s="12">
        <v>4.5142470000000001</v>
      </c>
      <c r="AY213" s="12">
        <v>5.1576199999999996</v>
      </c>
      <c r="AZ213" s="12">
        <v>4.5142470000000001</v>
      </c>
      <c r="BA213" s="13">
        <v>0</v>
      </c>
      <c r="BB213" s="13">
        <v>5.1052309999999999</v>
      </c>
      <c r="BC213" s="12">
        <v>2.3422230000000002</v>
      </c>
      <c r="BD213" s="12">
        <v>1.2903340000000001</v>
      </c>
      <c r="BE213" s="12">
        <v>1.2903340000000001</v>
      </c>
      <c r="BF213" s="12">
        <v>1.2903340000000001</v>
      </c>
      <c r="BG213" s="12">
        <v>-0.44467299999999998</v>
      </c>
      <c r="BH213" s="12">
        <v>16.885383999999998</v>
      </c>
      <c r="BI213" s="12">
        <v>16.885383999999998</v>
      </c>
      <c r="BJ213" s="12">
        <v>23.416563</v>
      </c>
      <c r="BK213" s="12">
        <v>24.023002000000002</v>
      </c>
      <c r="BL213" s="12">
        <v>32.881095999999999</v>
      </c>
      <c r="BM213" s="12">
        <v>0</v>
      </c>
      <c r="BN213" s="12">
        <v>49.867418000000001</v>
      </c>
      <c r="BO213" s="12">
        <v>49.867418000000001</v>
      </c>
      <c r="BP213" s="12">
        <v>51.437446000000001</v>
      </c>
      <c r="BQ213" s="12">
        <v>50.909146</v>
      </c>
      <c r="BR213" s="12">
        <v>50.664226999999997</v>
      </c>
      <c r="BS213" s="12">
        <v>0</v>
      </c>
    </row>
    <row r="214" spans="2:71" x14ac:dyDescent="0.2">
      <c r="B214" s="11" t="s">
        <v>192</v>
      </c>
      <c r="C214" s="83" t="s">
        <v>21</v>
      </c>
      <c r="D214" s="68" t="s">
        <v>0</v>
      </c>
      <c r="E214" s="5" t="s">
        <v>21</v>
      </c>
      <c r="F214" s="5" t="s">
        <v>21</v>
      </c>
      <c r="G214" s="5">
        <v>16.768999999999998</v>
      </c>
      <c r="H214" s="5">
        <v>14.507277999999999</v>
      </c>
      <c r="I214" s="6" t="s">
        <v>21</v>
      </c>
      <c r="J214" s="6" t="s">
        <v>21</v>
      </c>
      <c r="K214" s="5" t="s">
        <v>21</v>
      </c>
      <c r="L214" s="5" t="s">
        <v>21</v>
      </c>
      <c r="M214" s="5">
        <v>7.5350000000000001</v>
      </c>
      <c r="N214" s="5">
        <v>1.7752140000000001</v>
      </c>
      <c r="O214" s="6" t="s">
        <v>21</v>
      </c>
      <c r="P214" s="6" t="s">
        <v>21</v>
      </c>
      <c r="Q214" s="5" t="s">
        <v>21</v>
      </c>
      <c r="R214" s="7">
        <v>0</v>
      </c>
      <c r="S214" s="5">
        <v>-100.834</v>
      </c>
      <c r="T214" s="5">
        <v>-20.125485000000001</v>
      </c>
      <c r="U214" s="6" t="s">
        <v>21</v>
      </c>
      <c r="V214" s="51" t="s">
        <v>21</v>
      </c>
      <c r="AA214" s="12">
        <v>241.8</v>
      </c>
      <c r="AB214" s="12">
        <v>0</v>
      </c>
      <c r="AC214" s="12">
        <v>91.899082000000007</v>
      </c>
      <c r="AD214" s="12">
        <v>9.4989460000000001</v>
      </c>
      <c r="AE214" s="12">
        <v>40.418999999999997</v>
      </c>
      <c r="AF214" s="13">
        <v>0</v>
      </c>
      <c r="AG214" s="13">
        <v>12.925862</v>
      </c>
      <c r="AH214" s="12">
        <v>4.2544659999999999</v>
      </c>
      <c r="AI214" s="12">
        <v>15.028706</v>
      </c>
      <c r="AJ214" s="12">
        <v>0.39600000000000002</v>
      </c>
      <c r="AK214" s="12">
        <v>9.8930000000000007</v>
      </c>
      <c r="AL214" s="12">
        <v>0</v>
      </c>
      <c r="AM214" s="13">
        <v>0</v>
      </c>
      <c r="AN214" s="13">
        <v>4.3185209999999996</v>
      </c>
      <c r="AO214" s="12">
        <v>1.5662210000000001</v>
      </c>
      <c r="AP214" s="12">
        <v>13.610291</v>
      </c>
      <c r="AQ214" s="12">
        <v>-3.1859999999999999</v>
      </c>
      <c r="AR214" s="12">
        <v>7.375</v>
      </c>
      <c r="AS214" s="12">
        <v>0</v>
      </c>
      <c r="AT214" s="13">
        <v>0</v>
      </c>
      <c r="AU214" s="13">
        <v>4.8275139999999999</v>
      </c>
      <c r="AV214" s="12">
        <v>1.775514</v>
      </c>
      <c r="AW214" s="12">
        <v>13.794573</v>
      </c>
      <c r="AX214" s="12">
        <v>-3.02</v>
      </c>
      <c r="AY214" s="12">
        <v>13.794573</v>
      </c>
      <c r="AZ214" s="12">
        <v>-3.02</v>
      </c>
      <c r="BA214" s="13">
        <v>0</v>
      </c>
      <c r="BB214" s="13">
        <v>-33.337122999999998</v>
      </c>
      <c r="BC214" s="12">
        <v>-20.125485000000001</v>
      </c>
      <c r="BD214" s="12">
        <v>177.56811300000001</v>
      </c>
      <c r="BE214" s="12">
        <v>177.56811300000001</v>
      </c>
      <c r="BF214" s="12">
        <v>177.56811300000001</v>
      </c>
      <c r="BG214" s="12">
        <v>-11.95</v>
      </c>
      <c r="BH214" s="12">
        <v>684.45668999999998</v>
      </c>
      <c r="BI214" s="12">
        <v>684.45668999999998</v>
      </c>
      <c r="BJ214" s="12">
        <v>665.56899999999996</v>
      </c>
      <c r="BK214" s="12">
        <v>673.04200000000003</v>
      </c>
      <c r="BL214" s="12">
        <v>659.34799999999996</v>
      </c>
      <c r="BM214" s="12">
        <v>0</v>
      </c>
      <c r="BN214" s="12">
        <v>1065.9600840000001</v>
      </c>
      <c r="BO214" s="12">
        <v>1065.9600840000001</v>
      </c>
      <c r="BP214" s="12">
        <v>1177.268</v>
      </c>
      <c r="BQ214" s="12">
        <v>1165.405</v>
      </c>
      <c r="BR214" s="12">
        <v>1064.4739999999999</v>
      </c>
      <c r="BS214" s="12">
        <v>0</v>
      </c>
    </row>
    <row r="215" spans="2:71" x14ac:dyDescent="0.2">
      <c r="B215" s="11" t="s">
        <v>193</v>
      </c>
      <c r="C215" s="83" t="s">
        <v>21</v>
      </c>
      <c r="D215" s="68" t="s">
        <v>0</v>
      </c>
      <c r="E215" s="5" t="s">
        <v>21</v>
      </c>
      <c r="F215" s="5" t="s">
        <v>21</v>
      </c>
      <c r="G215" s="5">
        <v>329.19465700000001</v>
      </c>
      <c r="H215" s="5">
        <v>114.717215</v>
      </c>
      <c r="I215" s="6" t="s">
        <v>21</v>
      </c>
      <c r="J215" s="6" t="s">
        <v>21</v>
      </c>
      <c r="K215" s="5" t="s">
        <v>21</v>
      </c>
      <c r="L215" s="5" t="s">
        <v>21</v>
      </c>
      <c r="M215" s="5">
        <v>53.977871</v>
      </c>
      <c r="N215" s="5">
        <v>14.205741</v>
      </c>
      <c r="O215" s="6" t="s">
        <v>21</v>
      </c>
      <c r="P215" s="6" t="s">
        <v>21</v>
      </c>
      <c r="Q215" s="5" t="s">
        <v>21</v>
      </c>
      <c r="R215" s="7">
        <v>0</v>
      </c>
      <c r="S215" s="5">
        <v>56.479007000000003</v>
      </c>
      <c r="T215" s="5">
        <v>14.06691</v>
      </c>
      <c r="U215" s="6" t="s">
        <v>21</v>
      </c>
      <c r="V215" s="51" t="s">
        <v>21</v>
      </c>
      <c r="AA215" s="12">
        <v>484.70400000000001</v>
      </c>
      <c r="AB215" s="12">
        <v>0</v>
      </c>
      <c r="AC215" s="12">
        <v>517.80698900000004</v>
      </c>
      <c r="AD215" s="12">
        <v>199.57550900000001</v>
      </c>
      <c r="AE215" s="12">
        <v>273.33520399999998</v>
      </c>
      <c r="AF215" s="13">
        <v>0</v>
      </c>
      <c r="AG215" s="13">
        <v>115.890007</v>
      </c>
      <c r="AH215" s="12">
        <v>30.415244000000001</v>
      </c>
      <c r="AI215" s="12">
        <v>33.740459000000001</v>
      </c>
      <c r="AJ215" s="12">
        <v>55.796883999999999</v>
      </c>
      <c r="AK215" s="12">
        <v>74.115476000000001</v>
      </c>
      <c r="AL215" s="12">
        <v>0</v>
      </c>
      <c r="AM215" s="13">
        <v>0</v>
      </c>
      <c r="AN215" s="13">
        <v>57.399853999999998</v>
      </c>
      <c r="AO215" s="12">
        <v>9.5941130000000001</v>
      </c>
      <c r="AP215" s="12">
        <v>10.441927</v>
      </c>
      <c r="AQ215" s="12">
        <v>28.365622999999999</v>
      </c>
      <c r="AR215" s="12">
        <v>45.541784</v>
      </c>
      <c r="AS215" s="12">
        <v>0</v>
      </c>
      <c r="AT215" s="13">
        <v>0</v>
      </c>
      <c r="AU215" s="13">
        <v>70.283968000000002</v>
      </c>
      <c r="AV215" s="12">
        <v>14.205741</v>
      </c>
      <c r="AW215" s="12">
        <v>15.576047000000001</v>
      </c>
      <c r="AX215" s="12">
        <v>33.607007000000003</v>
      </c>
      <c r="AY215" s="12">
        <v>15.576047000000001</v>
      </c>
      <c r="AZ215" s="12">
        <v>33.607007000000003</v>
      </c>
      <c r="BA215" s="13">
        <v>0</v>
      </c>
      <c r="BB215" s="13">
        <v>17.975162000000001</v>
      </c>
      <c r="BC215" s="12">
        <v>14.06691</v>
      </c>
      <c r="BD215" s="12">
        <v>42.279425000000003</v>
      </c>
      <c r="BE215" s="12">
        <v>42.279425000000003</v>
      </c>
      <c r="BF215" s="12">
        <v>42.279425000000003</v>
      </c>
      <c r="BG215" s="12">
        <v>33.257134999999998</v>
      </c>
      <c r="BH215" s="12">
        <v>208.37941000000001</v>
      </c>
      <c r="BI215" s="12">
        <v>208.37941000000001</v>
      </c>
      <c r="BJ215" s="12">
        <v>29.922297</v>
      </c>
      <c r="BK215" s="12">
        <v>170.78042400000001</v>
      </c>
      <c r="BL215" s="12">
        <v>132.03174200000001</v>
      </c>
      <c r="BM215" s="12">
        <v>0</v>
      </c>
      <c r="BN215" s="12">
        <v>172.35584600000001</v>
      </c>
      <c r="BO215" s="12">
        <v>172.35584600000001</v>
      </c>
      <c r="BP215" s="12">
        <v>209.52349100000001</v>
      </c>
      <c r="BQ215" s="12">
        <v>245.529721</v>
      </c>
      <c r="BR215" s="12">
        <v>303.30709400000001</v>
      </c>
      <c r="BS215" s="12">
        <v>0</v>
      </c>
    </row>
    <row r="216" spans="2:71" x14ac:dyDescent="0.2">
      <c r="B216" s="11" t="s">
        <v>196</v>
      </c>
      <c r="C216" s="83" t="s">
        <v>21</v>
      </c>
      <c r="D216" s="68" t="s">
        <v>0</v>
      </c>
      <c r="E216" s="5" t="s">
        <v>21</v>
      </c>
      <c r="F216" s="5" t="s">
        <v>21</v>
      </c>
      <c r="G216" s="5">
        <v>84.070645999999996</v>
      </c>
      <c r="H216" s="5">
        <v>103.821544</v>
      </c>
      <c r="I216" s="6" t="s">
        <v>21</v>
      </c>
      <c r="J216" s="6" t="s">
        <v>21</v>
      </c>
      <c r="K216" s="5" t="s">
        <v>21</v>
      </c>
      <c r="L216" s="5" t="s">
        <v>21</v>
      </c>
      <c r="M216" s="5">
        <v>-5.5026580000000003</v>
      </c>
      <c r="N216" s="5">
        <v>18.407105999999999</v>
      </c>
      <c r="O216" s="6" t="s">
        <v>21</v>
      </c>
      <c r="P216" s="6" t="s">
        <v>21</v>
      </c>
      <c r="Q216" s="5" t="s">
        <v>21</v>
      </c>
      <c r="R216" s="7">
        <v>0</v>
      </c>
      <c r="S216" s="5">
        <v>-1.7768660000000001</v>
      </c>
      <c r="T216" s="5">
        <v>19.063607999999999</v>
      </c>
      <c r="U216" s="6" t="s">
        <v>21</v>
      </c>
      <c r="V216" s="51" t="s">
        <v>21</v>
      </c>
      <c r="AA216" s="12">
        <v>1028.29584</v>
      </c>
      <c r="AB216" s="12">
        <v>0</v>
      </c>
      <c r="AC216" s="12">
        <v>288.94287100000003</v>
      </c>
      <c r="AD216" s="12">
        <v>83.785617000000002</v>
      </c>
      <c r="AE216" s="12">
        <v>54.907812</v>
      </c>
      <c r="AF216" s="13">
        <v>0</v>
      </c>
      <c r="AG216" s="13">
        <v>57.742001999999999</v>
      </c>
      <c r="AH216" s="12">
        <v>23.464631000000001</v>
      </c>
      <c r="AI216" s="12">
        <v>15.84441</v>
      </c>
      <c r="AJ216" s="12">
        <v>1.913745</v>
      </c>
      <c r="AK216" s="12">
        <v>8.4871999999999996</v>
      </c>
      <c r="AL216" s="12">
        <v>0</v>
      </c>
      <c r="AM216" s="13">
        <v>0</v>
      </c>
      <c r="AN216" s="13">
        <v>29.739380000000001</v>
      </c>
      <c r="AO216" s="12">
        <v>13.839290999999999</v>
      </c>
      <c r="AP216" s="12">
        <v>4.3081579999999997</v>
      </c>
      <c r="AQ216" s="12">
        <v>-7.1771830000000003</v>
      </c>
      <c r="AR216" s="12">
        <v>-3.075904</v>
      </c>
      <c r="AS216" s="12">
        <v>0</v>
      </c>
      <c r="AT216" s="13">
        <v>0</v>
      </c>
      <c r="AU216" s="13">
        <v>43.657618999999997</v>
      </c>
      <c r="AV216" s="12">
        <v>18.407105000000001</v>
      </c>
      <c r="AW216" s="12">
        <v>8.772195</v>
      </c>
      <c r="AX216" s="12">
        <v>5.1051029999999997</v>
      </c>
      <c r="AY216" s="12">
        <v>8.772195</v>
      </c>
      <c r="AZ216" s="12">
        <v>5.1051029999999997</v>
      </c>
      <c r="BA216" s="13">
        <v>0</v>
      </c>
      <c r="BB216" s="13">
        <v>35.712072999999997</v>
      </c>
      <c r="BC216" s="12">
        <v>19.063607999999999</v>
      </c>
      <c r="BD216" s="12">
        <v>-0.71836299999999997</v>
      </c>
      <c r="BE216" s="12">
        <v>-0.71836299999999997</v>
      </c>
      <c r="BF216" s="12">
        <v>-0.71836299999999997</v>
      </c>
      <c r="BG216" s="12">
        <v>-4.327725</v>
      </c>
      <c r="BH216" s="12">
        <v>-72.836438000000001</v>
      </c>
      <c r="BI216" s="12">
        <v>-72.836438000000001</v>
      </c>
      <c r="BJ216" s="12">
        <v>-61.334471000000001</v>
      </c>
      <c r="BK216" s="12">
        <v>-31.659799</v>
      </c>
      <c r="BL216" s="12">
        <v>-21.89828</v>
      </c>
      <c r="BM216" s="12">
        <v>0</v>
      </c>
      <c r="BN216" s="12">
        <v>351.43756400000001</v>
      </c>
      <c r="BO216" s="12">
        <v>351.43756400000001</v>
      </c>
      <c r="BP216" s="12">
        <v>350.21899200000001</v>
      </c>
      <c r="BQ216" s="12">
        <v>343.24555500000002</v>
      </c>
      <c r="BR216" s="12">
        <v>343.72484300000002</v>
      </c>
      <c r="BS216" s="12">
        <v>0</v>
      </c>
    </row>
    <row r="217" spans="2:71" x14ac:dyDescent="0.2">
      <c r="B217" s="11" t="s">
        <v>214</v>
      </c>
      <c r="C217" s="83" t="s">
        <v>21</v>
      </c>
      <c r="D217" s="68" t="s">
        <v>0</v>
      </c>
      <c r="E217" s="5" t="s">
        <v>21</v>
      </c>
      <c r="F217" s="5" t="s">
        <v>21</v>
      </c>
      <c r="G217" s="5">
        <v>13.976845000000001</v>
      </c>
      <c r="H217" s="5">
        <v>65.877616000000003</v>
      </c>
      <c r="I217" s="6" t="s">
        <v>21</v>
      </c>
      <c r="J217" s="6" t="s">
        <v>21</v>
      </c>
      <c r="K217" s="5" t="s">
        <v>21</v>
      </c>
      <c r="L217" s="5" t="s">
        <v>21</v>
      </c>
      <c r="M217" s="5">
        <v>1.7152530000000001</v>
      </c>
      <c r="N217" s="5">
        <v>3.0557840000000001</v>
      </c>
      <c r="O217" s="6" t="s">
        <v>21</v>
      </c>
      <c r="P217" s="6" t="s">
        <v>21</v>
      </c>
      <c r="Q217" s="5" t="s">
        <v>21</v>
      </c>
      <c r="R217" s="7">
        <v>0</v>
      </c>
      <c r="S217" s="5">
        <v>-8.3288089999999997</v>
      </c>
      <c r="T217" s="5">
        <v>-15.510301</v>
      </c>
      <c r="U217" s="6" t="s">
        <v>21</v>
      </c>
      <c r="V217" s="51" t="s">
        <v>21</v>
      </c>
      <c r="AA217" s="12">
        <v>43.44</v>
      </c>
      <c r="AB217" s="12">
        <v>0</v>
      </c>
      <c r="AC217" s="12">
        <v>99.948605000000001</v>
      </c>
      <c r="AD217" s="12">
        <v>15.563055</v>
      </c>
      <c r="AE217" s="12">
        <v>4.9282729999999999</v>
      </c>
      <c r="AF217" s="13">
        <v>0</v>
      </c>
      <c r="AG217" s="13">
        <v>10.563566</v>
      </c>
      <c r="AH217" s="12">
        <v>4.6978070000000001</v>
      </c>
      <c r="AI217" s="12">
        <v>-0.12724099999999999</v>
      </c>
      <c r="AJ217" s="12">
        <v>0.70918800000000004</v>
      </c>
      <c r="AK217" s="12">
        <v>1.6831210000000001</v>
      </c>
      <c r="AL217" s="12">
        <v>0</v>
      </c>
      <c r="AM217" s="13">
        <v>0</v>
      </c>
      <c r="AN217" s="13">
        <v>2.850508</v>
      </c>
      <c r="AO217" s="12">
        <v>2.2996210000000001</v>
      </c>
      <c r="AP217" s="12">
        <v>-3.0059830000000001</v>
      </c>
      <c r="AQ217" s="12">
        <v>-1.555887</v>
      </c>
      <c r="AR217" s="12">
        <v>0.77945500000000001</v>
      </c>
      <c r="AS217" s="12">
        <v>0</v>
      </c>
      <c r="AT217" s="13">
        <v>0</v>
      </c>
      <c r="AU217" s="13">
        <v>5.1188729999999998</v>
      </c>
      <c r="AV217" s="12">
        <v>3.0557840000000001</v>
      </c>
      <c r="AW217" s="12">
        <v>-1.7537160000000001</v>
      </c>
      <c r="AX217" s="12">
        <v>-0.61649699999999996</v>
      </c>
      <c r="AY217" s="12">
        <v>-1.7537160000000001</v>
      </c>
      <c r="AZ217" s="12">
        <v>-0.61649699999999996</v>
      </c>
      <c r="BA217" s="13">
        <v>0</v>
      </c>
      <c r="BB217" s="13">
        <v>-28.104057000000001</v>
      </c>
      <c r="BC217" s="12">
        <v>-15.510301</v>
      </c>
      <c r="BD217" s="12">
        <v>-2.752237</v>
      </c>
      <c r="BE217" s="12">
        <v>-2.752237</v>
      </c>
      <c r="BF217" s="12">
        <v>-2.752237</v>
      </c>
      <c r="BG217" s="12">
        <v>-0.46919899999999998</v>
      </c>
      <c r="BH217" s="12">
        <v>20.977187000000001</v>
      </c>
      <c r="BI217" s="12">
        <v>20.977187000000001</v>
      </c>
      <c r="BJ217" s="12">
        <v>-1.7975829999999999</v>
      </c>
      <c r="BK217" s="12">
        <v>10.824199999999999</v>
      </c>
      <c r="BL217" s="12">
        <v>11.062901</v>
      </c>
      <c r="BM217" s="12">
        <v>0</v>
      </c>
      <c r="BN217" s="12">
        <v>7.2901530000000001</v>
      </c>
      <c r="BO217" s="12">
        <v>7.2901530000000001</v>
      </c>
      <c r="BP217" s="12">
        <v>31.506201999999998</v>
      </c>
      <c r="BQ217" s="12">
        <v>31.216732</v>
      </c>
      <c r="BR217" s="12">
        <v>22.834228</v>
      </c>
      <c r="BS217" s="12">
        <v>0</v>
      </c>
    </row>
    <row r="218" spans="2:71" x14ac:dyDescent="0.2">
      <c r="B218" s="11" t="s">
        <v>207</v>
      </c>
      <c r="C218" s="83" t="s">
        <v>21</v>
      </c>
      <c r="D218" s="68" t="s">
        <v>0</v>
      </c>
      <c r="E218" s="5" t="s">
        <v>21</v>
      </c>
      <c r="F218" s="5" t="s">
        <v>21</v>
      </c>
      <c r="G218" s="5">
        <v>44.698425</v>
      </c>
      <c r="H218" s="5">
        <v>58.725315999999999</v>
      </c>
      <c r="I218" s="6" t="s">
        <v>21</v>
      </c>
      <c r="J218" s="6" t="s">
        <v>21</v>
      </c>
      <c r="K218" s="5" t="s">
        <v>21</v>
      </c>
      <c r="L218" s="5" t="s">
        <v>21</v>
      </c>
      <c r="M218" s="5">
        <v>3.1418309999999998</v>
      </c>
      <c r="N218" s="5">
        <v>8.3712300000000006</v>
      </c>
      <c r="O218" s="6" t="s">
        <v>21</v>
      </c>
      <c r="P218" s="6" t="s">
        <v>21</v>
      </c>
      <c r="Q218" s="5" t="s">
        <v>21</v>
      </c>
      <c r="R218" s="7">
        <v>0</v>
      </c>
      <c r="S218" s="5">
        <v>-3.1609999999999999E-2</v>
      </c>
      <c r="T218" s="5">
        <v>6.5605989999999998</v>
      </c>
      <c r="U218" s="6" t="s">
        <v>21</v>
      </c>
      <c r="V218" s="51" t="s">
        <v>21</v>
      </c>
      <c r="AA218" s="12">
        <v>630.85824000000002</v>
      </c>
      <c r="AB218" s="12">
        <v>0</v>
      </c>
      <c r="AC218" s="12">
        <v>155.36573899999999</v>
      </c>
      <c r="AD218" s="12">
        <v>44.034314999999999</v>
      </c>
      <c r="AE218" s="12">
        <v>26.063604000000002</v>
      </c>
      <c r="AF218" s="13">
        <v>0</v>
      </c>
      <c r="AG218" s="13">
        <v>39.856673999999998</v>
      </c>
      <c r="AH218" s="12">
        <v>11.426295</v>
      </c>
      <c r="AI218" s="12">
        <v>9.1740399999999998</v>
      </c>
      <c r="AJ218" s="12">
        <v>-2.038262</v>
      </c>
      <c r="AK218" s="12">
        <v>6.7869070000000002</v>
      </c>
      <c r="AL218" s="12">
        <v>0</v>
      </c>
      <c r="AM218" s="13">
        <v>0</v>
      </c>
      <c r="AN218" s="13">
        <v>18.945243000000001</v>
      </c>
      <c r="AO218" s="12">
        <v>5.0609570000000001</v>
      </c>
      <c r="AP218" s="12">
        <v>5.0022849999999996</v>
      </c>
      <c r="AQ218" s="12">
        <v>-8.2507110000000008</v>
      </c>
      <c r="AR218" s="12">
        <v>-0.58021900000000004</v>
      </c>
      <c r="AS218" s="12">
        <v>0</v>
      </c>
      <c r="AT218" s="13">
        <v>0</v>
      </c>
      <c r="AU218" s="13">
        <v>27.531737</v>
      </c>
      <c r="AV218" s="12">
        <v>8.3712309999999999</v>
      </c>
      <c r="AW218" s="12">
        <v>7.8041539999999996</v>
      </c>
      <c r="AX218" s="12">
        <v>-5.4920169999999997</v>
      </c>
      <c r="AY218" s="12">
        <v>7.8041539999999996</v>
      </c>
      <c r="AZ218" s="12">
        <v>-5.4920169999999997</v>
      </c>
      <c r="BA218" s="13">
        <v>0</v>
      </c>
      <c r="BB218" s="13">
        <v>26.462326000000001</v>
      </c>
      <c r="BC218" s="12">
        <v>6.5605989999999998</v>
      </c>
      <c r="BD218" s="12">
        <v>3.9487410000000001</v>
      </c>
      <c r="BE218" s="12">
        <v>3.9487410000000001</v>
      </c>
      <c r="BF218" s="12">
        <v>3.9487410000000001</v>
      </c>
      <c r="BG218" s="12">
        <v>6.3168150000000001</v>
      </c>
      <c r="BH218" s="12">
        <v>36.929053000000003</v>
      </c>
      <c r="BI218" s="12">
        <v>36.929053000000003</v>
      </c>
      <c r="BJ218" s="12">
        <v>54.167178</v>
      </c>
      <c r="BK218" s="12">
        <v>40.669153999999999</v>
      </c>
      <c r="BL218" s="12">
        <v>-25.556944000000001</v>
      </c>
      <c r="BM218" s="12">
        <v>0</v>
      </c>
      <c r="BN218" s="12">
        <v>253.507115</v>
      </c>
      <c r="BO218" s="12">
        <v>253.507115</v>
      </c>
      <c r="BP218" s="12">
        <v>257.38160599999998</v>
      </c>
      <c r="BQ218" s="12">
        <v>203.95924199999999</v>
      </c>
      <c r="BR218" s="12">
        <v>203.52163100000001</v>
      </c>
      <c r="BS218" s="12">
        <v>0</v>
      </c>
    </row>
    <row r="219" spans="2:71" x14ac:dyDescent="0.2">
      <c r="B219" s="11" t="s">
        <v>236</v>
      </c>
      <c r="C219" s="83" t="s">
        <v>21</v>
      </c>
      <c r="D219" s="68" t="s">
        <v>0</v>
      </c>
      <c r="E219" s="5" t="s">
        <v>21</v>
      </c>
      <c r="F219" s="5" t="s">
        <v>21</v>
      </c>
      <c r="G219" s="5">
        <v>3.3099099999999999</v>
      </c>
      <c r="H219" s="5">
        <v>42.231616000000002</v>
      </c>
      <c r="I219" s="6" t="s">
        <v>21</v>
      </c>
      <c r="J219" s="6" t="s">
        <v>21</v>
      </c>
      <c r="K219" s="5" t="s">
        <v>21</v>
      </c>
      <c r="L219" s="5" t="s">
        <v>21</v>
      </c>
      <c r="M219" s="5">
        <v>-0.11867300000000003</v>
      </c>
      <c r="N219" s="5">
        <v>3.7298870000000002</v>
      </c>
      <c r="O219" s="6" t="s">
        <v>21</v>
      </c>
      <c r="P219" s="6" t="s">
        <v>21</v>
      </c>
      <c r="Q219" s="5" t="s">
        <v>21</v>
      </c>
      <c r="R219" s="7">
        <v>0</v>
      </c>
      <c r="S219" s="5">
        <v>-3.4728919999999999</v>
      </c>
      <c r="T219" s="5">
        <v>-8.3648199999999999</v>
      </c>
      <c r="U219" s="6" t="s">
        <v>21</v>
      </c>
      <c r="V219" s="51" t="s">
        <v>21</v>
      </c>
      <c r="AA219" s="12">
        <v>26.2912</v>
      </c>
      <c r="AB219" s="12">
        <v>0</v>
      </c>
      <c r="AC219" s="12">
        <v>103.05396</v>
      </c>
      <c r="AD219" s="12">
        <v>20.677800000000001</v>
      </c>
      <c r="AE219" s="12">
        <v>4.5991559999999998</v>
      </c>
      <c r="AF219" s="13">
        <v>0</v>
      </c>
      <c r="AG219" s="13">
        <v>15.652075999999999</v>
      </c>
      <c r="AH219" s="12">
        <v>7.8310069999999996</v>
      </c>
      <c r="AI219" s="12">
        <v>0.24412400000000001</v>
      </c>
      <c r="AJ219" s="12">
        <v>0.435116</v>
      </c>
      <c r="AK219" s="12">
        <v>0.96430000000000005</v>
      </c>
      <c r="AL219" s="12">
        <v>0</v>
      </c>
      <c r="AM219" s="13">
        <v>0</v>
      </c>
      <c r="AN219" s="13">
        <v>3.7706740000000001</v>
      </c>
      <c r="AO219" s="12">
        <v>3.1527370000000001</v>
      </c>
      <c r="AP219" s="12">
        <v>-3.3910680000000002</v>
      </c>
      <c r="AQ219" s="12">
        <v>-1.2221839999999999</v>
      </c>
      <c r="AR219" s="12">
        <v>-0.44222600000000001</v>
      </c>
      <c r="AS219" s="12">
        <v>0</v>
      </c>
      <c r="AT219" s="13">
        <v>0</v>
      </c>
      <c r="AU219" s="13">
        <v>5.5381669999999996</v>
      </c>
      <c r="AV219" s="12">
        <v>3.7298870000000002</v>
      </c>
      <c r="AW219" s="12">
        <v>-2.8156150000000002</v>
      </c>
      <c r="AX219" s="12">
        <v>-0.84565299999999999</v>
      </c>
      <c r="AY219" s="12">
        <v>-2.8156150000000002</v>
      </c>
      <c r="AZ219" s="12">
        <v>-0.84565299999999999</v>
      </c>
      <c r="BA219" s="13">
        <v>0</v>
      </c>
      <c r="BB219" s="13">
        <v>-15.262314</v>
      </c>
      <c r="BC219" s="12">
        <v>-8.3648199999999999</v>
      </c>
      <c r="BD219" s="12">
        <v>-0.51122100000000004</v>
      </c>
      <c r="BE219" s="12">
        <v>-0.51122100000000004</v>
      </c>
      <c r="BF219" s="12">
        <v>-0.51122100000000004</v>
      </c>
      <c r="BG219" s="12">
        <v>-5.9334389999999999</v>
      </c>
      <c r="BH219" s="12">
        <v>44.707124999999998</v>
      </c>
      <c r="BI219" s="12">
        <v>44.707124999999998</v>
      </c>
      <c r="BJ219" s="12">
        <v>49.310478000000003</v>
      </c>
      <c r="BK219" s="12">
        <v>46.734321999999999</v>
      </c>
      <c r="BL219" s="12">
        <v>51.793388</v>
      </c>
      <c r="BM219" s="12">
        <v>0</v>
      </c>
      <c r="BN219" s="12">
        <v>-8.8581620000000001</v>
      </c>
      <c r="BO219" s="12">
        <v>-8.8581620000000001</v>
      </c>
      <c r="BP219" s="12">
        <v>0.66532199999999997</v>
      </c>
      <c r="BQ219" s="12">
        <v>-5.2681170000000002</v>
      </c>
      <c r="BR219" s="12">
        <v>-8.7776139999999998</v>
      </c>
      <c r="BS219" s="12">
        <v>0</v>
      </c>
    </row>
    <row r="220" spans="2:71" x14ac:dyDescent="0.2">
      <c r="B220" s="11" t="s">
        <v>244</v>
      </c>
      <c r="C220" s="83" t="s">
        <v>21</v>
      </c>
      <c r="D220" s="68" t="s">
        <v>0</v>
      </c>
      <c r="E220" s="5" t="s">
        <v>21</v>
      </c>
      <c r="F220" s="5" t="s">
        <v>21</v>
      </c>
      <c r="G220" s="5">
        <v>1.7934779999999999</v>
      </c>
      <c r="H220" s="5">
        <v>2.4865360000000001</v>
      </c>
      <c r="I220" s="6" t="s">
        <v>21</v>
      </c>
      <c r="J220" s="6" t="s">
        <v>21</v>
      </c>
      <c r="K220" s="5" t="s">
        <v>21</v>
      </c>
      <c r="L220" s="5" t="s">
        <v>21</v>
      </c>
      <c r="M220" s="5">
        <v>-0.64463700000000002</v>
      </c>
      <c r="N220" s="5">
        <v>-0.22075299999999998</v>
      </c>
      <c r="O220" s="6" t="s">
        <v>21</v>
      </c>
      <c r="P220" s="6" t="s">
        <v>21</v>
      </c>
      <c r="Q220" s="5" t="s">
        <v>21</v>
      </c>
      <c r="R220" s="7">
        <v>0</v>
      </c>
      <c r="S220" s="5">
        <v>-3.3259639999999999</v>
      </c>
      <c r="T220" s="5">
        <v>-2.4900920000000002</v>
      </c>
      <c r="U220" s="6" t="s">
        <v>21</v>
      </c>
      <c r="V220" s="51" t="s">
        <v>21</v>
      </c>
      <c r="AA220" s="12">
        <v>67.715999999999994</v>
      </c>
      <c r="AB220" s="12">
        <v>0</v>
      </c>
      <c r="AC220" s="12">
        <v>23.442048</v>
      </c>
      <c r="AD220" s="12">
        <v>5.5229799999999996</v>
      </c>
      <c r="AE220" s="12">
        <v>3.658617</v>
      </c>
      <c r="AF220" s="13">
        <v>0</v>
      </c>
      <c r="AG220" s="13">
        <v>5.1906429999999997</v>
      </c>
      <c r="AH220" s="12">
        <v>0.47993999999999998</v>
      </c>
      <c r="AI220" s="12">
        <v>0.11518100000000001</v>
      </c>
      <c r="AJ220" s="12">
        <v>0.83877599999999997</v>
      </c>
      <c r="AK220" s="12">
        <v>9.3476000000000004E-2</v>
      </c>
      <c r="AL220" s="12">
        <v>0</v>
      </c>
      <c r="AM220" s="13">
        <v>0</v>
      </c>
      <c r="AN220" s="13">
        <v>2.8783949999999998</v>
      </c>
      <c r="AO220" s="12">
        <v>-0.27961999999999998</v>
      </c>
      <c r="AP220" s="12">
        <v>-1.1177539999999999</v>
      </c>
      <c r="AQ220" s="12">
        <v>-9.4704999999999998E-2</v>
      </c>
      <c r="AR220" s="12">
        <v>-0.70416100000000004</v>
      </c>
      <c r="AS220" s="12">
        <v>0</v>
      </c>
      <c r="AT220" s="13">
        <v>0</v>
      </c>
      <c r="AU220" s="13">
        <v>3.0679889999999999</v>
      </c>
      <c r="AV220" s="12">
        <v>-0.220753</v>
      </c>
      <c r="AW220" s="12">
        <v>-1.055472</v>
      </c>
      <c r="AX220" s="12">
        <v>-3.4553E-2</v>
      </c>
      <c r="AY220" s="12">
        <v>-1.055472</v>
      </c>
      <c r="AZ220" s="12">
        <v>-3.4553E-2</v>
      </c>
      <c r="BA220" s="13">
        <v>0</v>
      </c>
      <c r="BB220" s="13">
        <v>-2.3376549999999998</v>
      </c>
      <c r="BC220" s="12">
        <v>-2.4900920000000002</v>
      </c>
      <c r="BD220" s="12">
        <v>-6.6253169999999999</v>
      </c>
      <c r="BE220" s="12">
        <v>-6.6253169999999999</v>
      </c>
      <c r="BF220" s="12">
        <v>-6.6253169999999999</v>
      </c>
      <c r="BG220" s="12">
        <v>-2.2650489999999999</v>
      </c>
      <c r="BH220" s="12">
        <v>16.843464000000001</v>
      </c>
      <c r="BI220" s="12">
        <v>16.843464000000001</v>
      </c>
      <c r="BJ220" s="12">
        <v>13.959486</v>
      </c>
      <c r="BK220" s="12">
        <v>12.250256</v>
      </c>
      <c r="BL220" s="12">
        <v>11.470096</v>
      </c>
      <c r="BM220" s="12">
        <v>0</v>
      </c>
      <c r="BN220" s="12">
        <v>96.851822999999996</v>
      </c>
      <c r="BO220" s="12">
        <v>96.851822999999996</v>
      </c>
      <c r="BP220" s="12">
        <v>90.190858000000006</v>
      </c>
      <c r="BQ220" s="12">
        <v>87.891069999999999</v>
      </c>
      <c r="BR220" s="12">
        <v>84.555261000000002</v>
      </c>
      <c r="BS220" s="12">
        <v>0</v>
      </c>
    </row>
    <row r="221" spans="2:71" x14ac:dyDescent="0.2">
      <c r="B221" s="11" t="s">
        <v>245</v>
      </c>
      <c r="C221" s="83" t="s">
        <v>21</v>
      </c>
      <c r="D221" s="68" t="s">
        <v>0</v>
      </c>
      <c r="E221" s="5" t="s">
        <v>21</v>
      </c>
      <c r="F221" s="5" t="s">
        <v>21</v>
      </c>
      <c r="G221" s="5">
        <v>2.325034</v>
      </c>
      <c r="H221" s="5">
        <v>2.2267769999999998</v>
      </c>
      <c r="I221" s="6" t="s">
        <v>21</v>
      </c>
      <c r="J221" s="6" t="s">
        <v>21</v>
      </c>
      <c r="K221" s="5" t="s">
        <v>21</v>
      </c>
      <c r="L221" s="5" t="s">
        <v>21</v>
      </c>
      <c r="M221" s="5">
        <v>0.760459</v>
      </c>
      <c r="N221" s="5">
        <v>1.0580670000000001</v>
      </c>
      <c r="O221" s="6" t="s">
        <v>21</v>
      </c>
      <c r="P221" s="6" t="s">
        <v>21</v>
      </c>
      <c r="Q221" s="5" t="s">
        <v>21</v>
      </c>
      <c r="R221" s="7">
        <v>0</v>
      </c>
      <c r="S221" s="5">
        <v>2.1161189999999999</v>
      </c>
      <c r="T221" s="5">
        <v>4.130204</v>
      </c>
      <c r="U221" s="6" t="s">
        <v>21</v>
      </c>
      <c r="V221" s="51" t="s">
        <v>21</v>
      </c>
      <c r="AA221" s="12">
        <v>47.594250000000002</v>
      </c>
      <c r="AB221" s="12">
        <v>0</v>
      </c>
      <c r="AC221" s="12">
        <v>5.8460510000000001</v>
      </c>
      <c r="AD221" s="12">
        <v>2.4893320000000001</v>
      </c>
      <c r="AE221" s="12">
        <v>1.7800769999999999</v>
      </c>
      <c r="AF221" s="13">
        <v>0</v>
      </c>
      <c r="AG221" s="13">
        <v>5.8460510000000001</v>
      </c>
      <c r="AH221" s="12">
        <v>2.2267769999999998</v>
      </c>
      <c r="AI221" s="12">
        <v>2.4893320000000001</v>
      </c>
      <c r="AJ221" s="12">
        <v>1.7800769999999999</v>
      </c>
      <c r="AK221" s="12">
        <v>2.325034</v>
      </c>
      <c r="AL221" s="12">
        <v>0</v>
      </c>
      <c r="AM221" s="13">
        <v>0</v>
      </c>
      <c r="AN221" s="13">
        <v>2.5180380000000002</v>
      </c>
      <c r="AO221" s="12">
        <v>1.053002</v>
      </c>
      <c r="AP221" s="12">
        <v>0.97426400000000002</v>
      </c>
      <c r="AQ221" s="12">
        <v>0.54603000000000002</v>
      </c>
      <c r="AR221" s="12">
        <v>0.75251199999999996</v>
      </c>
      <c r="AS221" s="12">
        <v>0</v>
      </c>
      <c r="AT221" s="13">
        <v>0</v>
      </c>
      <c r="AU221" s="13">
        <v>2.5352980000000001</v>
      </c>
      <c r="AV221" s="12">
        <v>1.0580670000000001</v>
      </c>
      <c r="AW221" s="12">
        <v>0.98166600000000004</v>
      </c>
      <c r="AX221" s="12">
        <v>0.55595499999999998</v>
      </c>
      <c r="AY221" s="12">
        <v>0.98166600000000004</v>
      </c>
      <c r="AZ221" s="12">
        <v>0.55595499999999998</v>
      </c>
      <c r="BA221" s="13">
        <v>0</v>
      </c>
      <c r="BB221" s="13">
        <v>18.788174000000001</v>
      </c>
      <c r="BC221" s="12">
        <v>4.130204</v>
      </c>
      <c r="BD221" s="12">
        <v>2.9973040000000002</v>
      </c>
      <c r="BE221" s="12">
        <v>2.9973040000000002</v>
      </c>
      <c r="BF221" s="12">
        <v>2.9973040000000002</v>
      </c>
      <c r="BG221" s="12">
        <v>2.9842520000000001</v>
      </c>
      <c r="BH221" s="12">
        <v>-69.653165000000001</v>
      </c>
      <c r="BI221" s="12">
        <v>-69.653165000000001</v>
      </c>
      <c r="BJ221" s="12">
        <v>-63.739249000000001</v>
      </c>
      <c r="BK221" s="12">
        <v>-64.159334000000001</v>
      </c>
      <c r="BL221" s="12">
        <v>-48.936602000000001</v>
      </c>
      <c r="BM221" s="12">
        <v>0</v>
      </c>
      <c r="BN221" s="12">
        <v>43.925165999999997</v>
      </c>
      <c r="BO221" s="12">
        <v>43.925165999999997</v>
      </c>
      <c r="BP221" s="12">
        <v>47.008172999999999</v>
      </c>
      <c r="BQ221" s="12">
        <v>50.001482000000003</v>
      </c>
      <c r="BR221" s="12">
        <v>30.446445000000001</v>
      </c>
      <c r="BS221" s="12">
        <v>0</v>
      </c>
    </row>
    <row r="222" spans="2:71" x14ac:dyDescent="0.2">
      <c r="B222" s="11" t="s">
        <v>264</v>
      </c>
      <c r="C222" s="83" t="s">
        <v>21</v>
      </c>
      <c r="D222" s="68" t="s">
        <v>0</v>
      </c>
      <c r="E222" s="5" t="s">
        <v>21</v>
      </c>
      <c r="F222" s="5" t="s">
        <v>21</v>
      </c>
      <c r="G222" s="5">
        <v>22.112134000000001</v>
      </c>
      <c r="H222" s="5">
        <v>25.509801</v>
      </c>
      <c r="I222" s="6" t="s">
        <v>21</v>
      </c>
      <c r="J222" s="6" t="s">
        <v>21</v>
      </c>
      <c r="K222" s="5" t="s">
        <v>21</v>
      </c>
      <c r="L222" s="5" t="s">
        <v>21</v>
      </c>
      <c r="M222" s="5">
        <v>3.2860679999999998</v>
      </c>
      <c r="N222" s="5">
        <v>0.23184399999999999</v>
      </c>
      <c r="O222" s="6" t="s">
        <v>21</v>
      </c>
      <c r="P222" s="6" t="s">
        <v>21</v>
      </c>
      <c r="Q222" s="5" t="s">
        <v>21</v>
      </c>
      <c r="R222" s="7">
        <v>0</v>
      </c>
      <c r="S222" s="5">
        <v>-2.5672839999999999</v>
      </c>
      <c r="T222" s="5">
        <v>1.1691999999999999E-2</v>
      </c>
      <c r="U222" s="6" t="s">
        <v>21</v>
      </c>
      <c r="V222" s="51" t="s">
        <v>21</v>
      </c>
      <c r="AA222" s="12">
        <v>20.678999999999995</v>
      </c>
      <c r="AB222" s="12">
        <v>0</v>
      </c>
      <c r="AC222" s="12">
        <v>59.146299999999997</v>
      </c>
      <c r="AD222" s="12">
        <v>46.986750000000001</v>
      </c>
      <c r="AE222" s="12">
        <v>10.42892</v>
      </c>
      <c r="AF222" s="13">
        <v>0</v>
      </c>
      <c r="AG222" s="13">
        <v>11.506715</v>
      </c>
      <c r="AH222" s="12">
        <v>2.2999930000000002</v>
      </c>
      <c r="AI222" s="12">
        <v>2.7993779999999999</v>
      </c>
      <c r="AJ222" s="12">
        <v>0.91142599999999996</v>
      </c>
      <c r="AK222" s="12">
        <v>3.5360999999999998</v>
      </c>
      <c r="AL222" s="12">
        <v>0</v>
      </c>
      <c r="AM222" s="13">
        <v>0</v>
      </c>
      <c r="AN222" s="13">
        <v>8.1690129999999996</v>
      </c>
      <c r="AO222" s="12">
        <v>0.28289900000000001</v>
      </c>
      <c r="AP222" s="12">
        <v>1.258006</v>
      </c>
      <c r="AQ222" s="12">
        <v>0.338005</v>
      </c>
      <c r="AR222" s="12">
        <v>2.8523999999999998</v>
      </c>
      <c r="AS222" s="12">
        <v>0</v>
      </c>
      <c r="AT222" s="13">
        <v>0</v>
      </c>
      <c r="AU222" s="13">
        <v>8.8055409999999998</v>
      </c>
      <c r="AV222" s="12">
        <v>4.0366619999999998</v>
      </c>
      <c r="AW222" s="12">
        <v>2.5809850000000001</v>
      </c>
      <c r="AX222" s="12">
        <v>0.78053799999999995</v>
      </c>
      <c r="AY222" s="12">
        <v>2.5809850000000001</v>
      </c>
      <c r="AZ222" s="12">
        <v>0.78053799999999995</v>
      </c>
      <c r="BA222" s="13">
        <v>0</v>
      </c>
      <c r="BB222" s="13">
        <v>-0.27711000000000002</v>
      </c>
      <c r="BC222" s="12">
        <v>1.1691999999999999E-2</v>
      </c>
      <c r="BD222" s="12">
        <v>-0.141565</v>
      </c>
      <c r="BE222" s="12">
        <v>-0.141565</v>
      </c>
      <c r="BF222" s="12">
        <v>-0.141565</v>
      </c>
      <c r="BG222" s="12">
        <v>0.134876</v>
      </c>
      <c r="BH222" s="12">
        <v>27.966218000000001</v>
      </c>
      <c r="BI222" s="12">
        <v>27.966218000000001</v>
      </c>
      <c r="BJ222" s="12">
        <v>25.728749000000001</v>
      </c>
      <c r="BK222" s="12">
        <v>24.076847000000001</v>
      </c>
      <c r="BL222" s="12">
        <v>23.209357000000001</v>
      </c>
      <c r="BM222" s="12">
        <v>0</v>
      </c>
      <c r="BN222" s="12">
        <v>25.714751</v>
      </c>
      <c r="BO222" s="12">
        <v>25.714751</v>
      </c>
      <c r="BP222" s="12">
        <v>25.428585000000002</v>
      </c>
      <c r="BQ222" s="12">
        <v>25.540607999999999</v>
      </c>
      <c r="BR222" s="12">
        <v>23.114311000000001</v>
      </c>
      <c r="BS222" s="12">
        <v>0</v>
      </c>
    </row>
    <row r="223" spans="2:71" x14ac:dyDescent="0.2">
      <c r="B223" s="11" t="s">
        <v>279</v>
      </c>
      <c r="C223" s="83" t="s">
        <v>21</v>
      </c>
      <c r="D223" s="68" t="s">
        <v>1</v>
      </c>
      <c r="E223" s="5" t="s">
        <v>21</v>
      </c>
      <c r="F223" s="5" t="s">
        <v>21</v>
      </c>
      <c r="G223" s="5" t="s">
        <v>21</v>
      </c>
      <c r="H223" s="5" t="s">
        <v>21</v>
      </c>
      <c r="I223" s="6" t="s">
        <v>21</v>
      </c>
      <c r="J223" s="6" t="s">
        <v>21</v>
      </c>
      <c r="K223" s="5" t="s">
        <v>21</v>
      </c>
      <c r="L223" s="5" t="s">
        <v>21</v>
      </c>
      <c r="M223" s="5" t="s">
        <v>21</v>
      </c>
      <c r="N223" s="5" t="s">
        <v>21</v>
      </c>
      <c r="O223" s="6" t="s">
        <v>21</v>
      </c>
      <c r="P223" s="6" t="s">
        <v>21</v>
      </c>
      <c r="Q223" s="5" t="s">
        <v>21</v>
      </c>
      <c r="R223" s="7">
        <v>0</v>
      </c>
      <c r="S223" s="5">
        <v>-155.196</v>
      </c>
      <c r="T223" s="5">
        <v>11.272</v>
      </c>
      <c r="U223" s="6" t="s">
        <v>21</v>
      </c>
      <c r="V223" s="51" t="s">
        <v>21</v>
      </c>
      <c r="AA223" s="12">
        <v>1181.1600000000001</v>
      </c>
      <c r="AB223" s="12">
        <v>0</v>
      </c>
      <c r="AC223" s="12">
        <v>1169.029</v>
      </c>
      <c r="AD223" s="12">
        <v>294.69900000000001</v>
      </c>
      <c r="AE223" s="12">
        <v>209.11</v>
      </c>
      <c r="AF223" s="13">
        <v>0</v>
      </c>
      <c r="AG223" s="13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3">
        <v>0</v>
      </c>
      <c r="AN223" s="13">
        <v>0</v>
      </c>
      <c r="AO223" s="12">
        <v>783.71299999999997</v>
      </c>
      <c r="AP223" s="12">
        <v>783.23199999999997</v>
      </c>
      <c r="AQ223" s="12">
        <v>783.23199999999997</v>
      </c>
      <c r="AR223" s="12">
        <v>783.23199999999997</v>
      </c>
      <c r="AS223" s="12">
        <v>0</v>
      </c>
      <c r="AT223" s="13">
        <v>0</v>
      </c>
      <c r="AU223" s="13">
        <v>0</v>
      </c>
      <c r="AV223" s="12">
        <v>16.175000000000001</v>
      </c>
      <c r="AW223" s="12">
        <v>16.565999999999999</v>
      </c>
      <c r="AX223" s="12">
        <v>32.296999999999997</v>
      </c>
      <c r="AY223" s="12">
        <v>16.565999999999999</v>
      </c>
      <c r="AZ223" s="12">
        <v>32.296999999999997</v>
      </c>
      <c r="BA223" s="13">
        <v>0</v>
      </c>
      <c r="BB223" s="13">
        <v>82.625</v>
      </c>
      <c r="BC223" s="12">
        <v>147.02500000000001</v>
      </c>
      <c r="BD223" s="12">
        <v>143.74600000000001</v>
      </c>
      <c r="BE223" s="12">
        <v>143.74600000000001</v>
      </c>
      <c r="BF223" s="12">
        <v>143.74600000000001</v>
      </c>
      <c r="BG223" s="12">
        <v>173.05500000000001</v>
      </c>
      <c r="BH223" s="12">
        <v>0</v>
      </c>
      <c r="BI223" s="12">
        <v>0</v>
      </c>
      <c r="BJ223" s="12">
        <v>0</v>
      </c>
      <c r="BK223" s="12">
        <v>0</v>
      </c>
      <c r="BL223" s="12">
        <v>0</v>
      </c>
      <c r="BM223" s="12">
        <v>0</v>
      </c>
      <c r="BN223" s="12">
        <v>2366.3159999999998</v>
      </c>
      <c r="BO223" s="12">
        <v>2366.3159999999998</v>
      </c>
      <c r="BP223" s="12">
        <v>2377.326</v>
      </c>
      <c r="BQ223" s="12">
        <v>2281.6329999999998</v>
      </c>
      <c r="BR223" s="12">
        <v>2131.1729999999998</v>
      </c>
      <c r="BS223" s="12">
        <v>0</v>
      </c>
    </row>
    <row r="224" spans="2:71" x14ac:dyDescent="0.2">
      <c r="B224" s="11" t="s">
        <v>276</v>
      </c>
      <c r="C224" s="83" t="s">
        <v>21</v>
      </c>
      <c r="D224" s="68" t="s">
        <v>0</v>
      </c>
      <c r="E224" s="5" t="s">
        <v>21</v>
      </c>
      <c r="F224" s="5" t="s">
        <v>21</v>
      </c>
      <c r="G224" s="5">
        <v>1.556724</v>
      </c>
      <c r="H224" s="5">
        <v>1.697695</v>
      </c>
      <c r="I224" s="6" t="s">
        <v>21</v>
      </c>
      <c r="J224" s="6" t="s">
        <v>21</v>
      </c>
      <c r="K224" s="5" t="s">
        <v>21</v>
      </c>
      <c r="L224" s="5" t="s">
        <v>21</v>
      </c>
      <c r="M224" s="5">
        <v>1.510222</v>
      </c>
      <c r="N224" s="5">
        <v>1.552119</v>
      </c>
      <c r="O224" s="6" t="s">
        <v>21</v>
      </c>
      <c r="P224" s="6" t="s">
        <v>21</v>
      </c>
      <c r="Q224" s="5" t="s">
        <v>21</v>
      </c>
      <c r="R224" s="7">
        <v>0</v>
      </c>
      <c r="S224" s="5">
        <v>12.15428</v>
      </c>
      <c r="T224" s="5">
        <v>2.5928040000000001</v>
      </c>
      <c r="U224" s="6" t="s">
        <v>21</v>
      </c>
      <c r="V224" s="51" t="s">
        <v>21</v>
      </c>
      <c r="AA224" s="12">
        <v>222.01740000000001</v>
      </c>
      <c r="AB224" s="12">
        <v>0</v>
      </c>
      <c r="AC224" s="12">
        <v>4.7420609999999996</v>
      </c>
      <c r="AD224" s="12">
        <v>1.6710240000000001</v>
      </c>
      <c r="AE224" s="12">
        <v>1.560009</v>
      </c>
      <c r="AF224" s="13">
        <v>0</v>
      </c>
      <c r="AG224" s="13">
        <v>4.5495349999999997</v>
      </c>
      <c r="AH224" s="12">
        <v>1.630789</v>
      </c>
      <c r="AI224" s="12">
        <v>1.603737</v>
      </c>
      <c r="AJ224" s="12">
        <v>1.5205109999999999</v>
      </c>
      <c r="AK224" s="12">
        <v>1.596222</v>
      </c>
      <c r="AL224" s="12">
        <v>0</v>
      </c>
      <c r="AM224" s="13">
        <v>0</v>
      </c>
      <c r="AN224" s="13">
        <v>3.7925900000000001</v>
      </c>
      <c r="AO224" s="12">
        <v>1.333526</v>
      </c>
      <c r="AP224" s="12">
        <v>1.3578170000000001</v>
      </c>
      <c r="AQ224" s="12">
        <v>1.3296779999999999</v>
      </c>
      <c r="AR224" s="12">
        <v>1.3957729999999999</v>
      </c>
      <c r="AS224" s="12">
        <v>0</v>
      </c>
      <c r="AT224" s="13">
        <v>0</v>
      </c>
      <c r="AU224" s="13">
        <v>4.4337559999999998</v>
      </c>
      <c r="AV224" s="12">
        <v>1.552119</v>
      </c>
      <c r="AW224" s="12">
        <v>1.5790150000000001</v>
      </c>
      <c r="AX224" s="12">
        <v>1.42675</v>
      </c>
      <c r="AY224" s="12">
        <v>1.5790150000000001</v>
      </c>
      <c r="AZ224" s="12">
        <v>1.42675</v>
      </c>
      <c r="BA224" s="13">
        <v>0</v>
      </c>
      <c r="BB224" s="13">
        <v>-12.139842</v>
      </c>
      <c r="BC224" s="12">
        <v>2.5928040000000001</v>
      </c>
      <c r="BD224" s="12">
        <v>-0.15739800000000001</v>
      </c>
      <c r="BE224" s="12">
        <v>-0.15739800000000001</v>
      </c>
      <c r="BF224" s="12">
        <v>-0.15739800000000001</v>
      </c>
      <c r="BG224" s="12">
        <v>-2.8531499999999999</v>
      </c>
      <c r="BH224" s="12">
        <v>-5.5979729999999996</v>
      </c>
      <c r="BI224" s="12">
        <v>-5.5979729999999996</v>
      </c>
      <c r="BJ224" s="12">
        <v>-1.160145</v>
      </c>
      <c r="BK224" s="12">
        <v>-2.276996</v>
      </c>
      <c r="BL224" s="12">
        <v>-0.53451300000000002</v>
      </c>
      <c r="BM224" s="12">
        <v>0</v>
      </c>
      <c r="BN224" s="12">
        <v>23.613956000000002</v>
      </c>
      <c r="BO224" s="12">
        <v>23.613956000000002</v>
      </c>
      <c r="BP224" s="12">
        <v>23.432614999999998</v>
      </c>
      <c r="BQ224" s="12">
        <v>20.571808999999998</v>
      </c>
      <c r="BR224" s="12">
        <v>191.51779199999999</v>
      </c>
      <c r="BS224" s="12">
        <v>0</v>
      </c>
    </row>
    <row r="225" spans="2:71" x14ac:dyDescent="0.2">
      <c r="B225" s="11" t="s">
        <v>288</v>
      </c>
      <c r="C225" s="83" t="s">
        <v>21</v>
      </c>
      <c r="D225" s="68" t="s">
        <v>0</v>
      </c>
      <c r="E225" s="5" t="s">
        <v>21</v>
      </c>
      <c r="F225" s="5" t="s">
        <v>21</v>
      </c>
      <c r="G225" s="5">
        <v>12.334678</v>
      </c>
      <c r="H225" s="5">
        <v>26.382317</v>
      </c>
      <c r="I225" s="6" t="s">
        <v>21</v>
      </c>
      <c r="J225" s="6" t="s">
        <v>21</v>
      </c>
      <c r="K225" s="5" t="s">
        <v>21</v>
      </c>
      <c r="L225" s="5" t="s">
        <v>21</v>
      </c>
      <c r="M225" s="5">
        <v>2.1221999999999852E-2</v>
      </c>
      <c r="N225" s="5">
        <v>10.651897</v>
      </c>
      <c r="O225" s="6" t="s">
        <v>21</v>
      </c>
      <c r="P225" s="6" t="s">
        <v>21</v>
      </c>
      <c r="Q225" s="5" t="s">
        <v>21</v>
      </c>
      <c r="R225" s="7">
        <v>0</v>
      </c>
      <c r="S225" s="5">
        <v>-16.219422000000002</v>
      </c>
      <c r="T225" s="5">
        <v>-31.468373</v>
      </c>
      <c r="U225" s="6" t="s">
        <v>21</v>
      </c>
      <c r="V225" s="51" t="s">
        <v>21</v>
      </c>
      <c r="AA225" s="12">
        <v>237</v>
      </c>
      <c r="AB225" s="12">
        <v>0</v>
      </c>
      <c r="AC225" s="12">
        <v>31.467734</v>
      </c>
      <c r="AD225" s="12">
        <v>1.80169</v>
      </c>
      <c r="AE225" s="12">
        <v>0.88468400000000003</v>
      </c>
      <c r="AF225" s="13">
        <v>0</v>
      </c>
      <c r="AG225" s="13">
        <v>10.228973</v>
      </c>
      <c r="AH225" s="12">
        <v>10.792619999999999</v>
      </c>
      <c r="AI225" s="12">
        <v>-2.4014989999999998</v>
      </c>
      <c r="AJ225" s="12">
        <v>0.58093700000000004</v>
      </c>
      <c r="AK225" s="12">
        <v>-0.96866600000000003</v>
      </c>
      <c r="AL225" s="12">
        <v>0</v>
      </c>
      <c r="AM225" s="13">
        <v>0</v>
      </c>
      <c r="AN225" s="13">
        <v>2.3204509999999998</v>
      </c>
      <c r="AO225" s="12">
        <v>6.7821319999999998</v>
      </c>
      <c r="AP225" s="12">
        <v>-6.3631019999999996</v>
      </c>
      <c r="AQ225" s="12">
        <v>-2.1142780000000001</v>
      </c>
      <c r="AR225" s="12">
        <v>-4.8609980000000004</v>
      </c>
      <c r="AS225" s="12">
        <v>0</v>
      </c>
      <c r="AT225" s="13">
        <v>0</v>
      </c>
      <c r="AU225" s="13">
        <v>8.7204390000000007</v>
      </c>
      <c r="AV225" s="12">
        <v>10.651897</v>
      </c>
      <c r="AW225" s="12">
        <v>-2.020044</v>
      </c>
      <c r="AX225" s="12">
        <v>2.474456</v>
      </c>
      <c r="AY225" s="12">
        <v>-2.020044</v>
      </c>
      <c r="AZ225" s="12">
        <v>2.474456</v>
      </c>
      <c r="BA225" s="13">
        <v>0</v>
      </c>
      <c r="BB225" s="13">
        <v>-75.889461999999995</v>
      </c>
      <c r="BC225" s="12">
        <v>-31.468373</v>
      </c>
      <c r="BD225" s="12">
        <v>20.408158</v>
      </c>
      <c r="BE225" s="12">
        <v>20.408158</v>
      </c>
      <c r="BF225" s="12">
        <v>20.408158</v>
      </c>
      <c r="BG225" s="12">
        <v>-20.26117</v>
      </c>
      <c r="BH225" s="12">
        <v>195.659392</v>
      </c>
      <c r="BI225" s="12">
        <v>195.659392</v>
      </c>
      <c r="BJ225" s="12">
        <v>188.01887199999999</v>
      </c>
      <c r="BK225" s="12">
        <v>212.37393399999999</v>
      </c>
      <c r="BL225" s="12">
        <v>224.25496999999999</v>
      </c>
      <c r="BM225" s="12">
        <v>0</v>
      </c>
      <c r="BN225" s="12">
        <v>828.84108500000002</v>
      </c>
      <c r="BO225" s="12">
        <v>828.84108500000002</v>
      </c>
      <c r="BP225" s="12">
        <v>924.70007599999997</v>
      </c>
      <c r="BQ225" s="12">
        <v>904.64142600000002</v>
      </c>
      <c r="BR225" s="12">
        <v>888.35091799999998</v>
      </c>
      <c r="BS225" s="12">
        <v>0</v>
      </c>
    </row>
    <row r="226" spans="2:71" x14ac:dyDescent="0.2">
      <c r="B226" s="11" t="s">
        <v>334</v>
      </c>
      <c r="C226" s="62" t="s">
        <v>21</v>
      </c>
      <c r="D226" s="68" t="s">
        <v>0</v>
      </c>
      <c r="E226" s="5" t="s">
        <v>21</v>
      </c>
      <c r="F226" s="5" t="s">
        <v>21</v>
      </c>
      <c r="G226" s="5" t="s">
        <v>21</v>
      </c>
      <c r="H226" s="5" t="s">
        <v>21</v>
      </c>
      <c r="I226" s="6" t="s">
        <v>21</v>
      </c>
      <c r="J226" s="6" t="s">
        <v>21</v>
      </c>
      <c r="K226" s="5" t="s">
        <v>21</v>
      </c>
      <c r="L226" s="5" t="s">
        <v>21</v>
      </c>
      <c r="M226" s="5">
        <v>-0.18679699999999999</v>
      </c>
      <c r="N226" s="5">
        <v>-0.12762200000000001</v>
      </c>
      <c r="O226" s="6" t="s">
        <v>21</v>
      </c>
      <c r="P226" s="6" t="s">
        <v>21</v>
      </c>
      <c r="Q226" s="5" t="s">
        <v>21</v>
      </c>
      <c r="R226" s="7">
        <v>0</v>
      </c>
      <c r="S226" s="5">
        <v>-0.209673</v>
      </c>
      <c r="T226" s="5">
        <v>-0.129249</v>
      </c>
      <c r="U226" s="6" t="s">
        <v>21</v>
      </c>
      <c r="V226" s="51" t="s">
        <v>21</v>
      </c>
      <c r="AA226" s="12">
        <v>70.402500000000003</v>
      </c>
      <c r="AB226" s="12">
        <v>0</v>
      </c>
      <c r="AC226" s="12">
        <v>0</v>
      </c>
      <c r="AD226" s="12">
        <v>0</v>
      </c>
      <c r="AE226" s="12">
        <v>0</v>
      </c>
      <c r="AF226" s="13">
        <v>0</v>
      </c>
      <c r="AG226" s="13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3">
        <v>0</v>
      </c>
      <c r="AN226" s="13">
        <v>-0.39048100000000002</v>
      </c>
      <c r="AO226" s="12">
        <v>-0.12762200000000001</v>
      </c>
      <c r="AP226" s="12">
        <v>-5.5843999999999998E-2</v>
      </c>
      <c r="AQ226" s="12">
        <v>-6.5653000000000003E-2</v>
      </c>
      <c r="AR226" s="12">
        <v>-0.18679699999999999</v>
      </c>
      <c r="AS226" s="12">
        <v>0</v>
      </c>
      <c r="AT226" s="13">
        <v>0</v>
      </c>
      <c r="AU226" s="13">
        <v>-0.39048100000000002</v>
      </c>
      <c r="AV226" s="12">
        <v>-0.12762200000000001</v>
      </c>
      <c r="AW226" s="12">
        <v>-5.5843999999999998E-2</v>
      </c>
      <c r="AX226" s="12">
        <v>-6.5653000000000003E-2</v>
      </c>
      <c r="AY226" s="12">
        <v>-5.5843999999999998E-2</v>
      </c>
      <c r="AZ226" s="12">
        <v>-6.5653000000000003E-2</v>
      </c>
      <c r="BA226" s="13">
        <v>0</v>
      </c>
      <c r="BB226" s="13">
        <v>1.941986</v>
      </c>
      <c r="BC226" s="12">
        <v>-0.129249</v>
      </c>
      <c r="BD226" s="12">
        <v>-58.121040999999998</v>
      </c>
      <c r="BE226" s="12">
        <v>-58.121040999999998</v>
      </c>
      <c r="BF226" s="12">
        <v>-58.121040999999998</v>
      </c>
      <c r="BG226" s="12">
        <v>-5.0198E-2</v>
      </c>
      <c r="BH226" s="12">
        <v>-2.937E-2</v>
      </c>
      <c r="BI226" s="12">
        <v>-2.937E-2</v>
      </c>
      <c r="BJ226" s="12">
        <v>-2.5832999999999998E-2</v>
      </c>
      <c r="BK226" s="12">
        <v>-2.7140000000000001E-2</v>
      </c>
      <c r="BL226" s="12">
        <v>-2.4138E-2</v>
      </c>
      <c r="BM226" s="12">
        <v>0</v>
      </c>
      <c r="BN226" s="12">
        <v>251.970506</v>
      </c>
      <c r="BO226" s="12">
        <v>251.970506</v>
      </c>
      <c r="BP226" s="12">
        <v>193.84946500000001</v>
      </c>
      <c r="BQ226" s="12">
        <v>193.79926699999999</v>
      </c>
      <c r="BR226" s="12">
        <v>193.58959400000001</v>
      </c>
      <c r="BS226" s="12">
        <v>0</v>
      </c>
    </row>
    <row r="227" spans="2:71" x14ac:dyDescent="0.2">
      <c r="B227" s="11" t="s">
        <v>118</v>
      </c>
      <c r="C227" s="83" t="s">
        <v>21</v>
      </c>
      <c r="D227" s="68" t="s">
        <v>0</v>
      </c>
      <c r="E227" s="5" t="s">
        <v>21</v>
      </c>
      <c r="F227" s="5" t="s">
        <v>21</v>
      </c>
      <c r="G227" s="5">
        <v>53.377879999999998</v>
      </c>
      <c r="H227" s="5">
        <v>61.191460999999997</v>
      </c>
      <c r="I227" s="6" t="s">
        <v>21</v>
      </c>
      <c r="J227" s="6" t="s">
        <v>21</v>
      </c>
      <c r="K227" s="5" t="s">
        <v>21</v>
      </c>
      <c r="L227" s="5" t="s">
        <v>21</v>
      </c>
      <c r="M227" s="5">
        <v>9.7333730000000003</v>
      </c>
      <c r="N227" s="5">
        <v>16.437456000000001</v>
      </c>
      <c r="O227" s="6" t="s">
        <v>21</v>
      </c>
      <c r="P227" s="6" t="s">
        <v>21</v>
      </c>
      <c r="Q227" s="5" t="s">
        <v>21</v>
      </c>
      <c r="R227" s="7">
        <v>0</v>
      </c>
      <c r="S227" s="5">
        <v>2.7847599999999999</v>
      </c>
      <c r="T227" s="5">
        <v>-3.9093339999999999</v>
      </c>
      <c r="U227" s="6" t="s">
        <v>21</v>
      </c>
      <c r="V227" s="51" t="s">
        <v>21</v>
      </c>
      <c r="AA227" s="12">
        <v>163.93453837499999</v>
      </c>
      <c r="AB227" s="12">
        <v>0</v>
      </c>
      <c r="AC227" s="12">
        <v>138.35386800000001</v>
      </c>
      <c r="AD227" s="12">
        <v>68.044820999999999</v>
      </c>
      <c r="AE227" s="12">
        <v>53.084518000000003</v>
      </c>
      <c r="AF227" s="13">
        <v>0</v>
      </c>
      <c r="AG227" s="13">
        <v>41.481420999999997</v>
      </c>
      <c r="AH227" s="12">
        <v>23.289061</v>
      </c>
      <c r="AI227" s="12">
        <v>28.678053999999999</v>
      </c>
      <c r="AJ227" s="12">
        <v>13.923999</v>
      </c>
      <c r="AK227" s="12">
        <v>17.979303999999999</v>
      </c>
      <c r="AL227" s="12">
        <v>0</v>
      </c>
      <c r="AM227" s="13">
        <v>0</v>
      </c>
      <c r="AN227" s="13">
        <v>20.750285000000002</v>
      </c>
      <c r="AO227" s="12">
        <v>14.606512</v>
      </c>
      <c r="AP227" s="12">
        <v>15.538788</v>
      </c>
      <c r="AQ227" s="12">
        <v>4.7175719999999997</v>
      </c>
      <c r="AR227" s="12">
        <v>7.343064</v>
      </c>
      <c r="AS227" s="12">
        <v>0</v>
      </c>
      <c r="AT227" s="13">
        <v>0</v>
      </c>
      <c r="AU227" s="13">
        <v>25.351109999999998</v>
      </c>
      <c r="AV227" s="12">
        <v>15.116768</v>
      </c>
      <c r="AW227" s="12">
        <v>17.701758999999999</v>
      </c>
      <c r="AX227" s="12">
        <v>6.9337049999999998</v>
      </c>
      <c r="AY227" s="12">
        <v>17.701758999999999</v>
      </c>
      <c r="AZ227" s="12">
        <v>6.9337049999999998</v>
      </c>
      <c r="BA227" s="13">
        <v>0</v>
      </c>
      <c r="BB227" s="13">
        <v>-3.9866429999999999</v>
      </c>
      <c r="BC227" s="12">
        <v>-3.9093339999999999</v>
      </c>
      <c r="BD227" s="12">
        <v>18.408348</v>
      </c>
      <c r="BE227" s="12">
        <v>18.408348</v>
      </c>
      <c r="BF227" s="12">
        <v>18.408348</v>
      </c>
      <c r="BG227" s="12">
        <v>-0.460422</v>
      </c>
      <c r="BH227" s="12">
        <v>107.473722</v>
      </c>
      <c r="BI227" s="12">
        <v>107.473722</v>
      </c>
      <c r="BJ227" s="12">
        <v>92.077290000000005</v>
      </c>
      <c r="BK227" s="12">
        <v>101.501426</v>
      </c>
      <c r="BL227" s="12">
        <v>105.630955</v>
      </c>
      <c r="BM227" s="12">
        <v>0</v>
      </c>
      <c r="BN227" s="12">
        <v>36.570283000000003</v>
      </c>
      <c r="BO227" s="12">
        <v>36.570283000000003</v>
      </c>
      <c r="BP227" s="12">
        <v>62.480902</v>
      </c>
      <c r="BQ227" s="12">
        <v>61.491734999999998</v>
      </c>
      <c r="BR227" s="12">
        <v>64.328809000000007</v>
      </c>
      <c r="BS227" s="12">
        <v>0</v>
      </c>
    </row>
    <row r="228" spans="2:71" x14ac:dyDescent="0.2">
      <c r="B228" s="11" t="s">
        <v>277</v>
      </c>
      <c r="C228" s="83" t="s">
        <v>21</v>
      </c>
      <c r="D228" s="68" t="s">
        <v>0</v>
      </c>
      <c r="E228" s="5" t="s">
        <v>21</v>
      </c>
      <c r="F228" s="5" t="s">
        <v>21</v>
      </c>
      <c r="G228" s="5">
        <v>15.543865</v>
      </c>
      <c r="H228" s="5">
        <v>15.504384999999999</v>
      </c>
      <c r="I228" s="6" t="s">
        <v>21</v>
      </c>
      <c r="J228" s="6" t="s">
        <v>21</v>
      </c>
      <c r="K228" s="5" t="s">
        <v>21</v>
      </c>
      <c r="L228" s="5" t="s">
        <v>21</v>
      </c>
      <c r="M228" s="5">
        <v>4.6688159999999996</v>
      </c>
      <c r="N228" s="5">
        <v>7.0791320000000004</v>
      </c>
      <c r="O228" s="6" t="s">
        <v>21</v>
      </c>
      <c r="P228" s="6" t="s">
        <v>21</v>
      </c>
      <c r="Q228" s="5" t="s">
        <v>21</v>
      </c>
      <c r="R228" s="7">
        <v>0</v>
      </c>
      <c r="S228" s="5">
        <v>16.082407</v>
      </c>
      <c r="T228" s="5">
        <v>12.193516000000001</v>
      </c>
      <c r="U228" s="6" t="s">
        <v>21</v>
      </c>
      <c r="V228" s="51" t="s">
        <v>21</v>
      </c>
      <c r="AA228" s="12">
        <v>309.33393749999999</v>
      </c>
      <c r="AB228" s="12">
        <v>0</v>
      </c>
      <c r="AC228" s="12">
        <v>38.823644000000002</v>
      </c>
      <c r="AD228" s="12">
        <v>14.517828</v>
      </c>
      <c r="AE228" s="12">
        <v>13.094923</v>
      </c>
      <c r="AF228" s="13">
        <v>0</v>
      </c>
      <c r="AG228" s="13">
        <v>15.825296</v>
      </c>
      <c r="AH228" s="12">
        <v>7.7096999999999998</v>
      </c>
      <c r="AI228" s="12">
        <v>2.9386100000000002</v>
      </c>
      <c r="AJ228" s="12">
        <v>3.4072990000000001</v>
      </c>
      <c r="AK228" s="12">
        <v>4.1194810000000004</v>
      </c>
      <c r="AL228" s="12">
        <v>0</v>
      </c>
      <c r="AM228" s="13">
        <v>0</v>
      </c>
      <c r="AN228" s="13">
        <v>13.353942</v>
      </c>
      <c r="AO228" s="12">
        <v>6.7936170000000002</v>
      </c>
      <c r="AP228" s="12">
        <v>1.718491</v>
      </c>
      <c r="AQ228" s="12">
        <v>2.2413530000000002</v>
      </c>
      <c r="AR228" s="12">
        <v>3.0091100000000002</v>
      </c>
      <c r="AS228" s="12">
        <v>0</v>
      </c>
      <c r="AT228" s="13">
        <v>0</v>
      </c>
      <c r="AU228" s="13">
        <v>14.274380000000001</v>
      </c>
      <c r="AV228" s="12">
        <v>7.0791320000000004</v>
      </c>
      <c r="AW228" s="12">
        <v>2.1831589999999998</v>
      </c>
      <c r="AX228" s="12">
        <v>3.9250470000000002</v>
      </c>
      <c r="AY228" s="12">
        <v>2.1831589999999998</v>
      </c>
      <c r="AZ228" s="12">
        <v>3.9250470000000002</v>
      </c>
      <c r="BA228" s="13">
        <v>0</v>
      </c>
      <c r="BB228" s="13">
        <v>4.7936899999999998</v>
      </c>
      <c r="BC228" s="12">
        <v>12.193516000000001</v>
      </c>
      <c r="BD228" s="12">
        <v>3.5962139999999998</v>
      </c>
      <c r="BE228" s="12">
        <v>3.5962139999999998</v>
      </c>
      <c r="BF228" s="12">
        <v>3.5962139999999998</v>
      </c>
      <c r="BG228" s="12">
        <v>1.1494150000000001</v>
      </c>
      <c r="BH228" s="12">
        <v>-8.6923809999999992</v>
      </c>
      <c r="BI228" s="12">
        <v>-8.6923809999999992</v>
      </c>
      <c r="BJ228" s="12">
        <v>39.671622999999997</v>
      </c>
      <c r="BK228" s="12">
        <v>44.280436000000002</v>
      </c>
      <c r="BL228" s="12">
        <v>45.077626000000002</v>
      </c>
      <c r="BM228" s="12">
        <v>0</v>
      </c>
      <c r="BN228" s="12">
        <v>90.148087000000004</v>
      </c>
      <c r="BO228" s="12">
        <v>90.148087000000004</v>
      </c>
      <c r="BP228" s="12">
        <v>93.672678000000005</v>
      </c>
      <c r="BQ228" s="12">
        <v>94.673214000000002</v>
      </c>
      <c r="BR228" s="12">
        <v>122.641231</v>
      </c>
      <c r="BS228" s="12">
        <v>0</v>
      </c>
    </row>
    <row r="229" spans="2:71" x14ac:dyDescent="0.2">
      <c r="B229" s="11" t="s">
        <v>91</v>
      </c>
      <c r="C229" s="83" t="s">
        <v>21</v>
      </c>
      <c r="D229" s="68" t="s">
        <v>0</v>
      </c>
      <c r="E229" s="5" t="s">
        <v>21</v>
      </c>
      <c r="F229" s="5" t="s">
        <v>21</v>
      </c>
      <c r="G229" s="5">
        <v>25.680378000000001</v>
      </c>
      <c r="H229" s="5">
        <v>41.501294999999999</v>
      </c>
      <c r="I229" s="6" t="s">
        <v>21</v>
      </c>
      <c r="J229" s="6" t="s">
        <v>21</v>
      </c>
      <c r="K229" s="5" t="s">
        <v>21</v>
      </c>
      <c r="L229" s="5" t="s">
        <v>21</v>
      </c>
      <c r="M229" s="5">
        <v>21.377939999999999</v>
      </c>
      <c r="N229" s="5">
        <v>38.725437999999997</v>
      </c>
      <c r="O229" s="6" t="s">
        <v>21</v>
      </c>
      <c r="P229" s="6" t="s">
        <v>21</v>
      </c>
      <c r="Q229" s="5" t="s">
        <v>21</v>
      </c>
      <c r="R229" s="7">
        <v>0</v>
      </c>
      <c r="S229" s="5">
        <v>4.9255170000000001</v>
      </c>
      <c r="T229" s="5">
        <v>6.2463980000000001</v>
      </c>
      <c r="U229" s="6" t="s">
        <v>21</v>
      </c>
      <c r="V229" s="51" t="s">
        <v>21</v>
      </c>
      <c r="AA229" s="12">
        <v>160</v>
      </c>
      <c r="AB229" s="12">
        <v>0</v>
      </c>
      <c r="AC229" s="12">
        <v>112.226889</v>
      </c>
      <c r="AD229" s="12">
        <v>35.319557000000003</v>
      </c>
      <c r="AE229" s="12">
        <v>30.351647</v>
      </c>
      <c r="AF229" s="13">
        <v>0</v>
      </c>
      <c r="AG229" s="13">
        <v>112.226889</v>
      </c>
      <c r="AH229" s="12">
        <v>41.501294999999999</v>
      </c>
      <c r="AI229" s="12">
        <v>35.319557000000003</v>
      </c>
      <c r="AJ229" s="12">
        <v>30.351647</v>
      </c>
      <c r="AK229" s="12">
        <v>25.680378000000001</v>
      </c>
      <c r="AL229" s="12">
        <v>0</v>
      </c>
      <c r="AM229" s="13">
        <v>0</v>
      </c>
      <c r="AN229" s="13">
        <v>96.282640999999998</v>
      </c>
      <c r="AO229" s="12">
        <v>36.017688</v>
      </c>
      <c r="AP229" s="12">
        <v>30.911085</v>
      </c>
      <c r="AQ229" s="12">
        <v>25.874510000000001</v>
      </c>
      <c r="AR229" s="12">
        <v>21.292649999999998</v>
      </c>
      <c r="AS229" s="12">
        <v>0</v>
      </c>
      <c r="AT229" s="13">
        <v>0</v>
      </c>
      <c r="AU229" s="13">
        <v>99.048060000000007</v>
      </c>
      <c r="AV229" s="12">
        <v>38.725437999999997</v>
      </c>
      <c r="AW229" s="12">
        <v>28.373896999999999</v>
      </c>
      <c r="AX229" s="12">
        <v>25.940259999999999</v>
      </c>
      <c r="AY229" s="12">
        <v>28.373896999999999</v>
      </c>
      <c r="AZ229" s="12">
        <v>25.940259999999999</v>
      </c>
      <c r="BA229" s="13">
        <v>0</v>
      </c>
      <c r="BB229" s="13">
        <v>17.937228999999999</v>
      </c>
      <c r="BC229" s="12">
        <v>6.2463980000000001</v>
      </c>
      <c r="BD229" s="12">
        <v>5.7765110000000002</v>
      </c>
      <c r="BE229" s="12">
        <v>5.7765110000000002</v>
      </c>
      <c r="BF229" s="12">
        <v>5.7765110000000002</v>
      </c>
      <c r="BG229" s="12">
        <v>7.8071849999999996</v>
      </c>
      <c r="BH229" s="12">
        <v>79.952736999999999</v>
      </c>
      <c r="BI229" s="12">
        <v>79.952736999999999</v>
      </c>
      <c r="BJ229" s="12">
        <v>83.490504999999999</v>
      </c>
      <c r="BK229" s="12">
        <v>50.521559000000003</v>
      </c>
      <c r="BL229" s="12">
        <v>-1.8750910000000001</v>
      </c>
      <c r="BM229" s="12">
        <v>0</v>
      </c>
      <c r="BN229" s="12">
        <v>148.38392300000001</v>
      </c>
      <c r="BO229" s="12">
        <v>148.38392300000001</v>
      </c>
      <c r="BP229" s="12">
        <v>131.00394800000001</v>
      </c>
      <c r="BQ229" s="12">
        <v>138.81113300000001</v>
      </c>
      <c r="BR229" s="12">
        <v>143.736649</v>
      </c>
      <c r="BS229" s="12">
        <v>0</v>
      </c>
    </row>
    <row r="230" spans="2:71" x14ac:dyDescent="0.2">
      <c r="B230" s="11" t="s">
        <v>61</v>
      </c>
      <c r="C230" s="83" t="s">
        <v>21</v>
      </c>
      <c r="D230" s="68" t="s">
        <v>0</v>
      </c>
      <c r="E230" s="5" t="s">
        <v>21</v>
      </c>
      <c r="F230" s="5" t="s">
        <v>21</v>
      </c>
      <c r="G230" s="5">
        <v>8.38124</v>
      </c>
      <c r="H230" s="5">
        <v>2.1136140000000001</v>
      </c>
      <c r="I230" s="6" t="s">
        <v>21</v>
      </c>
      <c r="J230" s="6" t="s">
        <v>21</v>
      </c>
      <c r="K230" s="5" t="s">
        <v>21</v>
      </c>
      <c r="L230" s="5" t="s">
        <v>21</v>
      </c>
      <c r="M230" s="5">
        <v>1.5668149999999998</v>
      </c>
      <c r="N230" s="5">
        <v>-1.125537</v>
      </c>
      <c r="O230" s="6" t="s">
        <v>21</v>
      </c>
      <c r="P230" s="6" t="s">
        <v>21</v>
      </c>
      <c r="Q230" s="5" t="s">
        <v>21</v>
      </c>
      <c r="R230" s="7">
        <v>0</v>
      </c>
      <c r="S230" s="5">
        <v>0.58204900000000004</v>
      </c>
      <c r="T230" s="5">
        <v>-3.5357319999999999</v>
      </c>
      <c r="U230" s="6" t="s">
        <v>21</v>
      </c>
      <c r="V230" s="51" t="s">
        <v>21</v>
      </c>
      <c r="AA230" s="12">
        <v>304.92</v>
      </c>
      <c r="AB230" s="12">
        <v>0</v>
      </c>
      <c r="AC230" s="12">
        <v>6.0794110000000003</v>
      </c>
      <c r="AD230" s="12">
        <v>5.263325</v>
      </c>
      <c r="AE230" s="12">
        <v>6.3021099999999999</v>
      </c>
      <c r="AF230" s="13">
        <v>0</v>
      </c>
      <c r="AG230" s="13">
        <v>3.6548050000000001</v>
      </c>
      <c r="AH230" s="12">
        <v>1.3709249999999999</v>
      </c>
      <c r="AI230" s="12">
        <v>1.3374980000000001</v>
      </c>
      <c r="AJ230" s="12">
        <v>1.485476</v>
      </c>
      <c r="AK230" s="12">
        <v>4.3127979999999999</v>
      </c>
      <c r="AL230" s="12">
        <v>0</v>
      </c>
      <c r="AM230" s="13">
        <v>0</v>
      </c>
      <c r="AN230" s="13">
        <v>-4.280735</v>
      </c>
      <c r="AO230" s="12">
        <v>-1.4275869999999999</v>
      </c>
      <c r="AP230" s="12">
        <v>-4.1579990000000002</v>
      </c>
      <c r="AQ230" s="12">
        <v>-1.974675</v>
      </c>
      <c r="AR230" s="12">
        <v>1.3760399999999999</v>
      </c>
      <c r="AS230" s="12">
        <v>0</v>
      </c>
      <c r="AT230" s="13">
        <v>0</v>
      </c>
      <c r="AU230" s="13">
        <v>-3.6046</v>
      </c>
      <c r="AV230" s="12">
        <v>-1.125537</v>
      </c>
      <c r="AW230" s="12">
        <v>-3.8006009999999999</v>
      </c>
      <c r="AX230" s="12">
        <v>-1.6135120000000001</v>
      </c>
      <c r="AY230" s="12">
        <v>-3.8006009999999999</v>
      </c>
      <c r="AZ230" s="12">
        <v>-1.6135120000000001</v>
      </c>
      <c r="BA230" s="13">
        <v>0</v>
      </c>
      <c r="BB230" s="13">
        <v>-6.9293649999999998</v>
      </c>
      <c r="BC230" s="12">
        <v>-3.5357319999999999</v>
      </c>
      <c r="BD230" s="12">
        <v>27.278569000000001</v>
      </c>
      <c r="BE230" s="12">
        <v>27.278569000000001</v>
      </c>
      <c r="BF230" s="12">
        <v>27.278569000000001</v>
      </c>
      <c r="BG230" s="12">
        <v>-2.6758009999999999</v>
      </c>
      <c r="BH230" s="12">
        <v>12.467264999999999</v>
      </c>
      <c r="BI230" s="12">
        <v>12.467264999999999</v>
      </c>
      <c r="BJ230" s="12">
        <v>11.265533</v>
      </c>
      <c r="BK230" s="12">
        <v>8.5674259999999993</v>
      </c>
      <c r="BL230" s="12">
        <v>9.8564179999999997</v>
      </c>
      <c r="BM230" s="12">
        <v>0</v>
      </c>
      <c r="BN230" s="12">
        <v>356.05742299999997</v>
      </c>
      <c r="BO230" s="12">
        <v>356.05742299999997</v>
      </c>
      <c r="BP230" s="12">
        <v>383.35066499999999</v>
      </c>
      <c r="BQ230" s="12">
        <v>457.79110200000002</v>
      </c>
      <c r="BR230" s="12">
        <v>458.03671900000001</v>
      </c>
      <c r="BS230" s="12">
        <v>0</v>
      </c>
    </row>
    <row r="231" spans="2:71" x14ac:dyDescent="0.2">
      <c r="B231" s="11" t="s">
        <v>330</v>
      </c>
      <c r="C231" s="83" t="s">
        <v>21</v>
      </c>
      <c r="D231" s="68" t="s">
        <v>0</v>
      </c>
      <c r="E231" s="5" t="s">
        <v>21</v>
      </c>
      <c r="F231" s="5" t="s">
        <v>21</v>
      </c>
      <c r="G231" s="5">
        <v>3.1168130000000001</v>
      </c>
      <c r="H231" s="5">
        <v>6.5116899999999998</v>
      </c>
      <c r="I231" s="6" t="s">
        <v>21</v>
      </c>
      <c r="J231" s="6" t="s">
        <v>21</v>
      </c>
      <c r="K231" s="5" t="s">
        <v>21</v>
      </c>
      <c r="L231" s="5" t="s">
        <v>21</v>
      </c>
      <c r="M231" s="5">
        <v>-2.8309639999999998</v>
      </c>
      <c r="N231" s="5">
        <v>2.5729660000000001</v>
      </c>
      <c r="O231" s="6" t="s">
        <v>21</v>
      </c>
      <c r="P231" s="6" t="s">
        <v>21</v>
      </c>
      <c r="Q231" s="5" t="s">
        <v>21</v>
      </c>
      <c r="R231" s="7">
        <v>0</v>
      </c>
      <c r="S231" s="5">
        <v>-2.3339189999999999</v>
      </c>
      <c r="T231" s="5">
        <v>-4.2709809999999999</v>
      </c>
      <c r="U231" s="6" t="s">
        <v>21</v>
      </c>
      <c r="V231" s="51" t="s">
        <v>21</v>
      </c>
      <c r="AA231" s="12">
        <v>50.872500000000002</v>
      </c>
      <c r="AB231" s="12">
        <v>0</v>
      </c>
      <c r="AC231" s="12">
        <v>19.634345</v>
      </c>
      <c r="AD231" s="12">
        <v>0.35316999999999998</v>
      </c>
      <c r="AE231" s="12">
        <v>7.5758089999999996</v>
      </c>
      <c r="AF231" s="13">
        <v>0</v>
      </c>
      <c r="AG231" s="13">
        <v>4.3411390000000001</v>
      </c>
      <c r="AH231" s="12">
        <v>2.7349220000000001</v>
      </c>
      <c r="AI231" s="12">
        <v>-4.83399</v>
      </c>
      <c r="AJ231" s="12">
        <v>2.0737800000000002</v>
      </c>
      <c r="AK231" s="12">
        <v>-0.448513</v>
      </c>
      <c r="AL231" s="12">
        <v>0</v>
      </c>
      <c r="AM231" s="13">
        <v>0</v>
      </c>
      <c r="AN231" s="13">
        <v>3.7472560000000001</v>
      </c>
      <c r="AO231" s="12">
        <v>2.5729660000000001</v>
      </c>
      <c r="AP231" s="12">
        <v>-5.1033220000000004</v>
      </c>
      <c r="AQ231" s="12">
        <v>1.1773070000000001</v>
      </c>
      <c r="AR231" s="12">
        <v>-1.069142</v>
      </c>
      <c r="AS231" s="12">
        <v>0</v>
      </c>
      <c r="AT231" s="13">
        <v>0</v>
      </c>
      <c r="AU231" s="13">
        <v>3.7472560000000001</v>
      </c>
      <c r="AV231" s="12">
        <v>2.5729660000000001</v>
      </c>
      <c r="AW231" s="12">
        <v>-5.1033220000000004</v>
      </c>
      <c r="AX231" s="12">
        <v>1.7664550000000001</v>
      </c>
      <c r="AY231" s="12">
        <v>-5.1033220000000004</v>
      </c>
      <c r="AZ231" s="12">
        <v>1.7664550000000001</v>
      </c>
      <c r="BA231" s="13">
        <v>0</v>
      </c>
      <c r="BB231" s="13">
        <v>-4.5874410000000001</v>
      </c>
      <c r="BC231" s="12">
        <v>-4.2709809999999999</v>
      </c>
      <c r="BD231" s="12">
        <v>-10.992316000000001</v>
      </c>
      <c r="BE231" s="12">
        <v>-10.992316000000001</v>
      </c>
      <c r="BF231" s="12">
        <v>-10.992316000000001</v>
      </c>
      <c r="BG231" s="12">
        <v>-4.5933000000000002E-2</v>
      </c>
      <c r="BH231" s="12">
        <v>37.716523000000002</v>
      </c>
      <c r="BI231" s="12">
        <v>37.716523000000002</v>
      </c>
      <c r="BJ231" s="12">
        <v>22.08136</v>
      </c>
      <c r="BK231" s="12">
        <v>26.005801000000002</v>
      </c>
      <c r="BL231" s="12">
        <v>27.142035</v>
      </c>
      <c r="BM231" s="12">
        <v>0</v>
      </c>
      <c r="BN231" s="12">
        <v>55.989508000000001</v>
      </c>
      <c r="BO231" s="12">
        <v>55.989508000000001</v>
      </c>
      <c r="BP231" s="12">
        <v>70.070372000000006</v>
      </c>
      <c r="BQ231" s="12">
        <v>70.013383000000005</v>
      </c>
      <c r="BR231" s="12">
        <v>67.693364000000003</v>
      </c>
      <c r="BS231" s="12">
        <v>0</v>
      </c>
    </row>
    <row r="232" spans="2:71" x14ac:dyDescent="0.2">
      <c r="B232" s="11" t="s">
        <v>190</v>
      </c>
      <c r="C232" s="83" t="s">
        <v>21</v>
      </c>
      <c r="D232" s="68" t="s">
        <v>0</v>
      </c>
      <c r="E232" s="5" t="s">
        <v>21</v>
      </c>
      <c r="F232" s="5" t="s">
        <v>21</v>
      </c>
      <c r="G232" s="5">
        <v>282.46599300000003</v>
      </c>
      <c r="H232" s="5">
        <v>216.23297600000001</v>
      </c>
      <c r="I232" s="6" t="s">
        <v>21</v>
      </c>
      <c r="J232" s="6" t="s">
        <v>21</v>
      </c>
      <c r="K232" s="5" t="s">
        <v>21</v>
      </c>
      <c r="L232" s="5" t="s">
        <v>21</v>
      </c>
      <c r="M232" s="5">
        <v>42.713459999999998</v>
      </c>
      <c r="N232" s="5">
        <v>15.850631999999999</v>
      </c>
      <c r="O232" s="6" t="s">
        <v>21</v>
      </c>
      <c r="P232" s="6" t="s">
        <v>21</v>
      </c>
      <c r="Q232" s="5" t="s">
        <v>21</v>
      </c>
      <c r="R232" s="7">
        <v>0</v>
      </c>
      <c r="S232" s="5">
        <v>10.282539999999999</v>
      </c>
      <c r="T232" s="5">
        <v>40.062148000000001</v>
      </c>
      <c r="U232" s="6" t="s">
        <v>21</v>
      </c>
      <c r="V232" s="51" t="s">
        <v>21</v>
      </c>
      <c r="AA232" s="12">
        <v>3416.4662318999999</v>
      </c>
      <c r="AB232" s="12">
        <v>0</v>
      </c>
      <c r="AC232" s="12">
        <v>660.99961099999996</v>
      </c>
      <c r="AD232" s="12">
        <v>211.15451300000001</v>
      </c>
      <c r="AE232" s="12">
        <v>249.19844499999999</v>
      </c>
      <c r="AF232" s="13">
        <v>0</v>
      </c>
      <c r="AG232" s="13">
        <v>190.65356</v>
      </c>
      <c r="AH232" s="12">
        <v>46.902734000000002</v>
      </c>
      <c r="AI232" s="12">
        <v>52.079666000000003</v>
      </c>
      <c r="AJ232" s="12">
        <v>62.654394000000003</v>
      </c>
      <c r="AK232" s="12">
        <v>82.617724999999993</v>
      </c>
      <c r="AL232" s="12">
        <v>0</v>
      </c>
      <c r="AM232" s="13">
        <v>0</v>
      </c>
      <c r="AN232" s="13">
        <v>64.351924999999994</v>
      </c>
      <c r="AO232" s="12">
        <v>8.0212699999999995</v>
      </c>
      <c r="AP232" s="12">
        <v>6.9548040000000002</v>
      </c>
      <c r="AQ232" s="12">
        <v>21.287185000000001</v>
      </c>
      <c r="AR232" s="12">
        <v>33.709556999999997</v>
      </c>
      <c r="AS232" s="12">
        <v>0</v>
      </c>
      <c r="AT232" s="13">
        <v>0</v>
      </c>
      <c r="AU232" s="13">
        <v>87.240970000000004</v>
      </c>
      <c r="AV232" s="12">
        <v>12.726959000000001</v>
      </c>
      <c r="AW232" s="12">
        <v>14.974527999999999</v>
      </c>
      <c r="AX232" s="12">
        <v>29.645226999999998</v>
      </c>
      <c r="AY232" s="12">
        <v>14.974527999999999</v>
      </c>
      <c r="AZ232" s="12">
        <v>29.645226999999998</v>
      </c>
      <c r="BA232" s="13">
        <v>0</v>
      </c>
      <c r="BB232" s="13">
        <v>90.026611000000003</v>
      </c>
      <c r="BC232" s="12">
        <v>40.062148000000001</v>
      </c>
      <c r="BD232" s="12">
        <v>-34.157891999999997</v>
      </c>
      <c r="BE232" s="12">
        <v>-34.157891999999997</v>
      </c>
      <c r="BF232" s="12">
        <v>-34.157891999999997</v>
      </c>
      <c r="BG232" s="12">
        <v>3.9207770000000002</v>
      </c>
      <c r="BH232" s="12">
        <v>25.123425000000001</v>
      </c>
      <c r="BI232" s="12">
        <v>25.123425000000001</v>
      </c>
      <c r="BJ232" s="12">
        <v>-8.5654590000000006</v>
      </c>
      <c r="BK232" s="12">
        <v>96.343273999999994</v>
      </c>
      <c r="BL232" s="12">
        <v>132.90356700000001</v>
      </c>
      <c r="BM232" s="12">
        <v>0</v>
      </c>
      <c r="BN232" s="12">
        <v>474.69239499999998</v>
      </c>
      <c r="BO232" s="12">
        <v>474.69239499999998</v>
      </c>
      <c r="BP232" s="12">
        <v>440.33722299999999</v>
      </c>
      <c r="BQ232" s="12">
        <v>444.07989099999998</v>
      </c>
      <c r="BR232" s="12">
        <v>452.728115</v>
      </c>
      <c r="BS232" s="12">
        <v>0</v>
      </c>
    </row>
    <row r="233" spans="2:71" x14ac:dyDescent="0.2">
      <c r="B233" s="11" t="s">
        <v>113</v>
      </c>
      <c r="C233" s="83" t="s">
        <v>21</v>
      </c>
      <c r="D233" s="68" t="s">
        <v>0</v>
      </c>
      <c r="E233" s="5" t="s">
        <v>21</v>
      </c>
      <c r="F233" s="5" t="s">
        <v>21</v>
      </c>
      <c r="G233" s="5">
        <v>168.18565899999999</v>
      </c>
      <c r="H233" s="5">
        <v>161.82546500000001</v>
      </c>
      <c r="I233" s="6" t="s">
        <v>21</v>
      </c>
      <c r="J233" s="6" t="s">
        <v>21</v>
      </c>
      <c r="K233" s="5" t="s">
        <v>21</v>
      </c>
      <c r="L233" s="5" t="s">
        <v>21</v>
      </c>
      <c r="M233" s="5">
        <v>33.284238000000002</v>
      </c>
      <c r="N233" s="5">
        <v>11.009637999999999</v>
      </c>
      <c r="O233" s="6" t="s">
        <v>21</v>
      </c>
      <c r="P233" s="6" t="s">
        <v>21</v>
      </c>
      <c r="Q233" s="5" t="s">
        <v>21</v>
      </c>
      <c r="R233" s="7">
        <v>0</v>
      </c>
      <c r="S233" s="5">
        <v>-9.2946869999999997</v>
      </c>
      <c r="T233" s="5">
        <v>-56.092084999999997</v>
      </c>
      <c r="U233" s="6" t="s">
        <v>21</v>
      </c>
      <c r="V233" s="51" t="s">
        <v>21</v>
      </c>
      <c r="AA233" s="12">
        <v>287.90465068999998</v>
      </c>
      <c r="AB233" s="12">
        <v>0</v>
      </c>
      <c r="AC233" s="12">
        <v>435.84061200000002</v>
      </c>
      <c r="AD233" s="12">
        <v>155.470699</v>
      </c>
      <c r="AE233" s="12">
        <v>134.52378300000001</v>
      </c>
      <c r="AF233" s="13">
        <v>0</v>
      </c>
      <c r="AG233" s="13">
        <v>126.05553399999999</v>
      </c>
      <c r="AH233" s="12">
        <v>44.418170000000003</v>
      </c>
      <c r="AI233" s="12">
        <v>44.908507999999998</v>
      </c>
      <c r="AJ233" s="12">
        <v>38.056649999999998</v>
      </c>
      <c r="AK233" s="12">
        <v>59.641277000000002</v>
      </c>
      <c r="AL233" s="12">
        <v>0</v>
      </c>
      <c r="AM233" s="13">
        <v>0</v>
      </c>
      <c r="AN233" s="13">
        <v>6.3126340000000001</v>
      </c>
      <c r="AO233" s="12">
        <v>4.3887890000000001</v>
      </c>
      <c r="AP233" s="12">
        <v>3.000861</v>
      </c>
      <c r="AQ233" s="12">
        <v>7.1098100000000004</v>
      </c>
      <c r="AR233" s="12">
        <v>23.553923999999999</v>
      </c>
      <c r="AS233" s="12">
        <v>0</v>
      </c>
      <c r="AT233" s="13">
        <v>0</v>
      </c>
      <c r="AU233" s="13">
        <v>23.527858999999999</v>
      </c>
      <c r="AV233" s="12">
        <v>11.009638000000001</v>
      </c>
      <c r="AW233" s="12">
        <v>8.5894650000000006</v>
      </c>
      <c r="AX233" s="12">
        <v>12.861988</v>
      </c>
      <c r="AY233" s="12">
        <v>8.5894650000000006</v>
      </c>
      <c r="AZ233" s="12">
        <v>12.861988</v>
      </c>
      <c r="BA233" s="13">
        <v>0</v>
      </c>
      <c r="BB233" s="13">
        <v>-90.798558999999997</v>
      </c>
      <c r="BC233" s="12">
        <v>-56.092084999999997</v>
      </c>
      <c r="BD233" s="12">
        <v>1.5795509999999999</v>
      </c>
      <c r="BE233" s="12">
        <v>1.5795509999999999</v>
      </c>
      <c r="BF233" s="12">
        <v>1.5795509999999999</v>
      </c>
      <c r="BG233" s="12">
        <v>-10.635201</v>
      </c>
      <c r="BH233" s="12">
        <v>389.04293200000001</v>
      </c>
      <c r="BI233" s="12">
        <v>389.04293200000001</v>
      </c>
      <c r="BJ233" s="12">
        <v>372.68760800000001</v>
      </c>
      <c r="BK233" s="12">
        <v>391.47308399999997</v>
      </c>
      <c r="BL233" s="12">
        <v>429.551917</v>
      </c>
      <c r="BM233" s="12">
        <v>0</v>
      </c>
      <c r="BN233" s="12">
        <v>-6.4720890000000004</v>
      </c>
      <c r="BO233" s="12">
        <v>-6.4720890000000004</v>
      </c>
      <c r="BP233" s="12">
        <v>-3.6879599999999999</v>
      </c>
      <c r="BQ233" s="12">
        <v>51.741174999999998</v>
      </c>
      <c r="BR233" s="12">
        <v>39.394770000000001</v>
      </c>
      <c r="BS233" s="12">
        <v>0</v>
      </c>
    </row>
    <row r="234" spans="2:71" x14ac:dyDescent="0.2">
      <c r="B234" s="11" t="s">
        <v>163</v>
      </c>
      <c r="C234" s="83" t="s">
        <v>21</v>
      </c>
      <c r="D234" s="68" t="s">
        <v>0</v>
      </c>
      <c r="E234" s="5" t="s">
        <v>21</v>
      </c>
      <c r="F234" s="5" t="s">
        <v>21</v>
      </c>
      <c r="G234" s="5">
        <v>94.341261000000003</v>
      </c>
      <c r="H234" s="5">
        <v>109.929374</v>
      </c>
      <c r="I234" s="6" t="s">
        <v>21</v>
      </c>
      <c r="J234" s="6" t="s">
        <v>21</v>
      </c>
      <c r="K234" s="5" t="s">
        <v>21</v>
      </c>
      <c r="L234" s="5" t="s">
        <v>21</v>
      </c>
      <c r="M234" s="5">
        <v>8.0297169999999998</v>
      </c>
      <c r="N234" s="5">
        <v>14.246279000000001</v>
      </c>
      <c r="O234" s="6" t="s">
        <v>21</v>
      </c>
      <c r="P234" s="6" t="s">
        <v>21</v>
      </c>
      <c r="Q234" s="5" t="s">
        <v>21</v>
      </c>
      <c r="R234" s="7">
        <v>0</v>
      </c>
      <c r="S234" s="5">
        <v>-4.2393029999999996</v>
      </c>
      <c r="T234" s="5">
        <v>-17.100804</v>
      </c>
      <c r="U234" s="6" t="s">
        <v>21</v>
      </c>
      <c r="V234" s="51" t="s">
        <v>21</v>
      </c>
      <c r="AA234" s="12">
        <v>250.05403728580001</v>
      </c>
      <c r="AB234" s="12">
        <v>0</v>
      </c>
      <c r="AC234" s="12">
        <v>309.11053299999998</v>
      </c>
      <c r="AD234" s="12">
        <v>-12.885726999999999</v>
      </c>
      <c r="AE234" s="12">
        <v>68.586734000000007</v>
      </c>
      <c r="AF234" s="13">
        <v>0</v>
      </c>
      <c r="AG234" s="13">
        <v>70.492056000000005</v>
      </c>
      <c r="AH234" s="12">
        <v>29.369415</v>
      </c>
      <c r="AI234" s="12">
        <v>-4.2918010000000004</v>
      </c>
      <c r="AJ234" s="12">
        <v>11.911104999999999</v>
      </c>
      <c r="AK234" s="12">
        <v>22.962495000000001</v>
      </c>
      <c r="AL234" s="12">
        <v>0</v>
      </c>
      <c r="AM234" s="13">
        <v>0</v>
      </c>
      <c r="AN234" s="13">
        <v>15.955621000000001</v>
      </c>
      <c r="AO234" s="12">
        <v>10.055453</v>
      </c>
      <c r="AP234" s="12">
        <v>-10.154292</v>
      </c>
      <c r="AQ234" s="12">
        <v>-5.4039929999999998</v>
      </c>
      <c r="AR234" s="12">
        <v>5.4836790000000004</v>
      </c>
      <c r="AS234" s="12">
        <v>0</v>
      </c>
      <c r="AT234" s="13">
        <v>0</v>
      </c>
      <c r="AU234" s="13">
        <v>28.064865000000001</v>
      </c>
      <c r="AV234" s="12">
        <v>14.246278999999999</v>
      </c>
      <c r="AW234" s="12">
        <v>-12.817394</v>
      </c>
      <c r="AX234" s="12">
        <v>-2.8682460000000001</v>
      </c>
      <c r="AY234" s="12">
        <v>-12.817394</v>
      </c>
      <c r="AZ234" s="12">
        <v>-2.8682460000000001</v>
      </c>
      <c r="BA234" s="13">
        <v>0</v>
      </c>
      <c r="BB234" s="13">
        <v>-18.294036999999999</v>
      </c>
      <c r="BC234" s="12">
        <v>-17.100804</v>
      </c>
      <c r="BD234" s="12">
        <v>30.482679000000001</v>
      </c>
      <c r="BE234" s="12">
        <v>30.482679000000001</v>
      </c>
      <c r="BF234" s="12">
        <v>30.482679000000001</v>
      </c>
      <c r="BG234" s="12">
        <v>-3.9215970000000002</v>
      </c>
      <c r="BH234" s="12">
        <v>152.670244</v>
      </c>
      <c r="BI234" s="12">
        <v>152.670244</v>
      </c>
      <c r="BJ234" s="12">
        <v>-47.128711000000003</v>
      </c>
      <c r="BK234" s="12">
        <v>-17.355104000000001</v>
      </c>
      <c r="BL234" s="12">
        <v>0.95486199999999999</v>
      </c>
      <c r="BM234" s="12">
        <v>0</v>
      </c>
      <c r="BN234" s="12">
        <v>45.102527000000002</v>
      </c>
      <c r="BO234" s="12">
        <v>45.102527000000002</v>
      </c>
      <c r="BP234" s="12">
        <v>158.237122</v>
      </c>
      <c r="BQ234" s="12">
        <v>132.20701299999999</v>
      </c>
      <c r="BR234" s="12">
        <v>138.49090899999999</v>
      </c>
      <c r="BS234" s="12">
        <v>0</v>
      </c>
    </row>
    <row r="235" spans="2:71" x14ac:dyDescent="0.2">
      <c r="B235" s="11" t="s">
        <v>179</v>
      </c>
      <c r="C235" s="83" t="s">
        <v>21</v>
      </c>
      <c r="D235" s="68" t="s">
        <v>0</v>
      </c>
      <c r="E235" s="5" t="s">
        <v>21</v>
      </c>
      <c r="F235" s="5" t="s">
        <v>21</v>
      </c>
      <c r="G235" s="5" t="s">
        <v>21</v>
      </c>
      <c r="H235" s="5" t="s">
        <v>21</v>
      </c>
      <c r="I235" s="6" t="s">
        <v>21</v>
      </c>
      <c r="J235" s="6" t="s">
        <v>21</v>
      </c>
      <c r="K235" s="5" t="s">
        <v>21</v>
      </c>
      <c r="L235" s="5" t="s">
        <v>21</v>
      </c>
      <c r="M235" s="5">
        <v>0</v>
      </c>
      <c r="N235" s="5">
        <v>0</v>
      </c>
      <c r="O235" s="6" t="s">
        <v>21</v>
      </c>
      <c r="P235" s="6" t="s">
        <v>21</v>
      </c>
      <c r="Q235" s="5" t="s">
        <v>21</v>
      </c>
      <c r="R235" s="7">
        <v>0</v>
      </c>
      <c r="S235" s="5">
        <v>0</v>
      </c>
      <c r="T235" s="5">
        <v>0</v>
      </c>
      <c r="U235" s="6" t="s">
        <v>21</v>
      </c>
      <c r="V235" s="51" t="s">
        <v>21</v>
      </c>
      <c r="AA235" s="12">
        <v>31.21875</v>
      </c>
      <c r="AB235" s="12">
        <v>0</v>
      </c>
      <c r="AC235" s="12">
        <v>0</v>
      </c>
      <c r="AD235" s="12">
        <v>0</v>
      </c>
      <c r="AE235" s="12">
        <v>0</v>
      </c>
      <c r="AF235" s="13">
        <v>0</v>
      </c>
      <c r="AG235" s="13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3">
        <v>0</v>
      </c>
      <c r="AN235" s="13">
        <v>0</v>
      </c>
      <c r="AO235" s="12">
        <v>0</v>
      </c>
      <c r="AP235" s="12">
        <v>0</v>
      </c>
      <c r="AQ235" s="12">
        <v>0</v>
      </c>
      <c r="AR235" s="12">
        <v>0</v>
      </c>
      <c r="AS235" s="12">
        <v>0</v>
      </c>
      <c r="AT235" s="13">
        <v>0</v>
      </c>
      <c r="AU235" s="13">
        <v>0</v>
      </c>
      <c r="AV235" s="12">
        <v>0</v>
      </c>
      <c r="AW235" s="12">
        <v>0</v>
      </c>
      <c r="AX235" s="12">
        <v>0</v>
      </c>
      <c r="AY235" s="12">
        <v>0</v>
      </c>
      <c r="AZ235" s="12">
        <v>0</v>
      </c>
      <c r="BA235" s="13">
        <v>0</v>
      </c>
      <c r="BB235" s="13">
        <v>0</v>
      </c>
      <c r="BC235" s="12">
        <v>0</v>
      </c>
      <c r="BD235" s="12">
        <v>0</v>
      </c>
      <c r="BE235" s="12">
        <v>0</v>
      </c>
      <c r="BF235" s="12">
        <v>0</v>
      </c>
      <c r="BG235" s="12">
        <v>0</v>
      </c>
      <c r="BH235" s="12">
        <v>0</v>
      </c>
      <c r="BI235" s="12">
        <v>0</v>
      </c>
      <c r="BJ235" s="12">
        <v>17.424126000000001</v>
      </c>
      <c r="BK235" s="12">
        <v>0</v>
      </c>
      <c r="BL235" s="12">
        <v>16.508527999999998</v>
      </c>
      <c r="BM235" s="12">
        <v>0</v>
      </c>
      <c r="BN235" s="12">
        <v>0</v>
      </c>
      <c r="BO235" s="12">
        <v>0</v>
      </c>
      <c r="BP235" s="12">
        <v>16.764426</v>
      </c>
      <c r="BQ235" s="12">
        <v>0</v>
      </c>
      <c r="BR235" s="12">
        <v>16.779530999999999</v>
      </c>
      <c r="BS235" s="12">
        <v>0</v>
      </c>
    </row>
    <row r="236" spans="2:71" x14ac:dyDescent="0.2">
      <c r="B236" s="11" t="s">
        <v>206</v>
      </c>
      <c r="C236" s="83" t="s">
        <v>21</v>
      </c>
      <c r="D236" s="68" t="s">
        <v>0</v>
      </c>
      <c r="E236" s="5" t="s">
        <v>21</v>
      </c>
      <c r="F236" s="5" t="s">
        <v>21</v>
      </c>
      <c r="G236" s="5">
        <v>19.452238999999999</v>
      </c>
      <c r="H236" s="5">
        <v>20.001847999999999</v>
      </c>
      <c r="I236" s="6" t="s">
        <v>21</v>
      </c>
      <c r="J236" s="6" t="s">
        <v>21</v>
      </c>
      <c r="K236" s="5" t="s">
        <v>21</v>
      </c>
      <c r="L236" s="5" t="s">
        <v>21</v>
      </c>
      <c r="M236" s="5">
        <v>4.9862310000000001</v>
      </c>
      <c r="N236" s="5">
        <v>5.0347799999999996</v>
      </c>
      <c r="O236" s="6" t="s">
        <v>21</v>
      </c>
      <c r="P236" s="6" t="s">
        <v>21</v>
      </c>
      <c r="Q236" s="5" t="s">
        <v>21</v>
      </c>
      <c r="R236" s="7">
        <v>0</v>
      </c>
      <c r="S236" s="5">
        <v>1.42388</v>
      </c>
      <c r="T236" s="5">
        <v>2.573788</v>
      </c>
      <c r="U236" s="6" t="s">
        <v>21</v>
      </c>
      <c r="V236" s="51" t="s">
        <v>21</v>
      </c>
      <c r="AA236" s="12">
        <v>284</v>
      </c>
      <c r="AB236" s="12">
        <v>0</v>
      </c>
      <c r="AC236" s="12">
        <v>54.717500000000001</v>
      </c>
      <c r="AD236" s="12">
        <v>21.217455000000001</v>
      </c>
      <c r="AE236" s="12">
        <v>17.985900000000001</v>
      </c>
      <c r="AF236" s="13">
        <v>0</v>
      </c>
      <c r="AG236" s="13">
        <v>18.183752999999999</v>
      </c>
      <c r="AH236" s="12">
        <v>5.7534830000000001</v>
      </c>
      <c r="AI236" s="12">
        <v>6.9177679999999997</v>
      </c>
      <c r="AJ236" s="12">
        <v>7.6087300000000004</v>
      </c>
      <c r="AK236" s="12">
        <v>5.630776</v>
      </c>
      <c r="AL236" s="12">
        <v>0</v>
      </c>
      <c r="AM236" s="13">
        <v>0</v>
      </c>
      <c r="AN236" s="13">
        <v>10.510567</v>
      </c>
      <c r="AO236" s="12">
        <v>3.2596270000000001</v>
      </c>
      <c r="AP236" s="12">
        <v>4.1214180000000002</v>
      </c>
      <c r="AQ236" s="12">
        <v>4.65822</v>
      </c>
      <c r="AR236" s="12">
        <v>2.466879</v>
      </c>
      <c r="AS236" s="12">
        <v>0</v>
      </c>
      <c r="AT236" s="13">
        <v>0</v>
      </c>
      <c r="AU236" s="13">
        <v>16.081591</v>
      </c>
      <c r="AV236" s="12">
        <v>5.0347799999999996</v>
      </c>
      <c r="AW236" s="12">
        <v>6.077807</v>
      </c>
      <c r="AX236" s="12">
        <v>6.360595</v>
      </c>
      <c r="AY236" s="12">
        <v>6.077807</v>
      </c>
      <c r="AZ236" s="12">
        <v>6.360595</v>
      </c>
      <c r="BA236" s="13">
        <v>0</v>
      </c>
      <c r="BB236" s="13">
        <v>8.1217369999999995</v>
      </c>
      <c r="BC236" s="12">
        <v>2.573788</v>
      </c>
      <c r="BD236" s="12">
        <v>2.9823490000000001</v>
      </c>
      <c r="BE236" s="12">
        <v>2.9823490000000001</v>
      </c>
      <c r="BF236" s="12">
        <v>2.9823490000000001</v>
      </c>
      <c r="BG236" s="12">
        <v>4.7446529999999996</v>
      </c>
      <c r="BH236" s="12">
        <v>10.791093</v>
      </c>
      <c r="BI236" s="12">
        <v>10.791093</v>
      </c>
      <c r="BJ236" s="12">
        <v>9.8858080000000008</v>
      </c>
      <c r="BK236" s="12">
        <v>11.722920999999999</v>
      </c>
      <c r="BL236" s="12">
        <v>6.314508</v>
      </c>
      <c r="BM236" s="12">
        <v>0</v>
      </c>
      <c r="BN236" s="12">
        <v>77.008478999999994</v>
      </c>
      <c r="BO236" s="12">
        <v>77.008478999999994</v>
      </c>
      <c r="BP236" s="12">
        <v>79.360283999999993</v>
      </c>
      <c r="BQ236" s="12">
        <v>84.104937000000007</v>
      </c>
      <c r="BR236" s="12">
        <v>86.715664000000004</v>
      </c>
      <c r="BS236" s="12">
        <v>0</v>
      </c>
    </row>
    <row r="237" spans="2:71" x14ac:dyDescent="0.2">
      <c r="B237" s="11" t="s">
        <v>146</v>
      </c>
      <c r="C237" s="83" t="s">
        <v>21</v>
      </c>
      <c r="D237" s="68" t="s">
        <v>0</v>
      </c>
      <c r="E237" s="5" t="s">
        <v>21</v>
      </c>
      <c r="F237" s="5" t="s">
        <v>21</v>
      </c>
      <c r="G237" s="5">
        <v>108.685123</v>
      </c>
      <c r="H237" s="5">
        <v>117.168312</v>
      </c>
      <c r="I237" s="6" t="s">
        <v>21</v>
      </c>
      <c r="J237" s="6" t="s">
        <v>21</v>
      </c>
      <c r="K237" s="5" t="s">
        <v>21</v>
      </c>
      <c r="L237" s="5" t="s">
        <v>21</v>
      </c>
      <c r="M237" s="5">
        <v>14.491738999999999</v>
      </c>
      <c r="N237" s="5">
        <v>21.846768000000001</v>
      </c>
      <c r="O237" s="6" t="s">
        <v>21</v>
      </c>
      <c r="P237" s="6" t="s">
        <v>21</v>
      </c>
      <c r="Q237" s="5" t="s">
        <v>21</v>
      </c>
      <c r="R237" s="7">
        <v>0</v>
      </c>
      <c r="S237" s="5">
        <v>8.7591809999999999</v>
      </c>
      <c r="T237" s="5">
        <v>8.0649949999999997</v>
      </c>
      <c r="U237" s="6" t="s">
        <v>21</v>
      </c>
      <c r="V237" s="51" t="s">
        <v>21</v>
      </c>
      <c r="AA237" s="12">
        <v>229.1</v>
      </c>
      <c r="AB237" s="12">
        <v>0</v>
      </c>
      <c r="AC237" s="12">
        <v>338.90062799999998</v>
      </c>
      <c r="AD237" s="12">
        <v>86.125490999999997</v>
      </c>
      <c r="AE237" s="12">
        <v>84.408845999999997</v>
      </c>
      <c r="AF237" s="13">
        <v>0</v>
      </c>
      <c r="AG237" s="13">
        <v>98.201150999999996</v>
      </c>
      <c r="AH237" s="12">
        <v>32.054253000000003</v>
      </c>
      <c r="AI237" s="12">
        <v>9.4460429999999995</v>
      </c>
      <c r="AJ237" s="12">
        <v>11.09742</v>
      </c>
      <c r="AK237" s="12">
        <v>25.287675</v>
      </c>
      <c r="AL237" s="12">
        <v>0</v>
      </c>
      <c r="AM237" s="13">
        <v>0</v>
      </c>
      <c r="AN237" s="13">
        <v>64.145452000000006</v>
      </c>
      <c r="AO237" s="12">
        <v>19.763574999999999</v>
      </c>
      <c r="AP237" s="12">
        <v>-1.2284120000000001</v>
      </c>
      <c r="AQ237" s="12">
        <v>-1.2231650000000001</v>
      </c>
      <c r="AR237" s="12">
        <v>11.755986999999999</v>
      </c>
      <c r="AS237" s="12">
        <v>0</v>
      </c>
      <c r="AT237" s="13">
        <v>0</v>
      </c>
      <c r="AU237" s="13">
        <v>70.283304000000001</v>
      </c>
      <c r="AV237" s="12">
        <v>21.846768000000001</v>
      </c>
      <c r="AW237" s="12">
        <v>1.236213</v>
      </c>
      <c r="AX237" s="12">
        <v>1.2829140000000001</v>
      </c>
      <c r="AY237" s="12">
        <v>1.236213</v>
      </c>
      <c r="AZ237" s="12">
        <v>1.2829140000000001</v>
      </c>
      <c r="BA237" s="13">
        <v>0</v>
      </c>
      <c r="BB237" s="13">
        <v>38.477449</v>
      </c>
      <c r="BC237" s="12">
        <v>8.0649949999999997</v>
      </c>
      <c r="BD237" s="12">
        <v>2.9769990000000002</v>
      </c>
      <c r="BE237" s="12">
        <v>2.9769990000000002</v>
      </c>
      <c r="BF237" s="12">
        <v>2.9769990000000002</v>
      </c>
      <c r="BG237" s="12">
        <v>-1.1074109999999999</v>
      </c>
      <c r="BH237" s="12">
        <v>47.590648999999999</v>
      </c>
      <c r="BI237" s="12">
        <v>47.590648999999999</v>
      </c>
      <c r="BJ237" s="12">
        <v>25.401633</v>
      </c>
      <c r="BK237" s="12">
        <v>7.2567209999999998</v>
      </c>
      <c r="BL237" s="12">
        <v>3.4150999999999998</v>
      </c>
      <c r="BM237" s="12">
        <v>0</v>
      </c>
      <c r="BN237" s="12">
        <v>234.05410599999999</v>
      </c>
      <c r="BO237" s="12">
        <v>234.05410599999999</v>
      </c>
      <c r="BP237" s="12">
        <v>235.70487900000001</v>
      </c>
      <c r="BQ237" s="12">
        <v>234.36182099999999</v>
      </c>
      <c r="BR237" s="12">
        <v>232.50759300000001</v>
      </c>
      <c r="BS237" s="12">
        <v>0</v>
      </c>
    </row>
    <row r="238" spans="2:71" x14ac:dyDescent="0.2">
      <c r="B238" s="11" t="s">
        <v>94</v>
      </c>
      <c r="C238" s="83" t="s">
        <v>21</v>
      </c>
      <c r="D238" s="68" t="s">
        <v>0</v>
      </c>
      <c r="E238" s="5" t="s">
        <v>21</v>
      </c>
      <c r="F238" s="5" t="s">
        <v>21</v>
      </c>
      <c r="G238" s="5">
        <v>43.405442999999998</v>
      </c>
      <c r="H238" s="5">
        <v>37.777107999999998</v>
      </c>
      <c r="I238" s="6" t="s">
        <v>21</v>
      </c>
      <c r="J238" s="6" t="s">
        <v>21</v>
      </c>
      <c r="K238" s="5" t="s">
        <v>21</v>
      </c>
      <c r="L238" s="5" t="s">
        <v>21</v>
      </c>
      <c r="M238" s="5">
        <v>6.2397030000000004</v>
      </c>
      <c r="N238" s="5">
        <v>5.5220900000000004</v>
      </c>
      <c r="O238" s="6" t="s">
        <v>21</v>
      </c>
      <c r="P238" s="6" t="s">
        <v>21</v>
      </c>
      <c r="Q238" s="5" t="s">
        <v>21</v>
      </c>
      <c r="R238" s="7">
        <v>0</v>
      </c>
      <c r="S238" s="5">
        <v>13.830037000000001</v>
      </c>
      <c r="T238" s="5">
        <v>-36.734549999999999</v>
      </c>
      <c r="U238" s="6" t="s">
        <v>21</v>
      </c>
      <c r="V238" s="51" t="s">
        <v>21</v>
      </c>
      <c r="AA238" s="12">
        <v>279.66000000000003</v>
      </c>
      <c r="AB238" s="12">
        <v>0</v>
      </c>
      <c r="AC238" s="12">
        <v>122.805852</v>
      </c>
      <c r="AD238" s="12">
        <v>18.403663000000002</v>
      </c>
      <c r="AE238" s="12">
        <v>33.925697</v>
      </c>
      <c r="AF238" s="13">
        <v>0</v>
      </c>
      <c r="AG238" s="13">
        <v>21.598230999999998</v>
      </c>
      <c r="AH238" s="12">
        <v>9.2031159999999996</v>
      </c>
      <c r="AI238" s="12">
        <v>-0.50461199999999995</v>
      </c>
      <c r="AJ238" s="12">
        <v>-0.26211699999999999</v>
      </c>
      <c r="AK238" s="12">
        <v>9.2517479999999992</v>
      </c>
      <c r="AL238" s="12">
        <v>0</v>
      </c>
      <c r="AM238" s="13">
        <v>0</v>
      </c>
      <c r="AN238" s="13">
        <v>4.5454420000000004</v>
      </c>
      <c r="AO238" s="12">
        <v>3.4738449999999998</v>
      </c>
      <c r="AP238" s="12">
        <v>-1.592625</v>
      </c>
      <c r="AQ238" s="12">
        <v>-4.4172760000000002</v>
      </c>
      <c r="AR238" s="12">
        <v>4.324935</v>
      </c>
      <c r="AS238" s="12">
        <v>0</v>
      </c>
      <c r="AT238" s="13">
        <v>0</v>
      </c>
      <c r="AU238" s="13">
        <v>10.420543</v>
      </c>
      <c r="AV238" s="12">
        <v>5.5220900000000004</v>
      </c>
      <c r="AW238" s="12">
        <v>-0.42185899999999998</v>
      </c>
      <c r="AX238" s="12">
        <v>-2.5128059999999999</v>
      </c>
      <c r="AY238" s="12">
        <v>-0.42185899999999998</v>
      </c>
      <c r="AZ238" s="12">
        <v>-2.5128059999999999</v>
      </c>
      <c r="BA238" s="13">
        <v>0</v>
      </c>
      <c r="BB238" s="13">
        <v>-49.555137999999999</v>
      </c>
      <c r="BC238" s="12">
        <v>-36.734549999999999</v>
      </c>
      <c r="BD238" s="12">
        <v>24.024788000000001</v>
      </c>
      <c r="BE238" s="12">
        <v>24.024788000000001</v>
      </c>
      <c r="BF238" s="12">
        <v>24.024788000000001</v>
      </c>
      <c r="BG238" s="12">
        <v>12.378866</v>
      </c>
      <c r="BH238" s="12">
        <v>114.86258100000001</v>
      </c>
      <c r="BI238" s="12">
        <v>114.86258100000001</v>
      </c>
      <c r="BJ238" s="12">
        <v>106.252647</v>
      </c>
      <c r="BK238" s="12">
        <v>108.58282800000001</v>
      </c>
      <c r="BL238" s="12">
        <v>110.21218</v>
      </c>
      <c r="BM238" s="12">
        <v>0</v>
      </c>
      <c r="BN238" s="12">
        <v>53.197101000000004</v>
      </c>
      <c r="BO238" s="12">
        <v>53.197101000000004</v>
      </c>
      <c r="BP238" s="12">
        <v>126.665139</v>
      </c>
      <c r="BQ238" s="12">
        <v>139.629548</v>
      </c>
      <c r="BR238" s="12">
        <v>152.751833</v>
      </c>
      <c r="BS238" s="12">
        <v>0</v>
      </c>
    </row>
    <row r="239" spans="2:71" x14ac:dyDescent="0.2">
      <c r="B239" s="11" t="s">
        <v>317</v>
      </c>
      <c r="C239" s="83" t="s">
        <v>21</v>
      </c>
      <c r="D239" s="68" t="s">
        <v>0</v>
      </c>
      <c r="E239" s="5" t="s">
        <v>21</v>
      </c>
      <c r="F239" s="5" t="s">
        <v>21</v>
      </c>
      <c r="G239" s="5">
        <v>67.535905</v>
      </c>
      <c r="H239" s="5">
        <v>79.757850000000005</v>
      </c>
      <c r="I239" s="6" t="s">
        <v>21</v>
      </c>
      <c r="J239" s="6" t="s">
        <v>21</v>
      </c>
      <c r="K239" s="5" t="s">
        <v>21</v>
      </c>
      <c r="L239" s="5" t="s">
        <v>21</v>
      </c>
      <c r="M239" s="5">
        <v>12.450165999999999</v>
      </c>
      <c r="N239" s="5">
        <v>14.295484999999999</v>
      </c>
      <c r="O239" s="6" t="s">
        <v>21</v>
      </c>
      <c r="P239" s="6" t="s">
        <v>21</v>
      </c>
      <c r="Q239" s="5" t="s">
        <v>21</v>
      </c>
      <c r="R239" s="7">
        <v>0</v>
      </c>
      <c r="S239" s="5">
        <v>2.5265849999999999</v>
      </c>
      <c r="T239" s="5">
        <v>8.6097009999999994</v>
      </c>
      <c r="U239" s="6" t="s">
        <v>21</v>
      </c>
      <c r="V239" s="51" t="s">
        <v>21</v>
      </c>
      <c r="AA239" s="12">
        <v>386.82546558490003</v>
      </c>
      <c r="AB239" s="12">
        <v>0</v>
      </c>
      <c r="AC239" s="12">
        <v>227.45410999999999</v>
      </c>
      <c r="AD239" s="12">
        <v>72.804304000000002</v>
      </c>
      <c r="AE239" s="12">
        <v>55.329867999999998</v>
      </c>
      <c r="AF239" s="13">
        <v>0</v>
      </c>
      <c r="AG239" s="13">
        <v>55.861496000000002</v>
      </c>
      <c r="AH239" s="12">
        <v>17.321413</v>
      </c>
      <c r="AI239" s="12">
        <v>13.263617</v>
      </c>
      <c r="AJ239" s="12">
        <v>6.3964790000000002</v>
      </c>
      <c r="AK239" s="12">
        <v>19.827296</v>
      </c>
      <c r="AL239" s="12">
        <v>0</v>
      </c>
      <c r="AM239" s="13">
        <v>0</v>
      </c>
      <c r="AN239" s="13">
        <v>32.244514000000002</v>
      </c>
      <c r="AO239" s="12">
        <v>8.9202689999999993</v>
      </c>
      <c r="AP239" s="12">
        <v>3.7105229999999998</v>
      </c>
      <c r="AQ239" s="12">
        <v>-3.8920699999999999</v>
      </c>
      <c r="AR239" s="12">
        <v>8.3768019999999996</v>
      </c>
      <c r="AS239" s="12">
        <v>0</v>
      </c>
      <c r="AT239" s="13">
        <v>0</v>
      </c>
      <c r="AU239" s="13">
        <v>44.884768999999999</v>
      </c>
      <c r="AV239" s="12">
        <v>14.295484999999999</v>
      </c>
      <c r="AW239" s="12">
        <v>6.4928730000000003</v>
      </c>
      <c r="AX239" s="12">
        <v>0.479904</v>
      </c>
      <c r="AY239" s="12">
        <v>6.4928730000000003</v>
      </c>
      <c r="AZ239" s="12">
        <v>0.479904</v>
      </c>
      <c r="BA239" s="13">
        <v>0</v>
      </c>
      <c r="BB239" s="13">
        <v>36.161445000000001</v>
      </c>
      <c r="BC239" s="12">
        <v>8.6097009999999994</v>
      </c>
      <c r="BD239" s="12">
        <v>-11.881565999999999</v>
      </c>
      <c r="BE239" s="12">
        <v>-11.881565999999999</v>
      </c>
      <c r="BF239" s="12">
        <v>-11.881565999999999</v>
      </c>
      <c r="BG239" s="12">
        <v>3.7303380000000002</v>
      </c>
      <c r="BH239" s="12">
        <v>14.543058</v>
      </c>
      <c r="BI239" s="12">
        <v>14.543058</v>
      </c>
      <c r="BJ239" s="12">
        <v>30.625530000000001</v>
      </c>
      <c r="BK239" s="12">
        <v>7.1567749999999997</v>
      </c>
      <c r="BL239" s="12">
        <v>2.4112640000000001</v>
      </c>
      <c r="BM239" s="12">
        <v>0</v>
      </c>
      <c r="BN239" s="12">
        <v>269.97806700000001</v>
      </c>
      <c r="BO239" s="12">
        <v>269.97806700000001</v>
      </c>
      <c r="BP239" s="12">
        <v>259.12623400000001</v>
      </c>
      <c r="BQ239" s="12">
        <v>250.490647</v>
      </c>
      <c r="BR239" s="12">
        <v>252.391761</v>
      </c>
      <c r="BS239" s="12">
        <v>0</v>
      </c>
    </row>
    <row r="240" spans="2:71" x14ac:dyDescent="0.2">
      <c r="B240" s="11" t="s">
        <v>103</v>
      </c>
      <c r="C240" s="84" t="s">
        <v>21</v>
      </c>
      <c r="D240" s="68" t="s">
        <v>0</v>
      </c>
      <c r="E240" s="5" t="s">
        <v>21</v>
      </c>
      <c r="F240" s="5" t="s">
        <v>21</v>
      </c>
      <c r="G240" s="5" t="s">
        <v>21</v>
      </c>
      <c r="H240" s="5" t="s">
        <v>21</v>
      </c>
      <c r="I240" s="6" t="s">
        <v>21</v>
      </c>
      <c r="J240" s="6" t="s">
        <v>21</v>
      </c>
      <c r="K240" s="5" t="s">
        <v>21</v>
      </c>
      <c r="L240" s="5" t="s">
        <v>21</v>
      </c>
      <c r="M240" s="5">
        <v>0</v>
      </c>
      <c r="N240" s="5">
        <v>0</v>
      </c>
      <c r="O240" s="6" t="s">
        <v>21</v>
      </c>
      <c r="P240" s="6" t="s">
        <v>21</v>
      </c>
      <c r="Q240" s="5" t="s">
        <v>21</v>
      </c>
      <c r="R240" s="7">
        <v>0</v>
      </c>
      <c r="S240" s="5">
        <v>0</v>
      </c>
      <c r="T240" s="5">
        <v>0</v>
      </c>
      <c r="U240" s="6" t="s">
        <v>21</v>
      </c>
      <c r="V240" s="51" t="s">
        <v>21</v>
      </c>
      <c r="AA240" s="12">
        <v>85.5</v>
      </c>
      <c r="AB240" s="12">
        <v>0</v>
      </c>
      <c r="AC240" s="12">
        <v>0</v>
      </c>
      <c r="AD240" s="12">
        <v>0</v>
      </c>
      <c r="AE240" s="12">
        <v>0</v>
      </c>
      <c r="AF240" s="13">
        <v>0</v>
      </c>
      <c r="AG240" s="13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3">
        <v>0</v>
      </c>
      <c r="AN240" s="13">
        <v>0</v>
      </c>
      <c r="AO240" s="12">
        <v>0</v>
      </c>
      <c r="AP240" s="12">
        <v>0</v>
      </c>
      <c r="AQ240" s="12">
        <v>0</v>
      </c>
      <c r="AR240" s="12">
        <v>0</v>
      </c>
      <c r="AS240" s="12">
        <v>0</v>
      </c>
      <c r="AT240" s="13">
        <v>0</v>
      </c>
      <c r="AU240" s="13">
        <v>0</v>
      </c>
      <c r="AV240" s="12">
        <v>0</v>
      </c>
      <c r="AW240" s="12">
        <v>0</v>
      </c>
      <c r="AX240" s="12">
        <v>0</v>
      </c>
      <c r="AY240" s="12">
        <v>0</v>
      </c>
      <c r="AZ240" s="12">
        <v>0</v>
      </c>
      <c r="BA240" s="13">
        <v>0</v>
      </c>
      <c r="BB240" s="13">
        <v>0</v>
      </c>
      <c r="BC240" s="12">
        <v>0</v>
      </c>
      <c r="BD240" s="12">
        <v>0</v>
      </c>
      <c r="BE240" s="12">
        <v>0</v>
      </c>
      <c r="BF240" s="12">
        <v>0</v>
      </c>
      <c r="BG240" s="12">
        <v>0</v>
      </c>
      <c r="BH240" s="12">
        <v>0</v>
      </c>
      <c r="BI240" s="12">
        <v>0</v>
      </c>
      <c r="BJ240" s="12">
        <v>-6.4603349999999997</v>
      </c>
      <c r="BK240" s="12">
        <v>0</v>
      </c>
      <c r="BL240" s="12">
        <v>-6.0188879999999996</v>
      </c>
      <c r="BM240" s="12">
        <v>0</v>
      </c>
      <c r="BN240" s="12">
        <v>0</v>
      </c>
      <c r="BO240" s="12">
        <v>0</v>
      </c>
      <c r="BP240" s="12">
        <v>83.869757000000007</v>
      </c>
      <c r="BQ240" s="12">
        <v>0</v>
      </c>
      <c r="BR240" s="12">
        <v>70.014555999999999</v>
      </c>
      <c r="BS240" s="12">
        <v>0</v>
      </c>
    </row>
    <row r="241" spans="2:71" x14ac:dyDescent="0.2">
      <c r="B241" s="11" t="s">
        <v>133</v>
      </c>
      <c r="C241" s="84" t="s">
        <v>21</v>
      </c>
      <c r="D241" s="68" t="s">
        <v>0</v>
      </c>
      <c r="E241" s="5" t="s">
        <v>21</v>
      </c>
      <c r="F241" s="5" t="s">
        <v>21</v>
      </c>
      <c r="G241" s="5">
        <v>2.6101890000000001</v>
      </c>
      <c r="H241" s="5">
        <v>5.0549189999999999</v>
      </c>
      <c r="I241" s="6" t="s">
        <v>21</v>
      </c>
      <c r="J241" s="6" t="s">
        <v>21</v>
      </c>
      <c r="K241" s="5" t="s">
        <v>21</v>
      </c>
      <c r="L241" s="5" t="s">
        <v>21</v>
      </c>
      <c r="M241" s="5">
        <v>0.41347699999999998</v>
      </c>
      <c r="N241" s="5">
        <v>3.2667000000000002E-2</v>
      </c>
      <c r="O241" s="6" t="s">
        <v>21</v>
      </c>
      <c r="P241" s="6" t="s">
        <v>21</v>
      </c>
      <c r="Q241" s="5" t="s">
        <v>21</v>
      </c>
      <c r="R241" s="7">
        <v>0</v>
      </c>
      <c r="S241" s="5">
        <v>2.0817049999999999</v>
      </c>
      <c r="T241" s="5">
        <v>-1.8879060000000001</v>
      </c>
      <c r="U241" s="6" t="s">
        <v>21</v>
      </c>
      <c r="V241" s="51" t="s">
        <v>21</v>
      </c>
      <c r="AA241" s="12">
        <v>52.92</v>
      </c>
      <c r="AB241" s="12">
        <v>0</v>
      </c>
      <c r="AC241" s="12">
        <v>10.015713999999999</v>
      </c>
      <c r="AD241" s="12">
        <v>4.0170880000000002</v>
      </c>
      <c r="AE241" s="12">
        <v>2.037128</v>
      </c>
      <c r="AF241" s="13">
        <v>0</v>
      </c>
      <c r="AG241" s="13">
        <v>1.6253759999999999</v>
      </c>
      <c r="AH241" s="12">
        <v>1.042367</v>
      </c>
      <c r="AI241" s="12">
        <v>-0.331617</v>
      </c>
      <c r="AJ241" s="12">
        <v>0.45169599999999999</v>
      </c>
      <c r="AK241" s="12">
        <v>-0.445378</v>
      </c>
      <c r="AL241" s="12">
        <v>0</v>
      </c>
      <c r="AM241" s="13">
        <v>0</v>
      </c>
      <c r="AN241" s="13">
        <v>6.4907000000000006E-2</v>
      </c>
      <c r="AO241" s="12">
        <v>-3.6146999999999999E-2</v>
      </c>
      <c r="AP241" s="12">
        <v>-0.29056700000000002</v>
      </c>
      <c r="AQ241" s="12">
        <v>0.101907</v>
      </c>
      <c r="AR241" s="12">
        <v>-0.66117499999999996</v>
      </c>
      <c r="AS241" s="12">
        <v>0</v>
      </c>
      <c r="AT241" s="13">
        <v>0</v>
      </c>
      <c r="AU241" s="13">
        <v>0.25803700000000002</v>
      </c>
      <c r="AV241" s="12">
        <v>3.2667000000000002E-2</v>
      </c>
      <c r="AW241" s="12">
        <v>-0.221911</v>
      </c>
      <c r="AX241" s="12">
        <v>0.166939</v>
      </c>
      <c r="AY241" s="12">
        <v>-0.221911</v>
      </c>
      <c r="AZ241" s="12">
        <v>0.166939</v>
      </c>
      <c r="BA241" s="13">
        <v>0</v>
      </c>
      <c r="BB241" s="13">
        <v>-1.6010720000000001</v>
      </c>
      <c r="BC241" s="12">
        <v>-1.8879060000000001</v>
      </c>
      <c r="BD241" s="12">
        <v>1.6496679999999999</v>
      </c>
      <c r="BE241" s="12">
        <v>1.6496679999999999</v>
      </c>
      <c r="BF241" s="12">
        <v>1.6496679999999999</v>
      </c>
      <c r="BG241" s="12">
        <v>0.162601</v>
      </c>
      <c r="BH241" s="12">
        <v>-3.6206000000000002E-2</v>
      </c>
      <c r="BI241" s="12">
        <v>-3.6206000000000002E-2</v>
      </c>
      <c r="BJ241" s="12">
        <v>-0.26369500000000001</v>
      </c>
      <c r="BK241" s="12">
        <v>-0.29160700000000001</v>
      </c>
      <c r="BL241" s="12">
        <v>-0.33070300000000002</v>
      </c>
      <c r="BM241" s="12">
        <v>0</v>
      </c>
      <c r="BN241" s="12">
        <v>40.764052999999997</v>
      </c>
      <c r="BO241" s="12">
        <v>40.764052999999997</v>
      </c>
      <c r="BP241" s="12">
        <v>37.091678000000002</v>
      </c>
      <c r="BQ241" s="12">
        <v>36.885646999999999</v>
      </c>
      <c r="BR241" s="12">
        <v>34.680349999999997</v>
      </c>
      <c r="BS241" s="12">
        <v>0</v>
      </c>
    </row>
    <row r="242" spans="2:71" x14ac:dyDescent="0.2">
      <c r="B242" s="11" t="s">
        <v>152</v>
      </c>
      <c r="C242" s="83" t="s">
        <v>21</v>
      </c>
      <c r="D242" s="68" t="s">
        <v>0</v>
      </c>
      <c r="E242" s="5" t="s">
        <v>21</v>
      </c>
      <c r="F242" s="5" t="s">
        <v>21</v>
      </c>
      <c r="G242" s="5">
        <v>9.07</v>
      </c>
      <c r="H242" s="5">
        <v>22.285</v>
      </c>
      <c r="I242" s="6" t="s">
        <v>21</v>
      </c>
      <c r="J242" s="6" t="s">
        <v>21</v>
      </c>
      <c r="K242" s="5" t="s">
        <v>21</v>
      </c>
      <c r="L242" s="5" t="s">
        <v>21</v>
      </c>
      <c r="M242" s="5">
        <v>2.1420000000000003</v>
      </c>
      <c r="N242" s="5">
        <v>10.510999999999999</v>
      </c>
      <c r="O242" s="6" t="s">
        <v>21</v>
      </c>
      <c r="P242" s="6" t="s">
        <v>21</v>
      </c>
      <c r="Q242" s="5" t="s">
        <v>21</v>
      </c>
      <c r="R242" s="7">
        <v>0</v>
      </c>
      <c r="S242" s="5">
        <v>-2.3490000000000002</v>
      </c>
      <c r="T242" s="5">
        <v>-15.944000000000001</v>
      </c>
      <c r="U242" s="6" t="s">
        <v>21</v>
      </c>
      <c r="V242" s="51" t="s">
        <v>21</v>
      </c>
      <c r="AA242" s="12">
        <v>100.1872428288</v>
      </c>
      <c r="AB242" s="12">
        <v>0</v>
      </c>
      <c r="AC242" s="12">
        <v>57.698999999999998</v>
      </c>
      <c r="AD242" s="12">
        <v>18.359000000000002</v>
      </c>
      <c r="AE242" s="12">
        <v>8.1739999999999995</v>
      </c>
      <c r="AF242" s="13">
        <v>0</v>
      </c>
      <c r="AG242" s="13">
        <v>9.5589999999999993</v>
      </c>
      <c r="AH242" s="12">
        <v>3.1779999999999999</v>
      </c>
      <c r="AI242" s="12">
        <v>7.5780000000000003</v>
      </c>
      <c r="AJ242" s="12">
        <v>9.2999999999999999E-2</v>
      </c>
      <c r="AK242" s="12">
        <v>9.8000000000000004E-2</v>
      </c>
      <c r="AL242" s="12">
        <v>0</v>
      </c>
      <c r="AM242" s="13">
        <v>0</v>
      </c>
      <c r="AN242" s="13">
        <v>5.9619999999999997</v>
      </c>
      <c r="AO242" s="12">
        <v>2.113</v>
      </c>
      <c r="AP242" s="12">
        <v>6.2489999999999997</v>
      </c>
      <c r="AQ242" s="12">
        <v>-0.97099999999999997</v>
      </c>
      <c r="AR242" s="12">
        <v>-1.5389999999999999</v>
      </c>
      <c r="AS242" s="12">
        <v>0</v>
      </c>
      <c r="AT242" s="13">
        <v>0</v>
      </c>
      <c r="AU242" s="13">
        <v>24.597999999999999</v>
      </c>
      <c r="AV242" s="12">
        <v>10.510999999999999</v>
      </c>
      <c r="AW242" s="12">
        <v>8.8829999999999991</v>
      </c>
      <c r="AX242" s="12">
        <v>2.2759999999999998</v>
      </c>
      <c r="AY242" s="12">
        <v>8.8829999999999991</v>
      </c>
      <c r="AZ242" s="12">
        <v>2.2759999999999998</v>
      </c>
      <c r="BA242" s="13">
        <v>0</v>
      </c>
      <c r="BB242" s="13">
        <v>-17.556000000000001</v>
      </c>
      <c r="BC242" s="12">
        <v>-15.944000000000001</v>
      </c>
      <c r="BD242" s="12">
        <v>53.098999999999997</v>
      </c>
      <c r="BE242" s="12">
        <v>53.098999999999997</v>
      </c>
      <c r="BF242" s="12">
        <v>53.098999999999997</v>
      </c>
      <c r="BG242" s="12">
        <v>-2.16</v>
      </c>
      <c r="BH242" s="12">
        <v>278.46600000000001</v>
      </c>
      <c r="BI242" s="12">
        <v>278.46600000000001</v>
      </c>
      <c r="BJ242" s="12">
        <v>86.567999999999998</v>
      </c>
      <c r="BK242" s="12">
        <v>95.462000000000003</v>
      </c>
      <c r="BL242" s="12">
        <v>102.246</v>
      </c>
      <c r="BM242" s="12">
        <v>0</v>
      </c>
      <c r="BN242" s="12">
        <v>141.33500000000001</v>
      </c>
      <c r="BO242" s="12">
        <v>141.33500000000001</v>
      </c>
      <c r="BP242" s="12">
        <v>130.55099999999999</v>
      </c>
      <c r="BQ242" s="12">
        <v>136.381</v>
      </c>
      <c r="BR242" s="12">
        <v>136.501</v>
      </c>
      <c r="BS242" s="12">
        <v>0</v>
      </c>
    </row>
    <row r="243" spans="2:71" x14ac:dyDescent="0.2">
      <c r="B243" s="11" t="s">
        <v>145</v>
      </c>
      <c r="C243" s="83" t="s">
        <v>21</v>
      </c>
      <c r="D243" s="68" t="s">
        <v>0</v>
      </c>
      <c r="E243" s="5" t="s">
        <v>21</v>
      </c>
      <c r="F243" s="5" t="s">
        <v>21</v>
      </c>
      <c r="G243" s="5">
        <v>21.699128999999999</v>
      </c>
      <c r="H243" s="5">
        <v>21.363890000000001</v>
      </c>
      <c r="I243" s="6" t="s">
        <v>21</v>
      </c>
      <c r="J243" s="6" t="s">
        <v>21</v>
      </c>
      <c r="K243" s="5" t="s">
        <v>21</v>
      </c>
      <c r="L243" s="5" t="s">
        <v>21</v>
      </c>
      <c r="M243" s="5">
        <v>5.4153320000000003</v>
      </c>
      <c r="N243" s="5">
        <v>5.7703790000000001</v>
      </c>
      <c r="O243" s="6" t="s">
        <v>21</v>
      </c>
      <c r="P243" s="6" t="s">
        <v>21</v>
      </c>
      <c r="Q243" s="5" t="s">
        <v>21</v>
      </c>
      <c r="R243" s="7">
        <v>0</v>
      </c>
      <c r="S243" s="5">
        <v>3.8470879999999998</v>
      </c>
      <c r="T243" s="5">
        <v>4.9247189999999996</v>
      </c>
      <c r="U243" s="6" t="s">
        <v>21</v>
      </c>
      <c r="V243" s="51" t="s">
        <v>21</v>
      </c>
      <c r="AA243" s="12">
        <v>66.134879999999995</v>
      </c>
      <c r="AB243" s="12">
        <v>0</v>
      </c>
      <c r="AC243" s="12">
        <v>50.985064000000001</v>
      </c>
      <c r="AD243" s="12">
        <v>17.510871000000002</v>
      </c>
      <c r="AE243" s="12">
        <v>20.436384</v>
      </c>
      <c r="AF243" s="13">
        <v>0</v>
      </c>
      <c r="AG243" s="13">
        <v>14.225823999999999</v>
      </c>
      <c r="AH243" s="12">
        <v>6.2618479999999996</v>
      </c>
      <c r="AI243" s="12">
        <v>5.8278980000000002</v>
      </c>
      <c r="AJ243" s="12">
        <v>5.0911850000000003</v>
      </c>
      <c r="AK243" s="12">
        <v>6.1916500000000001</v>
      </c>
      <c r="AL243" s="12">
        <v>0</v>
      </c>
      <c r="AM243" s="13">
        <v>0</v>
      </c>
      <c r="AN243" s="13">
        <v>10.783607</v>
      </c>
      <c r="AO243" s="12">
        <v>5.0225270000000002</v>
      </c>
      <c r="AP243" s="12">
        <v>4.4062060000000001</v>
      </c>
      <c r="AQ243" s="12">
        <v>3.5655589999999999</v>
      </c>
      <c r="AR243" s="12">
        <v>4.6342030000000003</v>
      </c>
      <c r="AS243" s="12">
        <v>0</v>
      </c>
      <c r="AT243" s="13">
        <v>0</v>
      </c>
      <c r="AU243" s="13">
        <v>12.964357</v>
      </c>
      <c r="AV243" s="12">
        <v>5.7703790000000001</v>
      </c>
      <c r="AW243" s="12">
        <v>5.2100569999999999</v>
      </c>
      <c r="AX243" s="12">
        <v>4.4079329999999999</v>
      </c>
      <c r="AY243" s="12">
        <v>5.2100569999999999</v>
      </c>
      <c r="AZ243" s="12">
        <v>4.4079329999999999</v>
      </c>
      <c r="BA243" s="13">
        <v>0</v>
      </c>
      <c r="BB243" s="13">
        <v>10.133822</v>
      </c>
      <c r="BC243" s="12">
        <v>4.9247189999999996</v>
      </c>
      <c r="BD243" s="12">
        <v>2.8008700000000002</v>
      </c>
      <c r="BE243" s="12">
        <v>2.8008700000000002</v>
      </c>
      <c r="BF243" s="12">
        <v>2.8008700000000002</v>
      </c>
      <c r="BG243" s="12">
        <v>2.4770569999999998</v>
      </c>
      <c r="BH243" s="12">
        <v>-0.46144800000000002</v>
      </c>
      <c r="BI243" s="12">
        <v>-0.46144800000000002</v>
      </c>
      <c r="BJ243" s="12">
        <v>-4.9035469999999997</v>
      </c>
      <c r="BK243" s="12">
        <v>-7.8079210000000003</v>
      </c>
      <c r="BL243" s="12">
        <v>-10.120189999999999</v>
      </c>
      <c r="BM243" s="12">
        <v>0</v>
      </c>
      <c r="BN243" s="12">
        <v>53.262687</v>
      </c>
      <c r="BO243" s="12">
        <v>53.262687</v>
      </c>
      <c r="BP243" s="12">
        <v>56.264288000000001</v>
      </c>
      <c r="BQ243" s="12">
        <v>58.654550999999998</v>
      </c>
      <c r="BR243" s="12">
        <v>60.973284999999997</v>
      </c>
      <c r="BS243" s="12">
        <v>0</v>
      </c>
    </row>
    <row r="244" spans="2:71" x14ac:dyDescent="0.2">
      <c r="B244" s="11" t="s">
        <v>145</v>
      </c>
      <c r="C244" s="83" t="s">
        <v>21</v>
      </c>
      <c r="D244" s="68" t="s">
        <v>0</v>
      </c>
      <c r="E244" s="5" t="s">
        <v>21</v>
      </c>
      <c r="F244" s="5" t="s">
        <v>21</v>
      </c>
      <c r="G244" s="5">
        <v>21.699128999999999</v>
      </c>
      <c r="H244" s="5">
        <v>21.363890000000001</v>
      </c>
      <c r="I244" s="6" t="s">
        <v>21</v>
      </c>
      <c r="J244" s="6" t="s">
        <v>21</v>
      </c>
      <c r="K244" s="5" t="s">
        <v>21</v>
      </c>
      <c r="L244" s="5" t="s">
        <v>21</v>
      </c>
      <c r="M244" s="5">
        <v>5.4153320000000003</v>
      </c>
      <c r="N244" s="5">
        <v>5.7703790000000001</v>
      </c>
      <c r="O244" s="6" t="s">
        <v>21</v>
      </c>
      <c r="P244" s="6" t="s">
        <v>21</v>
      </c>
      <c r="Q244" s="5" t="s">
        <v>21</v>
      </c>
      <c r="R244" s="7">
        <v>0</v>
      </c>
      <c r="S244" s="5">
        <v>3.8470879999999998</v>
      </c>
      <c r="T244" s="5">
        <v>4.9247189999999996</v>
      </c>
      <c r="U244" s="6" t="s">
        <v>21</v>
      </c>
      <c r="V244" s="51" t="s">
        <v>21</v>
      </c>
      <c r="AA244" s="12">
        <v>66.134879999999995</v>
      </c>
      <c r="AB244" s="12">
        <v>0</v>
      </c>
      <c r="AC244" s="12">
        <v>50.985064000000001</v>
      </c>
      <c r="AD244" s="12">
        <v>17.510871000000002</v>
      </c>
      <c r="AE244" s="12">
        <v>20.436384</v>
      </c>
      <c r="AF244" s="13">
        <v>0</v>
      </c>
      <c r="AG244" s="13">
        <v>14.225823999999999</v>
      </c>
      <c r="AH244" s="12">
        <v>6.2618479999999996</v>
      </c>
      <c r="AI244" s="12">
        <v>5.8278980000000002</v>
      </c>
      <c r="AJ244" s="12">
        <v>5.0911850000000003</v>
      </c>
      <c r="AK244" s="12">
        <v>6.1916500000000001</v>
      </c>
      <c r="AL244" s="12">
        <v>0</v>
      </c>
      <c r="AM244" s="13">
        <v>0</v>
      </c>
      <c r="AN244" s="13">
        <v>10.783607</v>
      </c>
      <c r="AO244" s="12">
        <v>5.0225270000000002</v>
      </c>
      <c r="AP244" s="12">
        <v>4.4062060000000001</v>
      </c>
      <c r="AQ244" s="12">
        <v>3.5655589999999999</v>
      </c>
      <c r="AR244" s="12">
        <v>4.6342030000000003</v>
      </c>
      <c r="AS244" s="12">
        <v>0</v>
      </c>
      <c r="AT244" s="13">
        <v>0</v>
      </c>
      <c r="AU244" s="13">
        <v>12.964357</v>
      </c>
      <c r="AV244" s="12">
        <v>5.7703790000000001</v>
      </c>
      <c r="AW244" s="12">
        <v>5.2100569999999999</v>
      </c>
      <c r="AX244" s="12">
        <v>4.4079329999999999</v>
      </c>
      <c r="AY244" s="12">
        <v>5.2100569999999999</v>
      </c>
      <c r="AZ244" s="12">
        <v>4.4079329999999999</v>
      </c>
      <c r="BA244" s="13">
        <v>0</v>
      </c>
      <c r="BB244" s="13">
        <v>10.133822</v>
      </c>
      <c r="BC244" s="12">
        <v>4.9247189999999996</v>
      </c>
      <c r="BD244" s="12">
        <v>2.8008700000000002</v>
      </c>
      <c r="BE244" s="12">
        <v>2.8008700000000002</v>
      </c>
      <c r="BF244" s="12">
        <v>2.8008700000000002</v>
      </c>
      <c r="BG244" s="12">
        <v>2.4770569999999998</v>
      </c>
      <c r="BH244" s="12">
        <v>-0.46144800000000002</v>
      </c>
      <c r="BI244" s="12">
        <v>-0.46144800000000002</v>
      </c>
      <c r="BJ244" s="12">
        <v>-4.9035469999999997</v>
      </c>
      <c r="BK244" s="12">
        <v>-7.8079210000000003</v>
      </c>
      <c r="BL244" s="12">
        <v>-10.120189999999999</v>
      </c>
      <c r="BM244" s="12">
        <v>0</v>
      </c>
      <c r="BN244" s="12">
        <v>53.262687</v>
      </c>
      <c r="BO244" s="12">
        <v>53.262687</v>
      </c>
      <c r="BP244" s="12">
        <v>56.264288000000001</v>
      </c>
      <c r="BQ244" s="12">
        <v>58.654550999999998</v>
      </c>
      <c r="BR244" s="12">
        <v>60.973284999999997</v>
      </c>
      <c r="BS244" s="12">
        <v>0</v>
      </c>
    </row>
    <row r="245" spans="2:71" x14ac:dyDescent="0.2">
      <c r="B245" s="11" t="s">
        <v>229</v>
      </c>
      <c r="C245" s="83" t="s">
        <v>21</v>
      </c>
      <c r="D245" s="68" t="s">
        <v>0</v>
      </c>
      <c r="E245" s="5" t="s">
        <v>21</v>
      </c>
      <c r="F245" s="5" t="s">
        <v>21</v>
      </c>
      <c r="G245" s="5">
        <v>268.10013600000002</v>
      </c>
      <c r="H245" s="5">
        <v>307.920931</v>
      </c>
      <c r="I245" s="6" t="s">
        <v>21</v>
      </c>
      <c r="J245" s="6" t="s">
        <v>21</v>
      </c>
      <c r="K245" s="5" t="s">
        <v>21</v>
      </c>
      <c r="L245" s="5" t="s">
        <v>21</v>
      </c>
      <c r="M245" s="5">
        <v>-7.0964930000000006</v>
      </c>
      <c r="N245" s="5">
        <v>6.277107</v>
      </c>
      <c r="O245" s="6" t="s">
        <v>21</v>
      </c>
      <c r="P245" s="6" t="s">
        <v>21</v>
      </c>
      <c r="Q245" s="5" t="s">
        <v>21</v>
      </c>
      <c r="R245" s="7">
        <v>0</v>
      </c>
      <c r="S245" s="5">
        <v>-39.812423000000003</v>
      </c>
      <c r="T245" s="5">
        <v>-6.9440530000000003</v>
      </c>
      <c r="U245" s="6" t="s">
        <v>21</v>
      </c>
      <c r="V245" s="51" t="s">
        <v>21</v>
      </c>
      <c r="AA245" s="12">
        <v>338.26229999999998</v>
      </c>
      <c r="AB245" s="12">
        <v>0</v>
      </c>
      <c r="AC245" s="12">
        <v>804.46878100000004</v>
      </c>
      <c r="AD245" s="12">
        <v>322.25282099999998</v>
      </c>
      <c r="AE245" s="12">
        <v>245.79537999999999</v>
      </c>
      <c r="AF245" s="13">
        <v>0</v>
      </c>
      <c r="AG245" s="13">
        <v>102.60775</v>
      </c>
      <c r="AH245" s="12">
        <v>37.295380999999999</v>
      </c>
      <c r="AI245" s="12">
        <v>41.416584</v>
      </c>
      <c r="AJ245" s="12">
        <v>22.506558999999999</v>
      </c>
      <c r="AK245" s="12">
        <v>20.527515000000001</v>
      </c>
      <c r="AL245" s="12">
        <v>0</v>
      </c>
      <c r="AM245" s="13">
        <v>0</v>
      </c>
      <c r="AN245" s="13">
        <v>6.4578730000000002</v>
      </c>
      <c r="AO245" s="12">
        <v>3.158687</v>
      </c>
      <c r="AP245" s="12">
        <v>4.8200529999999997</v>
      </c>
      <c r="AQ245" s="12">
        <v>-14.338619</v>
      </c>
      <c r="AR245" s="12">
        <v>-14.138749000000001</v>
      </c>
      <c r="AS245" s="12">
        <v>0</v>
      </c>
      <c r="AT245" s="13">
        <v>0</v>
      </c>
      <c r="AU245" s="13">
        <v>15.487228</v>
      </c>
      <c r="AV245" s="12">
        <v>-2.8718569999999999</v>
      </c>
      <c r="AW245" s="12">
        <v>10.089183999999999</v>
      </c>
      <c r="AX245" s="12">
        <v>-11.085614</v>
      </c>
      <c r="AY245" s="12">
        <v>10.089183999999999</v>
      </c>
      <c r="AZ245" s="12">
        <v>-11.085614</v>
      </c>
      <c r="BA245" s="13">
        <v>0</v>
      </c>
      <c r="BB245" s="13">
        <v>-8.6408719999999999</v>
      </c>
      <c r="BC245" s="12">
        <v>-6.9440530000000003</v>
      </c>
      <c r="BD245" s="12">
        <v>21.503975000000001</v>
      </c>
      <c r="BE245" s="12">
        <v>21.503975000000001</v>
      </c>
      <c r="BF245" s="12">
        <v>21.503975000000001</v>
      </c>
      <c r="BG245" s="12">
        <v>-30.167878999999999</v>
      </c>
      <c r="BH245" s="12">
        <v>44.642026999999999</v>
      </c>
      <c r="BI245" s="12">
        <v>44.642026999999999</v>
      </c>
      <c r="BJ245" s="12">
        <v>144.59444199999999</v>
      </c>
      <c r="BK245" s="12">
        <v>170.16276199999999</v>
      </c>
      <c r="BL245" s="12">
        <v>175.598806</v>
      </c>
      <c r="BM245" s="12">
        <v>0</v>
      </c>
      <c r="BN245" s="12">
        <v>295.23252600000001</v>
      </c>
      <c r="BO245" s="12">
        <v>295.23252600000001</v>
      </c>
      <c r="BP245" s="12">
        <v>320.94540999999998</v>
      </c>
      <c r="BQ245" s="12">
        <v>287.16382199999998</v>
      </c>
      <c r="BR245" s="12">
        <v>251.071437</v>
      </c>
      <c r="BS245" s="12">
        <v>0</v>
      </c>
    </row>
    <row r="246" spans="2:71" x14ac:dyDescent="0.2">
      <c r="B246" s="11" t="s">
        <v>41</v>
      </c>
      <c r="C246" s="83" t="s">
        <v>21</v>
      </c>
      <c r="D246" s="68" t="s">
        <v>0</v>
      </c>
      <c r="E246" s="5" t="s">
        <v>21</v>
      </c>
      <c r="F246" s="5" t="s">
        <v>21</v>
      </c>
      <c r="G246" s="5">
        <v>418.03036800000001</v>
      </c>
      <c r="H246" s="5">
        <v>413.70357999999999</v>
      </c>
      <c r="I246" s="6" t="s">
        <v>21</v>
      </c>
      <c r="J246" s="6" t="s">
        <v>21</v>
      </c>
      <c r="K246" s="5" t="s">
        <v>21</v>
      </c>
      <c r="L246" s="5" t="s">
        <v>21</v>
      </c>
      <c r="M246" s="5">
        <v>94.777213000000003</v>
      </c>
      <c r="N246" s="5">
        <v>46.344158999999998</v>
      </c>
      <c r="O246" s="6" t="s">
        <v>21</v>
      </c>
      <c r="P246" s="6" t="s">
        <v>21</v>
      </c>
      <c r="Q246" s="5" t="s">
        <v>21</v>
      </c>
      <c r="R246" s="7">
        <v>0</v>
      </c>
      <c r="S246" s="5">
        <v>167.28414900000001</v>
      </c>
      <c r="T246" s="5">
        <v>-392.20309500000002</v>
      </c>
      <c r="U246" s="6" t="s">
        <v>21</v>
      </c>
      <c r="V246" s="51" t="s">
        <v>21</v>
      </c>
      <c r="AA246" s="12">
        <v>1974.9</v>
      </c>
      <c r="AB246" s="12">
        <v>0</v>
      </c>
      <c r="AC246" s="12">
        <v>835.20820300000003</v>
      </c>
      <c r="AD246" s="12">
        <v>302.04156899999998</v>
      </c>
      <c r="AE246" s="12">
        <v>364.837718</v>
      </c>
      <c r="AF246" s="13">
        <v>0</v>
      </c>
      <c r="AG246" s="13">
        <v>150.968726</v>
      </c>
      <c r="AH246" s="12">
        <v>82.560271999999998</v>
      </c>
      <c r="AI246" s="12">
        <v>26.517472999999999</v>
      </c>
      <c r="AJ246" s="12">
        <v>73.551463999999996</v>
      </c>
      <c r="AK246" s="12">
        <v>124.76851600000001</v>
      </c>
      <c r="AL246" s="12">
        <v>0</v>
      </c>
      <c r="AM246" s="13">
        <v>0</v>
      </c>
      <c r="AN246" s="13">
        <v>51.656066000000003</v>
      </c>
      <c r="AO246" s="12">
        <v>35.944004</v>
      </c>
      <c r="AP246" s="12">
        <v>15.104201</v>
      </c>
      <c r="AQ246" s="12">
        <v>49.140425</v>
      </c>
      <c r="AR246" s="12">
        <v>84.361649999999997</v>
      </c>
      <c r="AS246" s="12">
        <v>0</v>
      </c>
      <c r="AT246" s="13">
        <v>0</v>
      </c>
      <c r="AU246" s="13">
        <v>85.576750000000004</v>
      </c>
      <c r="AV246" s="12">
        <v>45.392775999999998</v>
      </c>
      <c r="AW246" s="12">
        <v>23.848009000000001</v>
      </c>
      <c r="AX246" s="12">
        <v>60.146335999999998</v>
      </c>
      <c r="AY246" s="12">
        <v>23.848009000000001</v>
      </c>
      <c r="AZ246" s="12">
        <v>60.146335999999998</v>
      </c>
      <c r="BA246" s="13">
        <v>0</v>
      </c>
      <c r="BB246" s="13">
        <v>-555.18364699999995</v>
      </c>
      <c r="BC246" s="12">
        <v>-392.20309500000002</v>
      </c>
      <c r="BD246" s="12">
        <v>361.20662199999998</v>
      </c>
      <c r="BE246" s="12">
        <v>361.20662199999998</v>
      </c>
      <c r="BF246" s="12">
        <v>361.20662199999998</v>
      </c>
      <c r="BG246" s="12">
        <v>-81.477294000000001</v>
      </c>
      <c r="BH246" s="12">
        <v>-525.86399100000006</v>
      </c>
      <c r="BI246" s="12">
        <v>-525.86399100000006</v>
      </c>
      <c r="BJ246" s="12">
        <v>-588.06242499999996</v>
      </c>
      <c r="BK246" s="12">
        <v>-598.40061200000002</v>
      </c>
      <c r="BL246" s="12">
        <v>-553.32286299999998</v>
      </c>
      <c r="BM246" s="12">
        <v>0</v>
      </c>
      <c r="BN246" s="12">
        <v>882.34323500000005</v>
      </c>
      <c r="BO246" s="12">
        <v>882.34323500000005</v>
      </c>
      <c r="BP246" s="12">
        <v>1172.3232390000001</v>
      </c>
      <c r="BQ246" s="12">
        <v>1099.278249</v>
      </c>
      <c r="BR246" s="12">
        <v>1208.795171</v>
      </c>
      <c r="BS246" s="12">
        <v>0</v>
      </c>
    </row>
    <row r="247" spans="2:71" x14ac:dyDescent="0.2">
      <c r="B247" s="11" t="s">
        <v>213</v>
      </c>
      <c r="C247" s="83" t="s">
        <v>21</v>
      </c>
      <c r="D247" s="68" t="s">
        <v>0</v>
      </c>
      <c r="E247" s="5" t="s">
        <v>21</v>
      </c>
      <c r="F247" s="5" t="s">
        <v>21</v>
      </c>
      <c r="G247" s="5">
        <v>313.886347</v>
      </c>
      <c r="H247" s="5">
        <v>422.02048100000002</v>
      </c>
      <c r="I247" s="6" t="s">
        <v>21</v>
      </c>
      <c r="J247" s="6" t="s">
        <v>21</v>
      </c>
      <c r="K247" s="5" t="s">
        <v>21</v>
      </c>
      <c r="L247" s="5" t="s">
        <v>21</v>
      </c>
      <c r="M247" s="5">
        <v>26.019075000000001</v>
      </c>
      <c r="N247" s="5">
        <v>59.75121</v>
      </c>
      <c r="O247" s="6" t="s">
        <v>21</v>
      </c>
      <c r="P247" s="6" t="s">
        <v>21</v>
      </c>
      <c r="Q247" s="5" t="s">
        <v>21</v>
      </c>
      <c r="R247" s="7">
        <v>0</v>
      </c>
      <c r="S247" s="5">
        <v>-21.318521</v>
      </c>
      <c r="T247" s="5">
        <v>-101.05651899999999</v>
      </c>
      <c r="U247" s="6" t="s">
        <v>21</v>
      </c>
      <c r="V247" s="51" t="s">
        <v>21</v>
      </c>
      <c r="AA247" s="12">
        <v>207.5</v>
      </c>
      <c r="AB247" s="12">
        <v>0</v>
      </c>
      <c r="AC247" s="12">
        <v>805.27941399999997</v>
      </c>
      <c r="AD247" s="12">
        <v>358.36098399999997</v>
      </c>
      <c r="AE247" s="12">
        <v>247.89528100000001</v>
      </c>
      <c r="AF247" s="13">
        <v>0</v>
      </c>
      <c r="AG247" s="13">
        <v>118.401792</v>
      </c>
      <c r="AH247" s="12">
        <v>66.393552</v>
      </c>
      <c r="AI247" s="12">
        <v>48.008978999999997</v>
      </c>
      <c r="AJ247" s="12">
        <v>38.779803999999999</v>
      </c>
      <c r="AK247" s="12">
        <v>34.725577000000001</v>
      </c>
      <c r="AL247" s="12">
        <v>0</v>
      </c>
      <c r="AM247" s="13">
        <v>0</v>
      </c>
      <c r="AN247" s="13">
        <v>77.033344</v>
      </c>
      <c r="AO247" s="12">
        <v>52.308326999999998</v>
      </c>
      <c r="AP247" s="12">
        <v>33.807980999999998</v>
      </c>
      <c r="AQ247" s="12">
        <v>24.399937000000001</v>
      </c>
      <c r="AR247" s="12">
        <v>17.994209000000001</v>
      </c>
      <c r="AS247" s="12">
        <v>0</v>
      </c>
      <c r="AT247" s="13">
        <v>0</v>
      </c>
      <c r="AU247" s="13">
        <v>97.458691999999999</v>
      </c>
      <c r="AV247" s="12">
        <v>59.75121</v>
      </c>
      <c r="AW247" s="12">
        <v>40.349288999999999</v>
      </c>
      <c r="AX247" s="12">
        <v>32.255136</v>
      </c>
      <c r="AY247" s="12">
        <v>40.349288999999999</v>
      </c>
      <c r="AZ247" s="12">
        <v>32.255136</v>
      </c>
      <c r="BA247" s="13">
        <v>0</v>
      </c>
      <c r="BB247" s="13">
        <v>-153.13204500000001</v>
      </c>
      <c r="BC247" s="12">
        <v>-101.05651899999999</v>
      </c>
      <c r="BD247" s="12">
        <v>80.178752000000003</v>
      </c>
      <c r="BE247" s="12">
        <v>80.178752000000003</v>
      </c>
      <c r="BF247" s="12">
        <v>80.178752000000003</v>
      </c>
      <c r="BG247" s="12">
        <v>-19.306346000000001</v>
      </c>
      <c r="BH247" s="12">
        <v>998.59504100000004</v>
      </c>
      <c r="BI247" s="12">
        <v>998.59504100000004</v>
      </c>
      <c r="BJ247" s="12">
        <v>810.05856800000004</v>
      </c>
      <c r="BK247" s="12">
        <v>881.20194100000003</v>
      </c>
      <c r="BL247" s="12">
        <v>953.38324899999998</v>
      </c>
      <c r="BM247" s="12">
        <v>0</v>
      </c>
      <c r="BN247" s="12">
        <v>177.57068000000001</v>
      </c>
      <c r="BO247" s="12">
        <v>177.57068000000001</v>
      </c>
      <c r="BP247" s="12">
        <v>258.31028800000001</v>
      </c>
      <c r="BQ247" s="12">
        <v>239.08141000000001</v>
      </c>
      <c r="BR247" s="12">
        <v>216.868842</v>
      </c>
      <c r="BS247" s="12">
        <v>0</v>
      </c>
    </row>
    <row r="248" spans="2:71" x14ac:dyDescent="0.2">
      <c r="B248" s="11" t="s">
        <v>322</v>
      </c>
      <c r="C248" s="62" t="s">
        <v>21</v>
      </c>
      <c r="D248" s="68" t="s">
        <v>0</v>
      </c>
      <c r="E248" s="5" t="s">
        <v>21</v>
      </c>
      <c r="F248" s="5" t="s">
        <v>21</v>
      </c>
      <c r="G248" s="5">
        <v>43.171984000000002</v>
      </c>
      <c r="H248" s="5">
        <v>19.552965</v>
      </c>
      <c r="I248" s="6" t="s">
        <v>21</v>
      </c>
      <c r="J248" s="6" t="s">
        <v>21</v>
      </c>
      <c r="K248" s="5" t="s">
        <v>21</v>
      </c>
      <c r="L248" s="5" t="s">
        <v>21</v>
      </c>
      <c r="M248" s="5">
        <v>3.0116579999999997</v>
      </c>
      <c r="N248" s="5">
        <v>2.2007020000000002</v>
      </c>
      <c r="O248" s="6" t="s">
        <v>21</v>
      </c>
      <c r="P248" s="6" t="s">
        <v>21</v>
      </c>
      <c r="Q248" s="5" t="s">
        <v>21</v>
      </c>
      <c r="R248" s="7">
        <v>0</v>
      </c>
      <c r="S248" s="5">
        <v>22.144738</v>
      </c>
      <c r="T248" s="5">
        <v>21.585545</v>
      </c>
      <c r="U248" s="6" t="s">
        <v>21</v>
      </c>
      <c r="V248" s="51" t="s">
        <v>21</v>
      </c>
      <c r="AA248" s="12">
        <v>1180.2</v>
      </c>
      <c r="AB248" s="12">
        <v>0</v>
      </c>
      <c r="AC248" s="12">
        <v>83.607236</v>
      </c>
      <c r="AD248" s="12">
        <v>12.099081999999999</v>
      </c>
      <c r="AE248" s="12">
        <v>10.156387</v>
      </c>
      <c r="AF248" s="13">
        <v>0</v>
      </c>
      <c r="AG248" s="13">
        <v>7.3454319999999997</v>
      </c>
      <c r="AH248" s="12">
        <v>4.6167340000000001</v>
      </c>
      <c r="AI248" s="12">
        <v>2.9673349999999998</v>
      </c>
      <c r="AJ248" s="12">
        <v>1.9738340000000001</v>
      </c>
      <c r="AK248" s="12">
        <v>5.7693469999999998</v>
      </c>
      <c r="AL248" s="12">
        <v>0</v>
      </c>
      <c r="AM248" s="13">
        <v>0</v>
      </c>
      <c r="AN248" s="13">
        <v>-0.64517999999999998</v>
      </c>
      <c r="AO248" s="12">
        <v>1.7419960000000001</v>
      </c>
      <c r="AP248" s="12">
        <v>-1.686218</v>
      </c>
      <c r="AQ248" s="12">
        <v>-1.6399889999999999</v>
      </c>
      <c r="AR248" s="12">
        <v>2.5395349999999999</v>
      </c>
      <c r="AS248" s="12">
        <v>0</v>
      </c>
      <c r="AT248" s="13">
        <v>0</v>
      </c>
      <c r="AU248" s="13">
        <v>0.52648700000000004</v>
      </c>
      <c r="AV248" s="12">
        <v>2.2007020000000002</v>
      </c>
      <c r="AW248" s="12">
        <v>-1.147945</v>
      </c>
      <c r="AX248" s="12">
        <v>-1.1859459999999999</v>
      </c>
      <c r="AY248" s="12">
        <v>-1.147945</v>
      </c>
      <c r="AZ248" s="12">
        <v>-1.1859459999999999</v>
      </c>
      <c r="BA248" s="13">
        <v>0</v>
      </c>
      <c r="BB248" s="13">
        <v>19.217635000000001</v>
      </c>
      <c r="BC248" s="12">
        <v>21.585545</v>
      </c>
      <c r="BD248" s="12">
        <v>24.507656000000001</v>
      </c>
      <c r="BE248" s="12">
        <v>24.507656000000001</v>
      </c>
      <c r="BF248" s="12">
        <v>24.507656000000001</v>
      </c>
      <c r="BG248" s="12">
        <v>10.381576000000001</v>
      </c>
      <c r="BH248" s="12">
        <v>-210.452316</v>
      </c>
      <c r="BI248" s="12">
        <v>-210.452316</v>
      </c>
      <c r="BJ248" s="12">
        <v>-242.41110599999999</v>
      </c>
      <c r="BK248" s="12">
        <v>-242.34075899999999</v>
      </c>
      <c r="BL248" s="12">
        <v>-273.13356399999998</v>
      </c>
      <c r="BM248" s="12">
        <v>0</v>
      </c>
      <c r="BN248" s="12">
        <v>228.786101</v>
      </c>
      <c r="BO248" s="12">
        <v>228.786101</v>
      </c>
      <c r="BP248" s="12">
        <v>251.27810400000001</v>
      </c>
      <c r="BQ248" s="12">
        <v>263.278189</v>
      </c>
      <c r="BR248" s="12">
        <v>291.32649800000002</v>
      </c>
      <c r="BS248" s="12">
        <v>0</v>
      </c>
    </row>
    <row r="249" spans="2:71" x14ac:dyDescent="0.2">
      <c r="B249" s="11" t="s">
        <v>53</v>
      </c>
      <c r="C249" s="62" t="s">
        <v>21</v>
      </c>
      <c r="D249" s="68" t="s">
        <v>0</v>
      </c>
      <c r="E249" s="5" t="s">
        <v>21</v>
      </c>
      <c r="F249" s="5" t="s">
        <v>21</v>
      </c>
      <c r="G249" s="5">
        <v>261.54284999999999</v>
      </c>
      <c r="H249" s="5">
        <v>420.75547999999998</v>
      </c>
      <c r="I249" s="6" t="s">
        <v>21</v>
      </c>
      <c r="J249" s="6" t="s">
        <v>21</v>
      </c>
      <c r="K249" s="5" t="s">
        <v>21</v>
      </c>
      <c r="L249" s="5" t="s">
        <v>21</v>
      </c>
      <c r="M249" s="5">
        <v>-7.5211129999999997</v>
      </c>
      <c r="N249" s="5">
        <v>20.314007</v>
      </c>
      <c r="O249" s="6" t="s">
        <v>21</v>
      </c>
      <c r="P249" s="6" t="s">
        <v>21</v>
      </c>
      <c r="Q249" s="5" t="s">
        <v>21</v>
      </c>
      <c r="R249" s="7">
        <v>0</v>
      </c>
      <c r="S249" s="5">
        <v>-2.0944029999999998</v>
      </c>
      <c r="T249" s="5">
        <v>21.112729000000002</v>
      </c>
      <c r="U249" s="6" t="s">
        <v>21</v>
      </c>
      <c r="V249" s="51" t="s">
        <v>21</v>
      </c>
      <c r="AA249" s="12">
        <v>216.7</v>
      </c>
      <c r="AB249" s="12">
        <v>0</v>
      </c>
      <c r="AC249" s="12">
        <v>1024.9390309999999</v>
      </c>
      <c r="AD249" s="12">
        <v>329.53835400000003</v>
      </c>
      <c r="AE249" s="12">
        <v>265.03047800000002</v>
      </c>
      <c r="AF249" s="13">
        <v>0</v>
      </c>
      <c r="AG249" s="13">
        <v>64.409710000000004</v>
      </c>
      <c r="AH249" s="12">
        <v>28.206021</v>
      </c>
      <c r="AI249" s="12">
        <v>-58.947600999999999</v>
      </c>
      <c r="AJ249" s="12">
        <v>8.4123560000000008</v>
      </c>
      <c r="AK249" s="12">
        <v>0.71035599999999999</v>
      </c>
      <c r="AL249" s="12">
        <v>0</v>
      </c>
      <c r="AM249" s="13">
        <v>0</v>
      </c>
      <c r="AN249" s="13">
        <v>37.833848000000003</v>
      </c>
      <c r="AO249" s="12">
        <v>17.952321000000001</v>
      </c>
      <c r="AP249" s="12">
        <v>-70.873137</v>
      </c>
      <c r="AQ249" s="12">
        <v>-0.82214600000000004</v>
      </c>
      <c r="AR249" s="12">
        <v>-5.5316039999999997</v>
      </c>
      <c r="AS249" s="12">
        <v>0</v>
      </c>
      <c r="AT249" s="13">
        <v>0</v>
      </c>
      <c r="AU249" s="13">
        <v>43.686089000000003</v>
      </c>
      <c r="AV249" s="12">
        <v>20.314007</v>
      </c>
      <c r="AW249" s="12">
        <v>-68.468064999999996</v>
      </c>
      <c r="AX249" s="12">
        <v>5.793482</v>
      </c>
      <c r="AY249" s="12">
        <v>-68.468064999999996</v>
      </c>
      <c r="AZ249" s="12">
        <v>5.793482</v>
      </c>
      <c r="BA249" s="13">
        <v>0</v>
      </c>
      <c r="BB249" s="13">
        <v>48.737324000000001</v>
      </c>
      <c r="BC249" s="12">
        <v>21.112729000000002</v>
      </c>
      <c r="BD249" s="12">
        <v>-31.785243999999999</v>
      </c>
      <c r="BE249" s="12">
        <v>-31.785243999999999</v>
      </c>
      <c r="BF249" s="12">
        <v>-31.785243999999999</v>
      </c>
      <c r="BG249" s="12">
        <v>3.3457849999999998</v>
      </c>
      <c r="BH249" s="12">
        <v>-20.20195</v>
      </c>
      <c r="BI249" s="12">
        <v>-20.20195</v>
      </c>
      <c r="BJ249" s="12">
        <v>53.145020000000002</v>
      </c>
      <c r="BK249" s="12">
        <v>23.199055000000001</v>
      </c>
      <c r="BL249" s="12">
        <v>39.360520000000001</v>
      </c>
      <c r="BM249" s="12">
        <v>0</v>
      </c>
      <c r="BN249" s="12">
        <v>589.56733999999994</v>
      </c>
      <c r="BO249" s="12">
        <v>589.56733999999994</v>
      </c>
      <c r="BP249" s="12">
        <v>478.57511799999997</v>
      </c>
      <c r="BQ249" s="12">
        <v>502.67630100000002</v>
      </c>
      <c r="BR249" s="12">
        <v>508.09957400000002</v>
      </c>
      <c r="BS249" s="12">
        <v>0</v>
      </c>
    </row>
    <row r="250" spans="2:71" x14ac:dyDescent="0.2">
      <c r="B250" s="11" t="s">
        <v>294</v>
      </c>
      <c r="C250" s="62" t="s">
        <v>21</v>
      </c>
      <c r="D250" s="68" t="s">
        <v>0</v>
      </c>
      <c r="E250" s="5">
        <v>252.83333333333334</v>
      </c>
      <c r="F250" s="5" t="s">
        <v>21</v>
      </c>
      <c r="G250" s="5">
        <v>226.11600000000001</v>
      </c>
      <c r="H250" s="5">
        <v>340.54199999999997</v>
      </c>
      <c r="I250" s="6" t="s">
        <v>21</v>
      </c>
      <c r="J250" s="6" t="s">
        <v>21</v>
      </c>
      <c r="K250" s="5">
        <v>154</v>
      </c>
      <c r="L250" s="5" t="s">
        <v>21</v>
      </c>
      <c r="M250" s="5">
        <v>139.928</v>
      </c>
      <c r="N250" s="5">
        <v>125.262</v>
      </c>
      <c r="O250" s="6" t="s">
        <v>21</v>
      </c>
      <c r="P250" s="6" t="s">
        <v>21</v>
      </c>
      <c r="Q250" s="5">
        <v>139</v>
      </c>
      <c r="R250" s="7">
        <v>0</v>
      </c>
      <c r="S250" s="5">
        <v>-53.817999999999998</v>
      </c>
      <c r="T250" s="5">
        <v>-974.22299999999996</v>
      </c>
      <c r="U250" s="6" t="s">
        <v>21</v>
      </c>
      <c r="V250" s="51" t="s">
        <v>21</v>
      </c>
      <c r="AA250" s="12">
        <v>1710</v>
      </c>
      <c r="AB250" s="12">
        <v>0</v>
      </c>
      <c r="AC250" s="12">
        <v>1668.432</v>
      </c>
      <c r="AD250" s="12">
        <v>284.47699999999998</v>
      </c>
      <c r="AE250" s="12">
        <v>205.203</v>
      </c>
      <c r="AF250" s="13">
        <v>0</v>
      </c>
      <c r="AG250" s="13">
        <v>732.76900000000001</v>
      </c>
      <c r="AH250" s="12">
        <v>135.29400000000001</v>
      </c>
      <c r="AI250" s="12">
        <v>152.54</v>
      </c>
      <c r="AJ250" s="12">
        <v>151.68100000000001</v>
      </c>
      <c r="AK250" s="12">
        <v>155.624</v>
      </c>
      <c r="AL250" s="12">
        <v>0</v>
      </c>
      <c r="AM250" s="13">
        <v>0</v>
      </c>
      <c r="AN250" s="13">
        <v>696.34</v>
      </c>
      <c r="AO250" s="12">
        <v>125.057</v>
      </c>
      <c r="AP250" s="12">
        <v>131.809</v>
      </c>
      <c r="AQ250" s="12">
        <v>136.49299999999999</v>
      </c>
      <c r="AR250" s="12">
        <v>139.84399999999999</v>
      </c>
      <c r="AS250" s="12">
        <v>0</v>
      </c>
      <c r="AT250" s="13">
        <v>0</v>
      </c>
      <c r="AU250" s="13">
        <v>697.24300000000005</v>
      </c>
      <c r="AV250" s="12">
        <v>125.262</v>
      </c>
      <c r="AW250" s="12">
        <v>132.14699999999999</v>
      </c>
      <c r="AX250" s="12">
        <v>136.58600000000001</v>
      </c>
      <c r="AY250" s="12">
        <v>132.14699999999999</v>
      </c>
      <c r="AZ250" s="12">
        <v>136.58600000000001</v>
      </c>
      <c r="BA250" s="13">
        <v>0</v>
      </c>
      <c r="BB250" s="13">
        <v>-1042.3140000000001</v>
      </c>
      <c r="BC250" s="12">
        <v>-974.22299999999996</v>
      </c>
      <c r="BD250" s="12">
        <v>2330.453</v>
      </c>
      <c r="BE250" s="12">
        <v>2330.453</v>
      </c>
      <c r="BF250" s="12">
        <v>2330.453</v>
      </c>
      <c r="BG250" s="12">
        <v>-143.94999999999999</v>
      </c>
      <c r="BH250" s="12">
        <v>4501.3980000000001</v>
      </c>
      <c r="BI250" s="12">
        <v>4501.3980000000001</v>
      </c>
      <c r="BJ250" s="12">
        <v>3990.154</v>
      </c>
      <c r="BK250" s="12">
        <v>4168.7610000000004</v>
      </c>
      <c r="BL250" s="12">
        <v>4259.223</v>
      </c>
      <c r="BM250" s="12">
        <v>0</v>
      </c>
      <c r="BN250" s="12">
        <v>5284.308</v>
      </c>
      <c r="BO250" s="12">
        <v>5284.308</v>
      </c>
      <c r="BP250" s="12">
        <v>7614.6530000000002</v>
      </c>
      <c r="BQ250" s="12">
        <v>7469.8819999999996</v>
      </c>
      <c r="BR250" s="12">
        <v>7415.8950000000004</v>
      </c>
      <c r="BS250" s="12">
        <v>0</v>
      </c>
    </row>
    <row r="251" spans="2:71" x14ac:dyDescent="0.2">
      <c r="B251" s="11" t="s">
        <v>99</v>
      </c>
      <c r="C251" s="62" t="s">
        <v>21</v>
      </c>
      <c r="D251" s="68" t="s">
        <v>0</v>
      </c>
      <c r="E251" s="5" t="s">
        <v>21</v>
      </c>
      <c r="F251" s="5" t="s">
        <v>21</v>
      </c>
      <c r="G251" s="5">
        <v>93.123217999999994</v>
      </c>
      <c r="H251" s="5">
        <v>75.879610999999997</v>
      </c>
      <c r="I251" s="6" t="s">
        <v>21</v>
      </c>
      <c r="J251" s="6" t="s">
        <v>21</v>
      </c>
      <c r="K251" s="5" t="s">
        <v>21</v>
      </c>
      <c r="L251" s="5" t="s">
        <v>21</v>
      </c>
      <c r="M251" s="5">
        <v>9.90883</v>
      </c>
      <c r="N251" s="5">
        <v>6.2696300000000003</v>
      </c>
      <c r="O251" s="6" t="s">
        <v>21</v>
      </c>
      <c r="P251" s="6" t="s">
        <v>21</v>
      </c>
      <c r="Q251" s="5" t="s">
        <v>21</v>
      </c>
      <c r="R251" s="7">
        <v>0</v>
      </c>
      <c r="S251" s="5">
        <v>7.3515509999999997</v>
      </c>
      <c r="T251" s="5">
        <v>-6.0048589999999997</v>
      </c>
      <c r="U251" s="6" t="s">
        <v>21</v>
      </c>
      <c r="V251" s="51" t="s">
        <v>21</v>
      </c>
      <c r="AA251" s="12">
        <v>186.67500000000001</v>
      </c>
      <c r="AB251" s="12">
        <v>0</v>
      </c>
      <c r="AC251" s="12">
        <v>189.76335399999999</v>
      </c>
      <c r="AD251" s="12">
        <v>85.848803000000004</v>
      </c>
      <c r="AE251" s="12">
        <v>69.972863000000004</v>
      </c>
      <c r="AF251" s="13">
        <v>0</v>
      </c>
      <c r="AG251" s="13">
        <v>24.402850999999998</v>
      </c>
      <c r="AH251" s="12">
        <v>13.525164</v>
      </c>
      <c r="AI251" s="12">
        <v>11.950964000000001</v>
      </c>
      <c r="AJ251" s="12">
        <v>11.728287999999999</v>
      </c>
      <c r="AK251" s="12">
        <v>17.628270000000001</v>
      </c>
      <c r="AL251" s="12">
        <v>0</v>
      </c>
      <c r="AM251" s="13">
        <v>0</v>
      </c>
      <c r="AN251" s="13">
        <v>-3.7445430000000002</v>
      </c>
      <c r="AO251" s="12">
        <v>3.9588260000000002</v>
      </c>
      <c r="AP251" s="12">
        <v>0.90210900000000005</v>
      </c>
      <c r="AQ251" s="12">
        <v>0.90017100000000005</v>
      </c>
      <c r="AR251" s="12">
        <v>7.000216</v>
      </c>
      <c r="AS251" s="12">
        <v>0</v>
      </c>
      <c r="AT251" s="13">
        <v>0</v>
      </c>
      <c r="AU251" s="13">
        <v>3.0329109999999999</v>
      </c>
      <c r="AV251" s="12">
        <v>6.2696300000000003</v>
      </c>
      <c r="AW251" s="12">
        <v>3.3618950000000001</v>
      </c>
      <c r="AX251" s="12">
        <v>3.4194680000000002</v>
      </c>
      <c r="AY251" s="12">
        <v>3.3618950000000001</v>
      </c>
      <c r="AZ251" s="12">
        <v>3.4194680000000002</v>
      </c>
      <c r="BA251" s="13">
        <v>0</v>
      </c>
      <c r="BB251" s="13">
        <v>-6.5434380000000001</v>
      </c>
      <c r="BC251" s="12">
        <v>-6.0048589999999997</v>
      </c>
      <c r="BD251" s="12">
        <v>6.0043559999999996</v>
      </c>
      <c r="BE251" s="12">
        <v>6.0043559999999996</v>
      </c>
      <c r="BF251" s="12">
        <v>6.0043559999999996</v>
      </c>
      <c r="BG251" s="12">
        <v>-0.45021600000000001</v>
      </c>
      <c r="BH251" s="12">
        <v>12.113687000000001</v>
      </c>
      <c r="BI251" s="12">
        <v>12.113687000000001</v>
      </c>
      <c r="BJ251" s="12">
        <v>-51.286538999999998</v>
      </c>
      <c r="BK251" s="12">
        <v>-56.933084000000001</v>
      </c>
      <c r="BL251" s="12">
        <v>-35.116942999999999</v>
      </c>
      <c r="BM251" s="12">
        <v>0</v>
      </c>
      <c r="BN251" s="12">
        <v>138.54929300000001</v>
      </c>
      <c r="BO251" s="12">
        <v>138.54929300000001</v>
      </c>
      <c r="BP251" s="12">
        <v>144.44198499999999</v>
      </c>
      <c r="BQ251" s="12">
        <v>143.31001000000001</v>
      </c>
      <c r="BR251" s="12">
        <v>150.65243000000001</v>
      </c>
      <c r="BS251" s="12">
        <v>0</v>
      </c>
    </row>
    <row r="252" spans="2:71" x14ac:dyDescent="0.2">
      <c r="B252" s="11" t="s">
        <v>226</v>
      </c>
      <c r="C252" s="83" t="s">
        <v>21</v>
      </c>
      <c r="D252" s="68" t="s">
        <v>0</v>
      </c>
      <c r="E252" s="5" t="s">
        <v>21</v>
      </c>
      <c r="F252" s="5" t="s">
        <v>21</v>
      </c>
      <c r="G252" s="5">
        <v>336.07705800000002</v>
      </c>
      <c r="H252" s="5">
        <v>330.30980199999999</v>
      </c>
      <c r="I252" s="6" t="s">
        <v>21</v>
      </c>
      <c r="J252" s="6" t="s">
        <v>21</v>
      </c>
      <c r="K252" s="5" t="s">
        <v>21</v>
      </c>
      <c r="L252" s="5" t="s">
        <v>21</v>
      </c>
      <c r="M252" s="5">
        <v>89.509566000000007</v>
      </c>
      <c r="N252" s="5">
        <v>85.571095999999997</v>
      </c>
      <c r="O252" s="6" t="s">
        <v>21</v>
      </c>
      <c r="P252" s="6" t="s">
        <v>21</v>
      </c>
      <c r="Q252" s="5" t="s">
        <v>21</v>
      </c>
      <c r="R252" s="7">
        <v>0</v>
      </c>
      <c r="S252" s="5">
        <v>62.503494000000003</v>
      </c>
      <c r="T252" s="5">
        <v>50.575870000000002</v>
      </c>
      <c r="U252" s="6" t="s">
        <v>21</v>
      </c>
      <c r="V252" s="51" t="s">
        <v>21</v>
      </c>
      <c r="AA252" s="12">
        <v>1412.00784</v>
      </c>
      <c r="AB252" s="12">
        <v>0</v>
      </c>
      <c r="AC252" s="12">
        <v>903.40343499999994</v>
      </c>
      <c r="AD252" s="12">
        <v>266.06464099999999</v>
      </c>
      <c r="AE252" s="12">
        <v>332.63453800000002</v>
      </c>
      <c r="AF252" s="13">
        <v>0</v>
      </c>
      <c r="AG252" s="13">
        <v>279.17189300000001</v>
      </c>
      <c r="AH252" s="12">
        <v>100.746217</v>
      </c>
      <c r="AI252" s="12">
        <v>49.460886000000002</v>
      </c>
      <c r="AJ252" s="12">
        <v>52.417031999999999</v>
      </c>
      <c r="AK252" s="12">
        <v>86.657498000000004</v>
      </c>
      <c r="AL252" s="12">
        <v>0</v>
      </c>
      <c r="AM252" s="13">
        <v>0</v>
      </c>
      <c r="AN252" s="13">
        <v>189.12537699999999</v>
      </c>
      <c r="AO252" s="12">
        <v>66.822824999999995</v>
      </c>
      <c r="AP252" s="12">
        <v>14.611172</v>
      </c>
      <c r="AQ252" s="12">
        <v>12.675577000000001</v>
      </c>
      <c r="AR252" s="12">
        <v>69.094920000000002</v>
      </c>
      <c r="AS252" s="12">
        <v>0</v>
      </c>
      <c r="AT252" s="13">
        <v>0</v>
      </c>
      <c r="AU252" s="13">
        <v>244.427536</v>
      </c>
      <c r="AV252" s="12">
        <v>85.571095999999997</v>
      </c>
      <c r="AW252" s="12">
        <v>34.427379999999999</v>
      </c>
      <c r="AX252" s="12">
        <v>32.856946999999998</v>
      </c>
      <c r="AY252" s="12">
        <v>34.427379999999999</v>
      </c>
      <c r="AZ252" s="12">
        <v>32.856946999999998</v>
      </c>
      <c r="BA252" s="13">
        <v>0</v>
      </c>
      <c r="BB252" s="13">
        <v>152.27598699999999</v>
      </c>
      <c r="BC252" s="12">
        <v>50.575870000000002</v>
      </c>
      <c r="BD252" s="12">
        <v>-2.1520009999999998</v>
      </c>
      <c r="BE252" s="12">
        <v>-2.1520009999999998</v>
      </c>
      <c r="BF252" s="12">
        <v>-2.1520009999999998</v>
      </c>
      <c r="BG252" s="12">
        <v>16.062605000000001</v>
      </c>
      <c r="BH252" s="12">
        <v>386.017269</v>
      </c>
      <c r="BI252" s="12">
        <v>386.017269</v>
      </c>
      <c r="BJ252" s="12">
        <v>335.299419</v>
      </c>
      <c r="BK252" s="12">
        <v>185.509398</v>
      </c>
      <c r="BL252" s="12">
        <v>272.21788299999997</v>
      </c>
      <c r="BM252" s="12">
        <v>0</v>
      </c>
      <c r="BN252" s="12">
        <v>1141.5901249999999</v>
      </c>
      <c r="BO252" s="12">
        <v>1141.5901249999999</v>
      </c>
      <c r="BP252" s="12">
        <v>1141.939752</v>
      </c>
      <c r="BQ252" s="12">
        <v>1157.912163</v>
      </c>
      <c r="BR252" s="12">
        <v>1107.893333</v>
      </c>
      <c r="BS252" s="12">
        <v>0</v>
      </c>
    </row>
    <row r="253" spans="2:71" x14ac:dyDescent="0.2">
      <c r="B253" s="11" t="s">
        <v>92</v>
      </c>
      <c r="C253" s="83" t="s">
        <v>21</v>
      </c>
      <c r="D253" s="68" t="s">
        <v>0</v>
      </c>
      <c r="E253" s="5" t="s">
        <v>351</v>
      </c>
      <c r="F253" s="5" t="s">
        <v>21</v>
      </c>
      <c r="G253" s="5">
        <v>437.832449</v>
      </c>
      <c r="H253" s="5">
        <v>462.82888400000002</v>
      </c>
      <c r="I253" s="6" t="s">
        <v>21</v>
      </c>
      <c r="J253" s="6" t="s">
        <v>21</v>
      </c>
      <c r="K253" s="5" t="s">
        <v>351</v>
      </c>
      <c r="L253" s="5" t="s">
        <v>21</v>
      </c>
      <c r="M253" s="5">
        <v>103.14407199999999</v>
      </c>
      <c r="N253" s="5">
        <v>169.18325900000002</v>
      </c>
      <c r="O253" s="6" t="s">
        <v>21</v>
      </c>
      <c r="P253" s="6" t="s">
        <v>21</v>
      </c>
      <c r="Q253" s="5" t="s">
        <v>351</v>
      </c>
      <c r="R253" s="7">
        <v>0</v>
      </c>
      <c r="S253" s="5">
        <v>23.432955</v>
      </c>
      <c r="T253" s="5">
        <v>93.068905000000001</v>
      </c>
      <c r="U253" s="6" t="s">
        <v>21</v>
      </c>
      <c r="V253" s="51" t="s">
        <v>21</v>
      </c>
      <c r="AA253" s="12">
        <v>2402.0549999999998</v>
      </c>
      <c r="AB253" s="12">
        <v>0</v>
      </c>
      <c r="AC253" s="12">
        <v>1004.210608</v>
      </c>
      <c r="AD253" s="12">
        <v>330.05944599999998</v>
      </c>
      <c r="AE253" s="12">
        <v>310.95066600000001</v>
      </c>
      <c r="AF253" s="13">
        <v>0</v>
      </c>
      <c r="AG253" s="13">
        <v>375.40382499999998</v>
      </c>
      <c r="AH253" s="12">
        <v>200.94032999999999</v>
      </c>
      <c r="AI253" s="12">
        <v>81.697107000000003</v>
      </c>
      <c r="AJ253" s="12">
        <v>76.025509999999997</v>
      </c>
      <c r="AK253" s="12">
        <v>129.081895</v>
      </c>
      <c r="AL253" s="12">
        <v>0</v>
      </c>
      <c r="AM253" s="13">
        <v>0</v>
      </c>
      <c r="AN253" s="13">
        <v>255.06085899999999</v>
      </c>
      <c r="AO253" s="12">
        <v>157.46123900000001</v>
      </c>
      <c r="AP253" s="12">
        <v>15.294817999999999</v>
      </c>
      <c r="AQ253" s="12">
        <v>27.181374999999999</v>
      </c>
      <c r="AR253" s="12">
        <v>72.330247</v>
      </c>
      <c r="AS253" s="12">
        <v>0</v>
      </c>
      <c r="AT253" s="13">
        <v>0</v>
      </c>
      <c r="AU253" s="13">
        <v>288.512652</v>
      </c>
      <c r="AV253" s="12">
        <v>169.18325899999999</v>
      </c>
      <c r="AW253" s="12">
        <v>48.804969</v>
      </c>
      <c r="AX253" s="12">
        <v>55.787289999999999</v>
      </c>
      <c r="AY253" s="12">
        <v>48.804969</v>
      </c>
      <c r="AZ253" s="12">
        <v>55.787289999999999</v>
      </c>
      <c r="BA253" s="13">
        <v>0</v>
      </c>
      <c r="BB253" s="13">
        <v>151.41047900000001</v>
      </c>
      <c r="BC253" s="12">
        <v>93.068905000000001</v>
      </c>
      <c r="BD253" s="12">
        <v>53.173476999999998</v>
      </c>
      <c r="BE253" s="12">
        <v>53.173476999999998</v>
      </c>
      <c r="BF253" s="12">
        <v>53.173476999999998</v>
      </c>
      <c r="BG253" s="12">
        <v>7.3427990000000003</v>
      </c>
      <c r="BH253" s="12">
        <v>533.599108</v>
      </c>
      <c r="BI253" s="12">
        <v>533.599108</v>
      </c>
      <c r="BJ253" s="12">
        <v>473.34647999999999</v>
      </c>
      <c r="BK253" s="12">
        <v>1159.3598099999999</v>
      </c>
      <c r="BL253" s="12">
        <v>1237.1576620000001</v>
      </c>
      <c r="BM253" s="12">
        <v>0</v>
      </c>
      <c r="BN253" s="12">
        <v>326.49086799999998</v>
      </c>
      <c r="BO253" s="12">
        <v>326.49086799999998</v>
      </c>
      <c r="BP253" s="12">
        <v>336.25956200000002</v>
      </c>
      <c r="BQ253" s="12">
        <v>443.21573999999998</v>
      </c>
      <c r="BR253" s="12">
        <v>347.18607700000001</v>
      </c>
      <c r="BS253" s="12">
        <v>0</v>
      </c>
    </row>
    <row r="254" spans="2:71" x14ac:dyDescent="0.2">
      <c r="B254" s="11" t="s">
        <v>332</v>
      </c>
      <c r="C254" s="83" t="s">
        <v>21</v>
      </c>
      <c r="D254" s="68" t="s">
        <v>0</v>
      </c>
      <c r="E254" s="5" t="s">
        <v>21</v>
      </c>
      <c r="F254" s="5" t="s">
        <v>21</v>
      </c>
      <c r="G254" s="5">
        <v>2.6401050000000001</v>
      </c>
      <c r="H254" s="5">
        <v>6.7115720000000003</v>
      </c>
      <c r="I254" s="6" t="s">
        <v>21</v>
      </c>
      <c r="J254" s="6" t="s">
        <v>21</v>
      </c>
      <c r="K254" s="5" t="s">
        <v>21</v>
      </c>
      <c r="L254" s="5" t="s">
        <v>21</v>
      </c>
      <c r="M254" s="5">
        <v>1.1077250000000001</v>
      </c>
      <c r="N254" s="5">
        <v>2.450831</v>
      </c>
      <c r="O254" s="6" t="s">
        <v>21</v>
      </c>
      <c r="P254" s="6" t="s">
        <v>21</v>
      </c>
      <c r="Q254" s="5" t="s">
        <v>21</v>
      </c>
      <c r="R254" s="7">
        <v>0</v>
      </c>
      <c r="S254" s="5">
        <v>4.6758439999999997</v>
      </c>
      <c r="T254" s="5">
        <v>-65.400486999999998</v>
      </c>
      <c r="U254" s="6" t="s">
        <v>21</v>
      </c>
      <c r="V254" s="51" t="s">
        <v>21</v>
      </c>
      <c r="AA254" s="12">
        <v>117.557853005</v>
      </c>
      <c r="AB254" s="12">
        <v>0</v>
      </c>
      <c r="AC254" s="12">
        <v>23.978401999999999</v>
      </c>
      <c r="AD254" s="12">
        <v>3.005557</v>
      </c>
      <c r="AE254" s="12">
        <v>3.6212780000000002</v>
      </c>
      <c r="AF254" s="13">
        <v>0</v>
      </c>
      <c r="AG254" s="13">
        <v>15.106752</v>
      </c>
      <c r="AH254" s="12">
        <v>6.0414199999999996</v>
      </c>
      <c r="AI254" s="12">
        <v>2.7468180000000002</v>
      </c>
      <c r="AJ254" s="12">
        <v>3.4774859999999999</v>
      </c>
      <c r="AK254" s="12">
        <v>2.474745</v>
      </c>
      <c r="AL254" s="12">
        <v>0</v>
      </c>
      <c r="AM254" s="13">
        <v>0</v>
      </c>
      <c r="AN254" s="13">
        <v>1.5820959999999999</v>
      </c>
      <c r="AO254" s="12">
        <v>2.3915570000000002</v>
      </c>
      <c r="AP254" s="12">
        <v>1.0772759999999999</v>
      </c>
      <c r="AQ254" s="12">
        <v>2.2757329999999998</v>
      </c>
      <c r="AR254" s="12">
        <v>1.0668470000000001</v>
      </c>
      <c r="AS254" s="12">
        <v>0</v>
      </c>
      <c r="AT254" s="13">
        <v>0</v>
      </c>
      <c r="AU254" s="13">
        <v>1.764124</v>
      </c>
      <c r="AV254" s="12">
        <v>2.450831</v>
      </c>
      <c r="AW254" s="12">
        <v>1.0918060000000001</v>
      </c>
      <c r="AX254" s="12">
        <v>2.3174730000000001</v>
      </c>
      <c r="AY254" s="12">
        <v>1.0918060000000001</v>
      </c>
      <c r="AZ254" s="12">
        <v>2.3174730000000001</v>
      </c>
      <c r="BA254" s="13">
        <v>0</v>
      </c>
      <c r="BB254" s="13">
        <v>-113.40297099999999</v>
      </c>
      <c r="BC254" s="12">
        <v>-65.400486999999998</v>
      </c>
      <c r="BD254" s="12">
        <v>-16.502644</v>
      </c>
      <c r="BE254" s="12">
        <v>-16.502644</v>
      </c>
      <c r="BF254" s="12">
        <v>-16.502644</v>
      </c>
      <c r="BG254" s="12">
        <v>-16.988638999999999</v>
      </c>
      <c r="BH254" s="12">
        <v>651.21284000000003</v>
      </c>
      <c r="BI254" s="12">
        <v>651.21284000000003</v>
      </c>
      <c r="BJ254" s="12">
        <v>693.95302600000002</v>
      </c>
      <c r="BK254" s="12">
        <v>711.17345499999999</v>
      </c>
      <c r="BL254" s="12">
        <v>802.04572800000005</v>
      </c>
      <c r="BM254" s="12">
        <v>0</v>
      </c>
      <c r="BN254" s="12">
        <v>129.05796799999999</v>
      </c>
      <c r="BO254" s="12">
        <v>129.05796799999999</v>
      </c>
      <c r="BP254" s="12">
        <v>112.555325</v>
      </c>
      <c r="BQ254" s="12">
        <v>95.566686000000004</v>
      </c>
      <c r="BR254" s="12">
        <v>100.24253</v>
      </c>
      <c r="BS254" s="12">
        <v>0</v>
      </c>
    </row>
    <row r="255" spans="2:71" x14ac:dyDescent="0.2">
      <c r="B255" s="11" t="s">
        <v>336</v>
      </c>
      <c r="C255" s="83" t="s">
        <v>21</v>
      </c>
      <c r="D255" s="68" t="s">
        <v>0</v>
      </c>
      <c r="E255" s="5" t="s">
        <v>351</v>
      </c>
      <c r="F255" s="5" t="s">
        <v>21</v>
      </c>
      <c r="G255" s="5">
        <v>1740.269</v>
      </c>
      <c r="H255" s="5">
        <v>1871.7460000000001</v>
      </c>
      <c r="I255" s="6" t="s">
        <v>21</v>
      </c>
      <c r="J255" s="6" t="s">
        <v>21</v>
      </c>
      <c r="K255" s="5" t="s">
        <v>351</v>
      </c>
      <c r="L255" s="5" t="s">
        <v>21</v>
      </c>
      <c r="M255" s="5">
        <v>434.95299999999997</v>
      </c>
      <c r="N255" s="5">
        <v>586.46100000000001</v>
      </c>
      <c r="O255" s="6" t="s">
        <v>21</v>
      </c>
      <c r="P255" s="6" t="s">
        <v>21</v>
      </c>
      <c r="Q255" s="5" t="s">
        <v>351</v>
      </c>
      <c r="R255" s="7">
        <v>0</v>
      </c>
      <c r="S255" s="5">
        <v>-53.918999999999997</v>
      </c>
      <c r="T255" s="5">
        <v>-107.17700000000001</v>
      </c>
      <c r="U255" s="6" t="s">
        <v>21</v>
      </c>
      <c r="V255" s="51" t="s">
        <v>21</v>
      </c>
      <c r="AA255" s="12">
        <v>2400</v>
      </c>
      <c r="AB255" s="12">
        <v>0</v>
      </c>
      <c r="AC255" s="12">
        <v>4643.0169999999998</v>
      </c>
      <c r="AD255" s="12">
        <v>2086.7890000000002</v>
      </c>
      <c r="AE255" s="12">
        <v>1870.8430000000001</v>
      </c>
      <c r="AF255" s="13">
        <v>0</v>
      </c>
      <c r="AG255" s="13">
        <v>1109.165</v>
      </c>
      <c r="AH255" s="12">
        <v>522.64800000000002</v>
      </c>
      <c r="AI255" s="12">
        <v>376.892</v>
      </c>
      <c r="AJ255" s="12">
        <v>388.67099999999999</v>
      </c>
      <c r="AK255" s="12">
        <v>368.27499999999998</v>
      </c>
      <c r="AL255" s="12">
        <v>0</v>
      </c>
      <c r="AM255" s="13">
        <v>0</v>
      </c>
      <c r="AN255" s="13">
        <v>963.84100000000001</v>
      </c>
      <c r="AO255" s="12">
        <v>474.49099999999999</v>
      </c>
      <c r="AP255" s="12">
        <v>307.37599999999998</v>
      </c>
      <c r="AQ255" s="12">
        <v>335.55</v>
      </c>
      <c r="AR255" s="12">
        <v>303.70400000000001</v>
      </c>
      <c r="AS255" s="12">
        <v>0</v>
      </c>
      <c r="AT255" s="13">
        <v>0</v>
      </c>
      <c r="AU255" s="13">
        <v>1258.989</v>
      </c>
      <c r="AV255" s="12">
        <v>586.46100000000001</v>
      </c>
      <c r="AW255" s="12">
        <v>471.327</v>
      </c>
      <c r="AX255" s="12">
        <v>461.82400000000001</v>
      </c>
      <c r="AY255" s="12">
        <v>471.327</v>
      </c>
      <c r="AZ255" s="12">
        <v>461.82400000000001</v>
      </c>
      <c r="BA255" s="13">
        <v>0</v>
      </c>
      <c r="BB255" s="13">
        <v>-29.934999999999999</v>
      </c>
      <c r="BC255" s="12">
        <v>-107.17700000000001</v>
      </c>
      <c r="BD255" s="12">
        <v>64.483000000000004</v>
      </c>
      <c r="BE255" s="12">
        <v>64.483000000000004</v>
      </c>
      <c r="BF255" s="12">
        <v>64.483000000000004</v>
      </c>
      <c r="BG255" s="12">
        <v>35.805999999999997</v>
      </c>
      <c r="BH255" s="12">
        <v>12400.85</v>
      </c>
      <c r="BI255" s="12">
        <v>12400.85</v>
      </c>
      <c r="BJ255" s="12">
        <v>10681.151</v>
      </c>
      <c r="BK255" s="12">
        <v>11296.529</v>
      </c>
      <c r="BL255" s="12">
        <v>11730.547</v>
      </c>
      <c r="BM255" s="12">
        <v>0</v>
      </c>
      <c r="BN255" s="12">
        <v>2531.2330000000002</v>
      </c>
      <c r="BO255" s="12">
        <v>2531.2330000000002</v>
      </c>
      <c r="BP255" s="12">
        <v>2462.1909999999998</v>
      </c>
      <c r="BQ255" s="12">
        <v>2131.4789999999998</v>
      </c>
      <c r="BR255" s="12">
        <v>1875.3920000000001</v>
      </c>
      <c r="BS255" s="12">
        <v>0</v>
      </c>
    </row>
    <row r="256" spans="2:71" x14ac:dyDescent="0.2">
      <c r="B256" s="11" t="s">
        <v>259</v>
      </c>
      <c r="C256" s="83" t="s">
        <v>21</v>
      </c>
      <c r="D256" s="68" t="s">
        <v>0</v>
      </c>
      <c r="E256" s="5" t="s">
        <v>21</v>
      </c>
      <c r="F256" s="5" t="s">
        <v>21</v>
      </c>
      <c r="G256" s="5">
        <v>3.5158900000000002</v>
      </c>
      <c r="H256" s="5">
        <v>3.3556469999999998</v>
      </c>
      <c r="I256" s="6" t="s">
        <v>21</v>
      </c>
      <c r="J256" s="6" t="s">
        <v>21</v>
      </c>
      <c r="K256" s="5" t="s">
        <v>21</v>
      </c>
      <c r="L256" s="5" t="s">
        <v>21</v>
      </c>
      <c r="M256" s="5">
        <v>-1.3257079999999999</v>
      </c>
      <c r="N256" s="5">
        <v>-3.2359230000000001</v>
      </c>
      <c r="O256" s="6" t="s">
        <v>21</v>
      </c>
      <c r="P256" s="6" t="s">
        <v>21</v>
      </c>
      <c r="Q256" s="5" t="s">
        <v>21</v>
      </c>
      <c r="R256" s="7">
        <v>0</v>
      </c>
      <c r="S256" s="5">
        <v>3.7122609999999998</v>
      </c>
      <c r="T256" s="5">
        <v>0.55240900000000004</v>
      </c>
      <c r="U256" s="6" t="s">
        <v>21</v>
      </c>
      <c r="V256" s="51" t="s">
        <v>21</v>
      </c>
      <c r="AA256" s="12">
        <v>53.789000000000001</v>
      </c>
      <c r="AB256" s="12">
        <v>0</v>
      </c>
      <c r="AC256" s="12">
        <v>13.830057999999999</v>
      </c>
      <c r="AD256" s="12">
        <v>6.6428180000000001</v>
      </c>
      <c r="AE256" s="12">
        <v>5.5825570000000004</v>
      </c>
      <c r="AF256" s="13">
        <v>0</v>
      </c>
      <c r="AG256" s="13">
        <v>1.410304</v>
      </c>
      <c r="AH256" s="12">
        <v>-1.0612509999999999</v>
      </c>
      <c r="AI256" s="12">
        <v>1.4876720000000001</v>
      </c>
      <c r="AJ256" s="12">
        <v>1.8360460000000001</v>
      </c>
      <c r="AK256" s="12">
        <v>0.602962</v>
      </c>
      <c r="AL256" s="12">
        <v>0</v>
      </c>
      <c r="AM256" s="13">
        <v>0</v>
      </c>
      <c r="AN256" s="13">
        <v>-5.2680819999999997</v>
      </c>
      <c r="AO256" s="12">
        <v>-3.6151930000000001</v>
      </c>
      <c r="AP256" s="12">
        <v>-2.83778</v>
      </c>
      <c r="AQ256" s="12">
        <v>-0.45417299999999999</v>
      </c>
      <c r="AR256" s="12">
        <v>-1.7540169999999999</v>
      </c>
      <c r="AS256" s="12">
        <v>0</v>
      </c>
      <c r="AT256" s="13">
        <v>0</v>
      </c>
      <c r="AU256" s="13">
        <v>-4.1298339999999998</v>
      </c>
      <c r="AV256" s="12">
        <v>-3.2359230000000001</v>
      </c>
      <c r="AW256" s="12">
        <v>-2.7642959999999999</v>
      </c>
      <c r="AX256" s="12">
        <v>-4.1050999999999997E-2</v>
      </c>
      <c r="AY256" s="12">
        <v>-2.7642959999999999</v>
      </c>
      <c r="AZ256" s="12">
        <v>-4.1050999999999997E-2</v>
      </c>
      <c r="BA256" s="13">
        <v>0</v>
      </c>
      <c r="BB256" s="13">
        <v>0.64447600000000005</v>
      </c>
      <c r="BC256" s="12">
        <v>0.55240900000000004</v>
      </c>
      <c r="BD256" s="12">
        <v>-4.3264999999999998E-2</v>
      </c>
      <c r="BE256" s="12">
        <v>-4.3264999999999998E-2</v>
      </c>
      <c r="BF256" s="12">
        <v>-4.3264999999999998E-2</v>
      </c>
      <c r="BG256" s="12">
        <v>1.7744409999999999</v>
      </c>
      <c r="BH256" s="12">
        <v>-20.099861000000001</v>
      </c>
      <c r="BI256" s="12">
        <v>-20.099861000000001</v>
      </c>
      <c r="BJ256" s="12">
        <v>-5.5558110000000003</v>
      </c>
      <c r="BK256" s="12">
        <v>-3.0215010000000002</v>
      </c>
      <c r="BL256" s="12">
        <v>-0.67389299999999996</v>
      </c>
      <c r="BM256" s="12">
        <v>0</v>
      </c>
      <c r="BN256" s="12">
        <v>55.443277000000002</v>
      </c>
      <c r="BO256" s="12">
        <v>55.443277000000002</v>
      </c>
      <c r="BP256" s="12">
        <v>59.535902999999998</v>
      </c>
      <c r="BQ256" s="12">
        <v>61.316474999999997</v>
      </c>
      <c r="BR256" s="12">
        <v>64.943627000000006</v>
      </c>
      <c r="BS256" s="12">
        <v>0</v>
      </c>
    </row>
    <row r="257" spans="2:71" x14ac:dyDescent="0.2">
      <c r="B257" s="11" t="s">
        <v>117</v>
      </c>
      <c r="C257" s="83" t="s">
        <v>21</v>
      </c>
      <c r="D257" s="68" t="s">
        <v>0</v>
      </c>
      <c r="E257" s="5" t="s">
        <v>21</v>
      </c>
      <c r="F257" s="5" t="s">
        <v>21</v>
      </c>
      <c r="G257" s="5">
        <v>303.80381599999998</v>
      </c>
      <c r="H257" s="5">
        <v>313.78713299999998</v>
      </c>
      <c r="I257" s="6" t="s">
        <v>21</v>
      </c>
      <c r="J257" s="6" t="s">
        <v>21</v>
      </c>
      <c r="K257" s="5" t="s">
        <v>21</v>
      </c>
      <c r="L257" s="5" t="s">
        <v>21</v>
      </c>
      <c r="M257" s="5">
        <v>49.710122999999996</v>
      </c>
      <c r="N257" s="5">
        <v>55.06026</v>
      </c>
      <c r="O257" s="6" t="s">
        <v>21</v>
      </c>
      <c r="P257" s="6" t="s">
        <v>21</v>
      </c>
      <c r="Q257" s="5" t="s">
        <v>21</v>
      </c>
      <c r="R257" s="7">
        <v>0</v>
      </c>
      <c r="S257" s="5">
        <v>34.516069999999999</v>
      </c>
      <c r="T257" s="5">
        <v>40.952491999999999</v>
      </c>
      <c r="U257" s="6" t="s">
        <v>21</v>
      </c>
      <c r="V257" s="51" t="s">
        <v>21</v>
      </c>
      <c r="AA257" s="12">
        <v>2557.4820479999998</v>
      </c>
      <c r="AB257" s="12">
        <v>0</v>
      </c>
      <c r="AC257" s="12">
        <v>872.21845699999994</v>
      </c>
      <c r="AD257" s="12">
        <v>307.65362399999998</v>
      </c>
      <c r="AE257" s="12">
        <v>314.75125700000001</v>
      </c>
      <c r="AF257" s="13">
        <v>0</v>
      </c>
      <c r="AG257" s="13">
        <v>199.49776900000001</v>
      </c>
      <c r="AH257" s="12">
        <v>72.939093999999997</v>
      </c>
      <c r="AI257" s="12">
        <v>48.578888999999997</v>
      </c>
      <c r="AJ257" s="12">
        <v>80.791441000000006</v>
      </c>
      <c r="AK257" s="12">
        <v>64.708421000000001</v>
      </c>
      <c r="AL257" s="12">
        <v>0</v>
      </c>
      <c r="AM257" s="13">
        <v>0</v>
      </c>
      <c r="AN257" s="13">
        <v>120.78622900000001</v>
      </c>
      <c r="AO257" s="12">
        <v>49.569485999999998</v>
      </c>
      <c r="AP257" s="12">
        <v>22.801214000000002</v>
      </c>
      <c r="AQ257" s="12">
        <v>45.000774</v>
      </c>
      <c r="AR257" s="12">
        <v>40.286822999999998</v>
      </c>
      <c r="AS257" s="12">
        <v>0</v>
      </c>
      <c r="AT257" s="13">
        <v>0</v>
      </c>
      <c r="AU257" s="13">
        <v>143.72198399999999</v>
      </c>
      <c r="AV257" s="12">
        <v>55.06026</v>
      </c>
      <c r="AW257" s="12">
        <v>42.205544000000003</v>
      </c>
      <c r="AX257" s="12">
        <v>55.820836</v>
      </c>
      <c r="AY257" s="12">
        <v>42.205544000000003</v>
      </c>
      <c r="AZ257" s="12">
        <v>55.820836</v>
      </c>
      <c r="BA257" s="13">
        <v>0</v>
      </c>
      <c r="BB257" s="13">
        <v>79.829621000000003</v>
      </c>
      <c r="BC257" s="12">
        <v>40.952491999999999</v>
      </c>
      <c r="BD257" s="12">
        <v>21.401251999999999</v>
      </c>
      <c r="BE257" s="12">
        <v>21.401251999999999</v>
      </c>
      <c r="BF257" s="12">
        <v>21.401251999999999</v>
      </c>
      <c r="BG257" s="12">
        <v>29.872326999999999</v>
      </c>
      <c r="BH257" s="12">
        <v>1181.4088389999999</v>
      </c>
      <c r="BI257" s="12">
        <v>1181.4088389999999</v>
      </c>
      <c r="BJ257" s="12">
        <v>987.58894099999998</v>
      </c>
      <c r="BK257" s="12">
        <v>1033.4227169999999</v>
      </c>
      <c r="BL257" s="12">
        <v>1075.387825</v>
      </c>
      <c r="BM257" s="12">
        <v>0</v>
      </c>
      <c r="BN257" s="12">
        <v>151.40714800000001</v>
      </c>
      <c r="BO257" s="12">
        <v>151.40714800000001</v>
      </c>
      <c r="BP257" s="12">
        <v>128.88358299999999</v>
      </c>
      <c r="BQ257" s="12">
        <v>158.156026</v>
      </c>
      <c r="BR257" s="12">
        <v>196.93846300000001</v>
      </c>
      <c r="BS257" s="12">
        <v>0</v>
      </c>
    </row>
    <row r="258" spans="2:71" x14ac:dyDescent="0.2">
      <c r="B258" s="11" t="s">
        <v>185</v>
      </c>
      <c r="C258" s="83" t="s">
        <v>21</v>
      </c>
      <c r="D258" s="68" t="s">
        <v>0</v>
      </c>
      <c r="E258" s="5" t="s">
        <v>21</v>
      </c>
      <c r="F258" s="5" t="s">
        <v>21</v>
      </c>
      <c r="G258" s="5">
        <v>214.741827</v>
      </c>
      <c r="H258" s="5">
        <v>197.227689</v>
      </c>
      <c r="I258" s="6" t="s">
        <v>21</v>
      </c>
      <c r="J258" s="6" t="s">
        <v>21</v>
      </c>
      <c r="K258" s="5" t="s">
        <v>21</v>
      </c>
      <c r="L258" s="5" t="s">
        <v>21</v>
      </c>
      <c r="M258" s="5">
        <v>62.571543999999996</v>
      </c>
      <c r="N258" s="5">
        <v>64.012134000000003</v>
      </c>
      <c r="O258" s="6" t="s">
        <v>21</v>
      </c>
      <c r="P258" s="6" t="s">
        <v>21</v>
      </c>
      <c r="Q258" s="5" t="s">
        <v>21</v>
      </c>
      <c r="R258" s="7">
        <v>0</v>
      </c>
      <c r="S258" s="5">
        <v>36.838892999999999</v>
      </c>
      <c r="T258" s="5">
        <v>-25.719356000000001</v>
      </c>
      <c r="U258" s="6" t="s">
        <v>21</v>
      </c>
      <c r="V258" s="51" t="s">
        <v>21</v>
      </c>
      <c r="AA258" s="12">
        <v>658.43280000000004</v>
      </c>
      <c r="AB258" s="12">
        <v>0</v>
      </c>
      <c r="AC258" s="12">
        <v>507.58099299999998</v>
      </c>
      <c r="AD258" s="12">
        <v>221.82387600000001</v>
      </c>
      <c r="AE258" s="12">
        <v>179.271085</v>
      </c>
      <c r="AF258" s="13">
        <v>0</v>
      </c>
      <c r="AG258" s="13">
        <v>153.688861</v>
      </c>
      <c r="AH258" s="12">
        <v>72.677688000000003</v>
      </c>
      <c r="AI258" s="12">
        <v>77.869237999999996</v>
      </c>
      <c r="AJ258" s="12">
        <v>44.780579000000003</v>
      </c>
      <c r="AK258" s="12">
        <v>71.238664</v>
      </c>
      <c r="AL258" s="12">
        <v>0</v>
      </c>
      <c r="AM258" s="13">
        <v>0</v>
      </c>
      <c r="AN258" s="13">
        <v>104.990511</v>
      </c>
      <c r="AO258" s="12">
        <v>56.897252000000002</v>
      </c>
      <c r="AP258" s="12">
        <v>60.102459000000003</v>
      </c>
      <c r="AQ258" s="12">
        <v>27.252210000000002</v>
      </c>
      <c r="AR258" s="12">
        <v>55.163781999999998</v>
      </c>
      <c r="AS258" s="12">
        <v>0</v>
      </c>
      <c r="AT258" s="13">
        <v>0</v>
      </c>
      <c r="AU258" s="13">
        <v>126.209113</v>
      </c>
      <c r="AV258" s="12">
        <v>64.012134000000003</v>
      </c>
      <c r="AW258" s="12">
        <v>66.984385000000003</v>
      </c>
      <c r="AX258" s="12">
        <v>33.565164000000003</v>
      </c>
      <c r="AY258" s="12">
        <v>66.984385000000003</v>
      </c>
      <c r="AZ258" s="12">
        <v>33.565164000000003</v>
      </c>
      <c r="BA258" s="13">
        <v>0</v>
      </c>
      <c r="BB258" s="13">
        <v>-16.763743000000002</v>
      </c>
      <c r="BC258" s="12">
        <v>-25.719356000000001</v>
      </c>
      <c r="BD258" s="12">
        <v>85.005459000000002</v>
      </c>
      <c r="BE258" s="12">
        <v>85.005459000000002</v>
      </c>
      <c r="BF258" s="12">
        <v>85.005459000000002</v>
      </c>
      <c r="BG258" s="12">
        <v>9.8184059999999995</v>
      </c>
      <c r="BH258" s="12">
        <v>351.31036899999998</v>
      </c>
      <c r="BI258" s="12">
        <v>351.31036899999998</v>
      </c>
      <c r="BJ258" s="12">
        <v>236.444727</v>
      </c>
      <c r="BK258" s="12">
        <v>209.49838</v>
      </c>
      <c r="BL258" s="12">
        <v>202.757408</v>
      </c>
      <c r="BM258" s="12">
        <v>0</v>
      </c>
      <c r="BN258" s="12">
        <v>188.248896</v>
      </c>
      <c r="BO258" s="12">
        <v>188.248896</v>
      </c>
      <c r="BP258" s="12">
        <v>272.77146699999997</v>
      </c>
      <c r="BQ258" s="12">
        <v>280.70436999999998</v>
      </c>
      <c r="BR258" s="12">
        <v>317.08857499999999</v>
      </c>
      <c r="BS258" s="12">
        <v>0</v>
      </c>
    </row>
    <row r="259" spans="2:71" x14ac:dyDescent="0.2">
      <c r="B259" s="11" t="s">
        <v>178</v>
      </c>
      <c r="C259" s="83" t="s">
        <v>21</v>
      </c>
      <c r="D259" s="68" t="s">
        <v>0</v>
      </c>
      <c r="E259" s="5" t="s">
        <v>21</v>
      </c>
      <c r="F259" s="5" t="s">
        <v>21</v>
      </c>
      <c r="G259" s="5">
        <v>1124.637686</v>
      </c>
      <c r="H259" s="5">
        <v>1349.586773</v>
      </c>
      <c r="I259" s="6" t="s">
        <v>21</v>
      </c>
      <c r="J259" s="6" t="s">
        <v>21</v>
      </c>
      <c r="K259" s="5" t="s">
        <v>21</v>
      </c>
      <c r="L259" s="5" t="s">
        <v>21</v>
      </c>
      <c r="M259" s="5">
        <v>-9.6596109999999982</v>
      </c>
      <c r="N259" s="5">
        <v>237.553449</v>
      </c>
      <c r="O259" s="6" t="s">
        <v>21</v>
      </c>
      <c r="P259" s="6" t="s">
        <v>21</v>
      </c>
      <c r="Q259" s="5" t="s">
        <v>21</v>
      </c>
      <c r="R259" s="7">
        <v>0</v>
      </c>
      <c r="S259" s="5">
        <v>-146.026577</v>
      </c>
      <c r="T259" s="5">
        <v>-429.46283099999999</v>
      </c>
      <c r="U259" s="6" t="s">
        <v>21</v>
      </c>
      <c r="V259" s="51" t="s">
        <v>21</v>
      </c>
      <c r="AA259" s="12">
        <v>1098.75</v>
      </c>
      <c r="AB259" s="12">
        <v>0</v>
      </c>
      <c r="AC259" s="12">
        <v>3416.3209310000002</v>
      </c>
      <c r="AD259" s="12">
        <v>1249.701296</v>
      </c>
      <c r="AE259" s="12">
        <v>1019.310924</v>
      </c>
      <c r="AF259" s="13">
        <v>0</v>
      </c>
      <c r="AG259" s="13">
        <v>355.45658600000002</v>
      </c>
      <c r="AH259" s="12">
        <v>226.25538900000001</v>
      </c>
      <c r="AI259" s="12">
        <v>-57.783641000000003</v>
      </c>
      <c r="AJ259" s="12">
        <v>-50.382395000000002</v>
      </c>
      <c r="AK259" s="12">
        <v>-17.758655000000001</v>
      </c>
      <c r="AL259" s="12">
        <v>0</v>
      </c>
      <c r="AM259" s="13">
        <v>0</v>
      </c>
      <c r="AN259" s="13">
        <v>310.80053199999998</v>
      </c>
      <c r="AO259" s="12">
        <v>211.29544000000001</v>
      </c>
      <c r="AP259" s="12">
        <v>-74.665257999999994</v>
      </c>
      <c r="AQ259" s="12">
        <v>-67.003674000000004</v>
      </c>
      <c r="AR259" s="12">
        <v>-34.127893999999998</v>
      </c>
      <c r="AS259" s="12">
        <v>0</v>
      </c>
      <c r="AT259" s="13">
        <v>0</v>
      </c>
      <c r="AU259" s="13">
        <v>390.18411500000002</v>
      </c>
      <c r="AV259" s="12">
        <v>237.553449</v>
      </c>
      <c r="AW259" s="12">
        <v>-48.324998000000001</v>
      </c>
      <c r="AX259" s="12">
        <v>-42.614534999999997</v>
      </c>
      <c r="AY259" s="12">
        <v>-48.324998000000001</v>
      </c>
      <c r="AZ259" s="12">
        <v>-42.614534999999997</v>
      </c>
      <c r="BA259" s="13">
        <v>0</v>
      </c>
      <c r="BB259" s="13">
        <v>-611.09794999999997</v>
      </c>
      <c r="BC259" s="12">
        <v>-429.46283099999999</v>
      </c>
      <c r="BD259" s="12">
        <v>269.33872500000001</v>
      </c>
      <c r="BE259" s="12">
        <v>269.33872500000001</v>
      </c>
      <c r="BF259" s="12">
        <v>269.33872500000001</v>
      </c>
      <c r="BG259" s="12">
        <v>-194.065922</v>
      </c>
      <c r="BH259" s="12">
        <v>1838.749937</v>
      </c>
      <c r="BI259" s="12">
        <v>1838.749937</v>
      </c>
      <c r="BJ259" s="12">
        <v>1728.876409</v>
      </c>
      <c r="BK259" s="12">
        <v>1672.692055</v>
      </c>
      <c r="BL259" s="12">
        <v>1996.452415</v>
      </c>
      <c r="BM259" s="12">
        <v>0</v>
      </c>
      <c r="BN259" s="12">
        <v>32.019519000000003</v>
      </c>
      <c r="BO259" s="12">
        <v>32.019519000000003</v>
      </c>
      <c r="BP259" s="12">
        <v>301.26227399999999</v>
      </c>
      <c r="BQ259" s="12">
        <v>104.500516</v>
      </c>
      <c r="BR259" s="12">
        <v>484.98742700000003</v>
      </c>
      <c r="BS259" s="12">
        <v>0</v>
      </c>
    </row>
    <row r="260" spans="2:71" x14ac:dyDescent="0.2">
      <c r="B260" s="11" t="s">
        <v>238</v>
      </c>
      <c r="C260" s="83" t="s">
        <v>21</v>
      </c>
      <c r="D260" s="68" t="s">
        <v>0</v>
      </c>
      <c r="E260" s="5" t="s">
        <v>21</v>
      </c>
      <c r="F260" s="5" t="s">
        <v>21</v>
      </c>
      <c r="G260" s="5">
        <v>18.962371999999998</v>
      </c>
      <c r="H260" s="5">
        <v>15.944914000000001</v>
      </c>
      <c r="I260" s="6" t="s">
        <v>21</v>
      </c>
      <c r="J260" s="6" t="s">
        <v>21</v>
      </c>
      <c r="K260" s="5" t="s">
        <v>21</v>
      </c>
      <c r="L260" s="5" t="s">
        <v>21</v>
      </c>
      <c r="M260" s="5">
        <v>14.989068000000001</v>
      </c>
      <c r="N260" s="5">
        <v>12.531158</v>
      </c>
      <c r="O260" s="6" t="s">
        <v>21</v>
      </c>
      <c r="P260" s="6" t="s">
        <v>21</v>
      </c>
      <c r="Q260" s="5" t="s">
        <v>21</v>
      </c>
      <c r="R260" s="7">
        <v>0</v>
      </c>
      <c r="S260" s="5">
        <v>14.868698999999999</v>
      </c>
      <c r="T260" s="5">
        <v>13.385132</v>
      </c>
      <c r="U260" s="6" t="s">
        <v>21</v>
      </c>
      <c r="V260" s="51" t="s">
        <v>21</v>
      </c>
      <c r="AA260" s="12">
        <v>404.55000000000007</v>
      </c>
      <c r="AB260" s="12">
        <v>0</v>
      </c>
      <c r="AC260" s="12">
        <v>46.994871000000003</v>
      </c>
      <c r="AD260" s="12">
        <v>20.334879000000001</v>
      </c>
      <c r="AE260" s="12">
        <v>16.808478999999998</v>
      </c>
      <c r="AF260" s="13">
        <v>0</v>
      </c>
      <c r="AG260" s="13">
        <v>41.746180000000003</v>
      </c>
      <c r="AH260" s="12">
        <v>14.322573999999999</v>
      </c>
      <c r="AI260" s="12">
        <v>18.512267000000001</v>
      </c>
      <c r="AJ260" s="12">
        <v>14.840896000000001</v>
      </c>
      <c r="AK260" s="12">
        <v>15.618349</v>
      </c>
      <c r="AL260" s="12">
        <v>0</v>
      </c>
      <c r="AM260" s="13">
        <v>0</v>
      </c>
      <c r="AN260" s="13">
        <v>38.103946999999998</v>
      </c>
      <c r="AO260" s="12">
        <v>12.523384999999999</v>
      </c>
      <c r="AP260" s="12">
        <v>15.183877000000001</v>
      </c>
      <c r="AQ260" s="12">
        <v>13.708379000000001</v>
      </c>
      <c r="AR260" s="12">
        <v>14.917592000000001</v>
      </c>
      <c r="AS260" s="12">
        <v>0</v>
      </c>
      <c r="AT260" s="13">
        <v>0</v>
      </c>
      <c r="AU260" s="13">
        <v>38.134307999999997</v>
      </c>
      <c r="AV260" s="12">
        <v>12.531158</v>
      </c>
      <c r="AW260" s="12">
        <v>15.199616000000001</v>
      </c>
      <c r="AX260" s="12">
        <v>13.752022</v>
      </c>
      <c r="AY260" s="12">
        <v>15.199616000000001</v>
      </c>
      <c r="AZ260" s="12">
        <v>13.752022</v>
      </c>
      <c r="BA260" s="13">
        <v>0</v>
      </c>
      <c r="BB260" s="13">
        <v>39.583106000000001</v>
      </c>
      <c r="BC260" s="12">
        <v>13.385132</v>
      </c>
      <c r="BD260" s="12">
        <v>26.393428</v>
      </c>
      <c r="BE260" s="12">
        <v>26.393428</v>
      </c>
      <c r="BF260" s="12">
        <v>26.393428</v>
      </c>
      <c r="BG260" s="12">
        <v>15.346519000000001</v>
      </c>
      <c r="BH260" s="12">
        <v>-17.715050999999999</v>
      </c>
      <c r="BI260" s="12">
        <v>-17.715050999999999</v>
      </c>
      <c r="BJ260" s="12">
        <v>-29.450353</v>
      </c>
      <c r="BK260" s="12">
        <v>-2.664587</v>
      </c>
      <c r="BL260" s="12">
        <v>-5.3093750000000002</v>
      </c>
      <c r="BM260" s="12">
        <v>0</v>
      </c>
      <c r="BN260" s="12">
        <v>920.63230699999997</v>
      </c>
      <c r="BO260" s="12">
        <v>920.63230699999997</v>
      </c>
      <c r="BP260" s="12">
        <v>947.02573500000005</v>
      </c>
      <c r="BQ260" s="12">
        <v>912.54735400000004</v>
      </c>
      <c r="BR260" s="12">
        <v>927.41605100000004</v>
      </c>
      <c r="BS260" s="12">
        <v>0</v>
      </c>
    </row>
    <row r="261" spans="2:71" x14ac:dyDescent="0.2">
      <c r="B261" s="11" t="s">
        <v>30</v>
      </c>
      <c r="C261" s="83" t="s">
        <v>21</v>
      </c>
      <c r="D261" s="68" t="s">
        <v>0</v>
      </c>
      <c r="E261" s="5" t="s">
        <v>21</v>
      </c>
      <c r="F261" s="5" t="s">
        <v>21</v>
      </c>
      <c r="G261" s="5">
        <v>16.599350000000001</v>
      </c>
      <c r="H261" s="5">
        <v>17.286536000000002</v>
      </c>
      <c r="I261" s="6" t="s">
        <v>21</v>
      </c>
      <c r="J261" s="6" t="s">
        <v>21</v>
      </c>
      <c r="K261" s="5" t="s">
        <v>21</v>
      </c>
      <c r="L261" s="5" t="s">
        <v>21</v>
      </c>
      <c r="M261" s="5">
        <v>-0.33709600000000006</v>
      </c>
      <c r="N261" s="5">
        <v>-1.6769499999999999</v>
      </c>
      <c r="O261" s="6" t="s">
        <v>21</v>
      </c>
      <c r="P261" s="6" t="s">
        <v>21</v>
      </c>
      <c r="Q261" s="5" t="s">
        <v>21</v>
      </c>
      <c r="R261" s="7">
        <v>0</v>
      </c>
      <c r="S261" s="5">
        <v>2.3315769999999998</v>
      </c>
      <c r="T261" s="5">
        <v>-0.58084199999999997</v>
      </c>
      <c r="U261" s="6" t="s">
        <v>21</v>
      </c>
      <c r="V261" s="51" t="s">
        <v>21</v>
      </c>
      <c r="AA261" s="12">
        <v>56.67005000000001</v>
      </c>
      <c r="AB261" s="12">
        <v>0</v>
      </c>
      <c r="AC261" s="12">
        <v>131.930274</v>
      </c>
      <c r="AD261" s="12">
        <v>16.854140999999998</v>
      </c>
      <c r="AE261" s="12">
        <v>14.989952000000001</v>
      </c>
      <c r="AF261" s="13">
        <v>0</v>
      </c>
      <c r="AG261" s="13">
        <v>7.0329129999999997</v>
      </c>
      <c r="AH261" s="12">
        <v>-0.173988</v>
      </c>
      <c r="AI261" s="12">
        <v>0.79178000000000004</v>
      </c>
      <c r="AJ261" s="12">
        <v>-0.115116</v>
      </c>
      <c r="AK261" s="12">
        <v>9.9068000000000003E-2</v>
      </c>
      <c r="AL261" s="12">
        <v>0</v>
      </c>
      <c r="AM261" s="13">
        <v>0</v>
      </c>
      <c r="AN261" s="13">
        <v>-2.7931189999999999</v>
      </c>
      <c r="AO261" s="12">
        <v>-3.1343719999999999</v>
      </c>
      <c r="AP261" s="12">
        <v>-2.0949870000000002</v>
      </c>
      <c r="AQ261" s="12">
        <v>-2.16995</v>
      </c>
      <c r="AR261" s="12">
        <v>-1.561577</v>
      </c>
      <c r="AS261" s="12">
        <v>0</v>
      </c>
      <c r="AT261" s="13">
        <v>0</v>
      </c>
      <c r="AU261" s="13">
        <v>1.388795</v>
      </c>
      <c r="AV261" s="12">
        <v>-1.6769499999999999</v>
      </c>
      <c r="AW261" s="12">
        <v>-0.78894600000000004</v>
      </c>
      <c r="AX261" s="12">
        <v>-0.60608399999999996</v>
      </c>
      <c r="AY261" s="12">
        <v>-0.78894600000000004</v>
      </c>
      <c r="AZ261" s="12">
        <v>-0.60608399999999996</v>
      </c>
      <c r="BA261" s="13">
        <v>0</v>
      </c>
      <c r="BB261" s="13">
        <v>3.493541</v>
      </c>
      <c r="BC261" s="12">
        <v>-0.58084199999999997</v>
      </c>
      <c r="BD261" s="12">
        <v>0.37661600000000001</v>
      </c>
      <c r="BE261" s="12">
        <v>0.37661600000000001</v>
      </c>
      <c r="BF261" s="12">
        <v>0.37661600000000001</v>
      </c>
      <c r="BG261" s="12">
        <v>-2.8114430000000001</v>
      </c>
      <c r="BH261" s="12">
        <v>12.745305</v>
      </c>
      <c r="BI261" s="12">
        <v>12.745305</v>
      </c>
      <c r="BJ261" s="12">
        <v>14.063712000000001</v>
      </c>
      <c r="BK261" s="12">
        <v>13.561795999999999</v>
      </c>
      <c r="BL261" s="12">
        <v>11.133467</v>
      </c>
      <c r="BM261" s="12">
        <v>0</v>
      </c>
      <c r="BN261" s="12">
        <v>97.762146999999999</v>
      </c>
      <c r="BO261" s="12">
        <v>97.762146999999999</v>
      </c>
      <c r="BP261" s="12">
        <v>97.855243000000002</v>
      </c>
      <c r="BQ261" s="12">
        <v>94.548609999999996</v>
      </c>
      <c r="BR261" s="12">
        <v>96.883093000000002</v>
      </c>
      <c r="BS261" s="12">
        <v>0</v>
      </c>
    </row>
    <row r="262" spans="2:71" x14ac:dyDescent="0.2">
      <c r="B262" s="11" t="s">
        <v>123</v>
      </c>
      <c r="C262" s="83" t="s">
        <v>21</v>
      </c>
      <c r="D262" s="68" t="s">
        <v>0</v>
      </c>
      <c r="E262" s="5" t="s">
        <v>21</v>
      </c>
      <c r="F262" s="5" t="s">
        <v>21</v>
      </c>
      <c r="G262" s="5">
        <v>280.49050099999999</v>
      </c>
      <c r="H262" s="5">
        <v>163.05741</v>
      </c>
      <c r="I262" s="6" t="s">
        <v>21</v>
      </c>
      <c r="J262" s="6" t="s">
        <v>21</v>
      </c>
      <c r="K262" s="5" t="s">
        <v>21</v>
      </c>
      <c r="L262" s="5" t="s">
        <v>21</v>
      </c>
      <c r="M262" s="5">
        <v>89.254059999999996</v>
      </c>
      <c r="N262" s="5">
        <v>69.137000999999998</v>
      </c>
      <c r="O262" s="6" t="s">
        <v>21</v>
      </c>
      <c r="P262" s="6" t="s">
        <v>21</v>
      </c>
      <c r="Q262" s="5" t="s">
        <v>21</v>
      </c>
      <c r="R262" s="7">
        <v>0</v>
      </c>
      <c r="S262" s="5">
        <v>65.961206000000004</v>
      </c>
      <c r="T262" s="5">
        <v>134.830716</v>
      </c>
      <c r="U262" s="6" t="s">
        <v>21</v>
      </c>
      <c r="V262" s="51" t="s">
        <v>21</v>
      </c>
      <c r="AA262" s="12">
        <v>1556.1</v>
      </c>
      <c r="AB262" s="12">
        <v>0</v>
      </c>
      <c r="AC262" s="12">
        <v>399.470913</v>
      </c>
      <c r="AD262" s="12">
        <v>187.11685399999999</v>
      </c>
      <c r="AE262" s="12">
        <v>266.81613399999998</v>
      </c>
      <c r="AF262" s="13">
        <v>0</v>
      </c>
      <c r="AG262" s="13">
        <v>174.57692599999999</v>
      </c>
      <c r="AH262" s="12">
        <v>75.106104000000002</v>
      </c>
      <c r="AI262" s="12">
        <v>82.241016000000002</v>
      </c>
      <c r="AJ262" s="12">
        <v>94.842416999999998</v>
      </c>
      <c r="AK262" s="12">
        <v>89.411482000000007</v>
      </c>
      <c r="AL262" s="12">
        <v>0</v>
      </c>
      <c r="AM262" s="13">
        <v>0</v>
      </c>
      <c r="AN262" s="13">
        <v>148.36805100000001</v>
      </c>
      <c r="AO262" s="12">
        <v>66.130352999999999</v>
      </c>
      <c r="AP262" s="12">
        <v>70.748096000000004</v>
      </c>
      <c r="AQ262" s="12">
        <v>77.962159</v>
      </c>
      <c r="AR262" s="12">
        <v>70.790362999999999</v>
      </c>
      <c r="AS262" s="12">
        <v>0</v>
      </c>
      <c r="AT262" s="13">
        <v>0</v>
      </c>
      <c r="AU262" s="13">
        <v>156.51945900000001</v>
      </c>
      <c r="AV262" s="12">
        <v>69.137000999999998</v>
      </c>
      <c r="AW262" s="12">
        <v>73.705273000000005</v>
      </c>
      <c r="AX262" s="12">
        <v>81.732640000000004</v>
      </c>
      <c r="AY262" s="12">
        <v>73.705273000000005</v>
      </c>
      <c r="AZ262" s="12">
        <v>81.732640000000004</v>
      </c>
      <c r="BA262" s="13">
        <v>0</v>
      </c>
      <c r="BB262" s="13">
        <v>248.18687499999999</v>
      </c>
      <c r="BC262" s="12">
        <v>134.830716</v>
      </c>
      <c r="BD262" s="12">
        <v>99.332982999999999</v>
      </c>
      <c r="BE262" s="12">
        <v>99.332982999999999</v>
      </c>
      <c r="BF262" s="12">
        <v>99.332982999999999</v>
      </c>
      <c r="BG262" s="12">
        <v>85.495542</v>
      </c>
      <c r="BH262" s="12">
        <v>-171.15574100000001</v>
      </c>
      <c r="BI262" s="12">
        <v>-171.15574100000001</v>
      </c>
      <c r="BJ262" s="12">
        <v>-138.93881999999999</v>
      </c>
      <c r="BK262" s="12">
        <v>-194.19120599999999</v>
      </c>
      <c r="BL262" s="12">
        <v>-118.545181</v>
      </c>
      <c r="BM262" s="12">
        <v>0</v>
      </c>
      <c r="BN262" s="12">
        <v>506.21740799999998</v>
      </c>
      <c r="BO262" s="12">
        <v>506.21740799999998</v>
      </c>
      <c r="BP262" s="12">
        <v>605.45928300000003</v>
      </c>
      <c r="BQ262" s="12">
        <v>690.12851999999998</v>
      </c>
      <c r="BR262" s="12">
        <v>605.95687499999997</v>
      </c>
      <c r="BS262" s="12">
        <v>0</v>
      </c>
    </row>
    <row r="263" spans="2:71" x14ac:dyDescent="0.2">
      <c r="B263" s="11" t="s">
        <v>202</v>
      </c>
      <c r="C263" s="83" t="s">
        <v>21</v>
      </c>
      <c r="D263" s="68" t="s">
        <v>0</v>
      </c>
      <c r="E263" s="5" t="s">
        <v>21</v>
      </c>
      <c r="F263" s="5" t="s">
        <v>21</v>
      </c>
      <c r="G263" s="5">
        <v>52.149000000000001</v>
      </c>
      <c r="H263" s="5">
        <v>83.947000000000003</v>
      </c>
      <c r="I263" s="6" t="s">
        <v>21</v>
      </c>
      <c r="J263" s="6" t="s">
        <v>21</v>
      </c>
      <c r="K263" s="5" t="s">
        <v>21</v>
      </c>
      <c r="L263" s="5" t="s">
        <v>21</v>
      </c>
      <c r="M263" s="5">
        <v>40.090000000000003</v>
      </c>
      <c r="N263" s="5">
        <v>70.072000000000003</v>
      </c>
      <c r="O263" s="6" t="s">
        <v>21</v>
      </c>
      <c r="P263" s="6" t="s">
        <v>21</v>
      </c>
      <c r="Q263" s="5" t="s">
        <v>21</v>
      </c>
      <c r="R263" s="7">
        <v>0</v>
      </c>
      <c r="S263" s="5">
        <v>-0.17199999999999999</v>
      </c>
      <c r="T263" s="5">
        <v>1.331</v>
      </c>
      <c r="U263" s="6" t="s">
        <v>21</v>
      </c>
      <c r="V263" s="51" t="s">
        <v>21</v>
      </c>
      <c r="AA263" s="12">
        <v>133.65</v>
      </c>
      <c r="AB263" s="12">
        <v>0</v>
      </c>
      <c r="AC263" s="12">
        <v>220.09800000000001</v>
      </c>
      <c r="AD263" s="12">
        <v>78.584000000000003</v>
      </c>
      <c r="AE263" s="12">
        <v>62.871000000000002</v>
      </c>
      <c r="AF263" s="13">
        <v>0</v>
      </c>
      <c r="AG263" s="13">
        <v>220.09800000000001</v>
      </c>
      <c r="AH263" s="12">
        <v>83.947000000000003</v>
      </c>
      <c r="AI263" s="12">
        <v>78.584000000000003</v>
      </c>
      <c r="AJ263" s="12">
        <v>62.871000000000002</v>
      </c>
      <c r="AK263" s="12">
        <v>52.149000000000001</v>
      </c>
      <c r="AL263" s="12">
        <v>0</v>
      </c>
      <c r="AM263" s="13">
        <v>0</v>
      </c>
      <c r="AN263" s="13">
        <v>179.92400000000001</v>
      </c>
      <c r="AO263" s="12">
        <v>69.888000000000005</v>
      </c>
      <c r="AP263" s="12">
        <v>64.703999999999994</v>
      </c>
      <c r="AQ263" s="12">
        <v>50.585999999999999</v>
      </c>
      <c r="AR263" s="12">
        <v>39.655000000000001</v>
      </c>
      <c r="AS263" s="12">
        <v>0</v>
      </c>
      <c r="AT263" s="13">
        <v>0</v>
      </c>
      <c r="AU263" s="13">
        <v>180.44499999999999</v>
      </c>
      <c r="AV263" s="12">
        <v>70.072000000000003</v>
      </c>
      <c r="AW263" s="12">
        <v>64.703999999999994</v>
      </c>
      <c r="AX263" s="12">
        <v>50.774000000000001</v>
      </c>
      <c r="AY263" s="12">
        <v>64.703999999999994</v>
      </c>
      <c r="AZ263" s="12">
        <v>50.774000000000001</v>
      </c>
      <c r="BA263" s="13">
        <v>0</v>
      </c>
      <c r="BB263" s="13">
        <v>19.093</v>
      </c>
      <c r="BC263" s="12">
        <v>1.331</v>
      </c>
      <c r="BD263" s="12">
        <v>0.79900000000000004</v>
      </c>
      <c r="BE263" s="12">
        <v>0.79900000000000004</v>
      </c>
      <c r="BF263" s="12">
        <v>0.79900000000000004</v>
      </c>
      <c r="BG263" s="12">
        <v>7.7309999999999999</v>
      </c>
      <c r="BH263" s="12">
        <v>233.387</v>
      </c>
      <c r="BI263" s="12">
        <v>233.387</v>
      </c>
      <c r="BJ263" s="12">
        <v>91.299000000000007</v>
      </c>
      <c r="BK263" s="12">
        <v>78.408000000000001</v>
      </c>
      <c r="BL263" s="12">
        <v>38.218000000000004</v>
      </c>
      <c r="BM263" s="12">
        <v>0</v>
      </c>
      <c r="BN263" s="12">
        <v>141.92500000000001</v>
      </c>
      <c r="BO263" s="12">
        <v>141.92500000000001</v>
      </c>
      <c r="BP263" s="12">
        <v>156.072</v>
      </c>
      <c r="BQ263" s="12">
        <v>163.92400000000001</v>
      </c>
      <c r="BR263" s="12">
        <v>163.886</v>
      </c>
      <c r="BS263" s="12">
        <v>0</v>
      </c>
    </row>
    <row r="264" spans="2:71" x14ac:dyDescent="0.2">
      <c r="B264" s="11" t="s">
        <v>147</v>
      </c>
      <c r="C264" s="83" t="s">
        <v>21</v>
      </c>
      <c r="D264" s="68" t="s">
        <v>0</v>
      </c>
      <c r="E264" s="5" t="s">
        <v>21</v>
      </c>
      <c r="F264" s="5" t="s">
        <v>21</v>
      </c>
      <c r="G264" s="5">
        <v>50.901778</v>
      </c>
      <c r="H264" s="5">
        <v>74.264758999999998</v>
      </c>
      <c r="I264" s="6" t="s">
        <v>21</v>
      </c>
      <c r="J264" s="6" t="s">
        <v>21</v>
      </c>
      <c r="K264" s="5" t="s">
        <v>21</v>
      </c>
      <c r="L264" s="5" t="s">
        <v>21</v>
      </c>
      <c r="M264" s="5">
        <v>1.2154160000000001</v>
      </c>
      <c r="N264" s="5">
        <v>10.290165</v>
      </c>
      <c r="O264" s="6" t="s">
        <v>21</v>
      </c>
      <c r="P264" s="6" t="s">
        <v>21</v>
      </c>
      <c r="Q264" s="5" t="s">
        <v>21</v>
      </c>
      <c r="R264" s="7">
        <v>0</v>
      </c>
      <c r="S264" s="5">
        <v>-15.535914999999999</v>
      </c>
      <c r="T264" s="5">
        <v>8.8560160000000003</v>
      </c>
      <c r="U264" s="6" t="s">
        <v>21</v>
      </c>
      <c r="V264" s="51" t="s">
        <v>21</v>
      </c>
      <c r="AA264" s="12">
        <v>177.60000000000002</v>
      </c>
      <c r="AB264" s="12">
        <v>0</v>
      </c>
      <c r="AC264" s="12">
        <v>175.50098199999999</v>
      </c>
      <c r="AD264" s="12">
        <v>66.145433999999995</v>
      </c>
      <c r="AE264" s="12">
        <v>42.043182000000002</v>
      </c>
      <c r="AF264" s="13">
        <v>0</v>
      </c>
      <c r="AG264" s="13">
        <v>31.852831999999999</v>
      </c>
      <c r="AH264" s="12">
        <v>19.732575000000001</v>
      </c>
      <c r="AI264" s="12">
        <v>11.025226</v>
      </c>
      <c r="AJ264" s="12">
        <v>4.0163019999999996</v>
      </c>
      <c r="AK264" s="12">
        <v>13.04106</v>
      </c>
      <c r="AL264" s="12">
        <v>0</v>
      </c>
      <c r="AM264" s="13">
        <v>0</v>
      </c>
      <c r="AN264" s="13">
        <v>8.7891429999999993</v>
      </c>
      <c r="AO264" s="12">
        <v>9.6241079999999997</v>
      </c>
      <c r="AP264" s="12">
        <v>-2.467673</v>
      </c>
      <c r="AQ264" s="12">
        <v>-8.8104659999999999</v>
      </c>
      <c r="AR264" s="12">
        <v>0.608738</v>
      </c>
      <c r="AS264" s="12">
        <v>0</v>
      </c>
      <c r="AT264" s="13">
        <v>0</v>
      </c>
      <c r="AU264" s="13">
        <v>11.150638000000001</v>
      </c>
      <c r="AV264" s="12">
        <v>10.290165</v>
      </c>
      <c r="AW264" s="12">
        <v>-2.3257880000000002</v>
      </c>
      <c r="AX264" s="12">
        <v>-8.2103479999999998</v>
      </c>
      <c r="AY264" s="12">
        <v>-2.3257880000000002</v>
      </c>
      <c r="AZ264" s="12">
        <v>-8.2103479999999998</v>
      </c>
      <c r="BA264" s="13">
        <v>0</v>
      </c>
      <c r="BB264" s="13">
        <v>15.071593</v>
      </c>
      <c r="BC264" s="12">
        <v>8.8560160000000003</v>
      </c>
      <c r="BD264" s="12">
        <v>-10.578874000000001</v>
      </c>
      <c r="BE264" s="12">
        <v>-10.578874000000001</v>
      </c>
      <c r="BF264" s="12">
        <v>-10.578874000000001</v>
      </c>
      <c r="BG264" s="12">
        <v>-7.3785910000000001</v>
      </c>
      <c r="BH264" s="12">
        <v>83.516137999999998</v>
      </c>
      <c r="BI264" s="12">
        <v>83.516137999999998</v>
      </c>
      <c r="BJ264" s="12">
        <v>73.086696000000003</v>
      </c>
      <c r="BK264" s="12">
        <v>74.178470000000004</v>
      </c>
      <c r="BL264" s="12">
        <v>75.307950000000005</v>
      </c>
      <c r="BM264" s="12">
        <v>0</v>
      </c>
      <c r="BN264" s="12">
        <v>141.52663899999999</v>
      </c>
      <c r="BO264" s="12">
        <v>141.52663899999999</v>
      </c>
      <c r="BP264" s="12">
        <v>159.164647</v>
      </c>
      <c r="BQ264" s="12">
        <v>159.46999</v>
      </c>
      <c r="BR264" s="12">
        <v>137.907894</v>
      </c>
      <c r="BS264" s="12">
        <v>0</v>
      </c>
    </row>
    <row r="265" spans="2:71" x14ac:dyDescent="0.2">
      <c r="B265" s="11" t="s">
        <v>301</v>
      </c>
      <c r="C265" s="83" t="s">
        <v>21</v>
      </c>
      <c r="D265" s="68" t="s">
        <v>0</v>
      </c>
      <c r="E265" s="5" t="s">
        <v>21</v>
      </c>
      <c r="F265" s="5" t="s">
        <v>21</v>
      </c>
      <c r="G265" s="5">
        <v>161.787623</v>
      </c>
      <c r="H265" s="5">
        <v>92.726129999999998</v>
      </c>
      <c r="I265" s="6" t="s">
        <v>21</v>
      </c>
      <c r="J265" s="6" t="s">
        <v>21</v>
      </c>
      <c r="K265" s="5" t="s">
        <v>21</v>
      </c>
      <c r="L265" s="5" t="s">
        <v>21</v>
      </c>
      <c r="M265" s="5">
        <v>35.551142999999996</v>
      </c>
      <c r="N265" s="5">
        <v>29.819009999999999</v>
      </c>
      <c r="O265" s="6" t="s">
        <v>21</v>
      </c>
      <c r="P265" s="6" t="s">
        <v>21</v>
      </c>
      <c r="Q265" s="5" t="s">
        <v>21</v>
      </c>
      <c r="R265" s="7">
        <v>0</v>
      </c>
      <c r="S265" s="5">
        <v>21.472418999999999</v>
      </c>
      <c r="T265" s="5">
        <v>8.7510630000000003</v>
      </c>
      <c r="U265" s="6" t="s">
        <v>21</v>
      </c>
      <c r="V265" s="51" t="s">
        <v>21</v>
      </c>
      <c r="AA265" s="12">
        <v>1477.7629999999999</v>
      </c>
      <c r="AB265" s="12">
        <v>0</v>
      </c>
      <c r="AC265" s="12">
        <v>240.64968400000001</v>
      </c>
      <c r="AD265" s="12">
        <v>133.96551199999999</v>
      </c>
      <c r="AE265" s="12">
        <v>156.00792200000001</v>
      </c>
      <c r="AF265" s="13">
        <v>0</v>
      </c>
      <c r="AG265" s="13">
        <v>60.445576000000003</v>
      </c>
      <c r="AH265" s="12">
        <v>34.389665999999998</v>
      </c>
      <c r="AI265" s="12">
        <v>37.494588</v>
      </c>
      <c r="AJ265" s="12">
        <v>41.226419</v>
      </c>
      <c r="AK265" s="12">
        <v>42.128255000000003</v>
      </c>
      <c r="AL265" s="12">
        <v>0</v>
      </c>
      <c r="AM265" s="13">
        <v>0</v>
      </c>
      <c r="AN265" s="13">
        <v>40.502087000000003</v>
      </c>
      <c r="AO265" s="12">
        <v>26.468508</v>
      </c>
      <c r="AP265" s="12">
        <v>29.509874</v>
      </c>
      <c r="AQ265" s="12">
        <v>32.753397</v>
      </c>
      <c r="AR265" s="12">
        <v>33.915537999999998</v>
      </c>
      <c r="AS265" s="12">
        <v>0</v>
      </c>
      <c r="AT265" s="13">
        <v>0</v>
      </c>
      <c r="AU265" s="13">
        <v>47.301986999999997</v>
      </c>
      <c r="AV265" s="12">
        <v>29.819009999999999</v>
      </c>
      <c r="AW265" s="12">
        <v>28.541792999999998</v>
      </c>
      <c r="AX265" s="12">
        <v>35.29739</v>
      </c>
      <c r="AY265" s="12">
        <v>28.541792999999998</v>
      </c>
      <c r="AZ265" s="12">
        <v>35.29739</v>
      </c>
      <c r="BA265" s="13">
        <v>0</v>
      </c>
      <c r="BB265" s="13">
        <v>15.412221000000001</v>
      </c>
      <c r="BC265" s="12">
        <v>8.7510630000000003</v>
      </c>
      <c r="BD265" s="12">
        <v>20.213249999999999</v>
      </c>
      <c r="BE265" s="12">
        <v>20.213249999999999</v>
      </c>
      <c r="BF265" s="12">
        <v>20.213249999999999</v>
      </c>
      <c r="BG265" s="12">
        <v>11.684652</v>
      </c>
      <c r="BH265" s="12">
        <v>310.681645</v>
      </c>
      <c r="BI265" s="12">
        <v>310.681645</v>
      </c>
      <c r="BJ265" s="12">
        <v>337.24261100000001</v>
      </c>
      <c r="BK265" s="12">
        <v>369.13136200000002</v>
      </c>
      <c r="BL265" s="12">
        <v>335.67885999999999</v>
      </c>
      <c r="BM265" s="12">
        <v>0</v>
      </c>
      <c r="BN265" s="12">
        <v>153.99170699999999</v>
      </c>
      <c r="BO265" s="12">
        <v>153.99170699999999</v>
      </c>
      <c r="BP265" s="12">
        <v>174.576323</v>
      </c>
      <c r="BQ265" s="12">
        <v>186.275092</v>
      </c>
      <c r="BR265" s="12">
        <v>206.295244</v>
      </c>
      <c r="BS265" s="12">
        <v>0</v>
      </c>
    </row>
    <row r="266" spans="2:71" x14ac:dyDescent="0.2">
      <c r="B266" s="11" t="s">
        <v>111</v>
      </c>
      <c r="C266" s="83" t="s">
        <v>21</v>
      </c>
      <c r="D266" s="68" t="s">
        <v>0</v>
      </c>
      <c r="E266" s="5" t="s">
        <v>21</v>
      </c>
      <c r="F266" s="5" t="s">
        <v>21</v>
      </c>
      <c r="G266" s="5" t="s">
        <v>21</v>
      </c>
      <c r="H266" s="5">
        <v>1317.06</v>
      </c>
      <c r="I266" s="6" t="s">
        <v>21</v>
      </c>
      <c r="J266" s="6" t="s">
        <v>21</v>
      </c>
      <c r="K266" s="5" t="s">
        <v>21</v>
      </c>
      <c r="L266" s="5" t="s">
        <v>21</v>
      </c>
      <c r="M266" s="5">
        <v>0</v>
      </c>
      <c r="N266" s="5">
        <v>344.61</v>
      </c>
      <c r="O266" s="6" t="s">
        <v>21</v>
      </c>
      <c r="P266" s="6" t="s">
        <v>21</v>
      </c>
      <c r="Q266" s="5" t="s">
        <v>21</v>
      </c>
      <c r="R266" s="7">
        <v>0</v>
      </c>
      <c r="S266" s="5">
        <v>0</v>
      </c>
      <c r="T266" s="5">
        <v>36.590000000000003</v>
      </c>
      <c r="U266" s="6" t="s">
        <v>21</v>
      </c>
      <c r="V266" s="51" t="s">
        <v>21</v>
      </c>
      <c r="AA266" s="12">
        <v>5274.4272000000001</v>
      </c>
      <c r="AB266" s="12">
        <v>0</v>
      </c>
      <c r="AC266" s="12">
        <v>3946.06</v>
      </c>
      <c r="AD266" s="12">
        <v>1432.86</v>
      </c>
      <c r="AE266" s="12">
        <v>1625.22</v>
      </c>
      <c r="AF266" s="13">
        <v>0</v>
      </c>
      <c r="AG266" s="13">
        <v>2240.73</v>
      </c>
      <c r="AH266" s="12">
        <v>745.85</v>
      </c>
      <c r="AI266" s="12">
        <v>839.46</v>
      </c>
      <c r="AJ266" s="12">
        <v>941.06</v>
      </c>
      <c r="AK266" s="12">
        <v>0</v>
      </c>
      <c r="AL266" s="12">
        <v>0</v>
      </c>
      <c r="AM266" s="13">
        <v>0</v>
      </c>
      <c r="AN266" s="13">
        <v>956.85</v>
      </c>
      <c r="AO266" s="12">
        <v>316.14</v>
      </c>
      <c r="AP266" s="12">
        <v>332.32</v>
      </c>
      <c r="AQ266" s="12">
        <v>411.48</v>
      </c>
      <c r="AR266" s="12">
        <v>0</v>
      </c>
      <c r="AS266" s="12">
        <v>0</v>
      </c>
      <c r="AT266" s="13">
        <v>0</v>
      </c>
      <c r="AU266" s="13">
        <v>1079.76</v>
      </c>
      <c r="AV266" s="12">
        <v>248.8</v>
      </c>
      <c r="AW266" s="12">
        <v>352.58</v>
      </c>
      <c r="AX266" s="12">
        <v>493.62</v>
      </c>
      <c r="AY266" s="12">
        <v>352.58</v>
      </c>
      <c r="AZ266" s="12">
        <v>493.62</v>
      </c>
      <c r="BA266" s="13">
        <v>0</v>
      </c>
      <c r="BB266" s="13">
        <v>133.26</v>
      </c>
      <c r="BC266" s="12">
        <v>36.590000000000003</v>
      </c>
      <c r="BD266" s="12">
        <v>34.25</v>
      </c>
      <c r="BE266" s="12">
        <v>34.25</v>
      </c>
      <c r="BF266" s="12">
        <v>34.25</v>
      </c>
      <c r="BG266" s="12">
        <v>37.31</v>
      </c>
      <c r="BH266" s="12">
        <v>746</v>
      </c>
      <c r="BI266" s="12">
        <v>746</v>
      </c>
      <c r="BJ266" s="12">
        <v>679.06</v>
      </c>
      <c r="BK266" s="12">
        <v>1647.35</v>
      </c>
      <c r="BL266" s="12">
        <v>0</v>
      </c>
      <c r="BM266" s="12">
        <v>0</v>
      </c>
      <c r="BN266" s="12">
        <v>1245.1099999999999</v>
      </c>
      <c r="BO266" s="12">
        <v>1245.1099999999999</v>
      </c>
      <c r="BP266" s="12">
        <v>1377.4</v>
      </c>
      <c r="BQ266" s="12">
        <v>1390.48</v>
      </c>
      <c r="BR266" s="12">
        <v>0</v>
      </c>
      <c r="BS266" s="12">
        <v>0</v>
      </c>
    </row>
    <row r="267" spans="2:71" x14ac:dyDescent="0.2">
      <c r="B267" s="11" t="s">
        <v>134</v>
      </c>
      <c r="C267" s="83" t="s">
        <v>21</v>
      </c>
      <c r="D267" s="68" t="s">
        <v>0</v>
      </c>
      <c r="E267" s="5" t="s">
        <v>21</v>
      </c>
      <c r="F267" s="5" t="s">
        <v>21</v>
      </c>
      <c r="G267" s="5">
        <v>0.34438099999999999</v>
      </c>
      <c r="H267" s="5">
        <v>0.38806000000000002</v>
      </c>
      <c r="I267" s="6" t="s">
        <v>21</v>
      </c>
      <c r="J267" s="6" t="s">
        <v>21</v>
      </c>
      <c r="K267" s="5" t="s">
        <v>21</v>
      </c>
      <c r="L267" s="5" t="s">
        <v>21</v>
      </c>
      <c r="M267" s="5">
        <v>-0.16062500000000002</v>
      </c>
      <c r="N267" s="5">
        <v>-7.2118000000000002E-2</v>
      </c>
      <c r="O267" s="6" t="s">
        <v>21</v>
      </c>
      <c r="P267" s="6" t="s">
        <v>21</v>
      </c>
      <c r="Q267" s="5" t="s">
        <v>21</v>
      </c>
      <c r="R267" s="7">
        <v>0</v>
      </c>
      <c r="S267" s="5">
        <v>-32.243068000000001</v>
      </c>
      <c r="T267" s="5">
        <v>0.61236999999999997</v>
      </c>
      <c r="U267" s="6" t="s">
        <v>21</v>
      </c>
      <c r="V267" s="51" t="s">
        <v>21</v>
      </c>
      <c r="AA267" s="12">
        <v>40.993521999999999</v>
      </c>
      <c r="AB267" s="12">
        <v>0</v>
      </c>
      <c r="AC267" s="12">
        <v>1.0975410000000001</v>
      </c>
      <c r="AD267" s="12">
        <v>0.398503</v>
      </c>
      <c r="AE267" s="12">
        <v>0.383183</v>
      </c>
      <c r="AF267" s="13">
        <v>0</v>
      </c>
      <c r="AG267" s="13">
        <v>1.0975410000000001</v>
      </c>
      <c r="AH267" s="12">
        <v>0.38806000000000002</v>
      </c>
      <c r="AI267" s="12">
        <v>0.398503</v>
      </c>
      <c r="AJ267" s="12">
        <v>0.383183</v>
      </c>
      <c r="AK267" s="12">
        <v>0.34438099999999999</v>
      </c>
      <c r="AL267" s="12">
        <v>0</v>
      </c>
      <c r="AM267" s="13">
        <v>0</v>
      </c>
      <c r="AN267" s="13">
        <v>-0.51067799999999997</v>
      </c>
      <c r="AO267" s="12">
        <v>-0.10599</v>
      </c>
      <c r="AP267" s="12">
        <v>0.53167600000000004</v>
      </c>
      <c r="AQ267" s="12">
        <v>-0.177148</v>
      </c>
      <c r="AR267" s="12">
        <v>-0.16683700000000001</v>
      </c>
      <c r="AS267" s="12">
        <v>0</v>
      </c>
      <c r="AT267" s="13">
        <v>0</v>
      </c>
      <c r="AU267" s="13">
        <v>-0.40906199999999998</v>
      </c>
      <c r="AV267" s="12">
        <v>-7.2118000000000002E-2</v>
      </c>
      <c r="AW267" s="12">
        <v>0.55614699999999995</v>
      </c>
      <c r="AX267" s="12">
        <v>-0.17080899999999999</v>
      </c>
      <c r="AY267" s="12">
        <v>0.55614699999999995</v>
      </c>
      <c r="AZ267" s="12">
        <v>-0.17080899999999999</v>
      </c>
      <c r="BA267" s="13">
        <v>0</v>
      </c>
      <c r="BB267" s="13">
        <v>1.286459</v>
      </c>
      <c r="BC267" s="12">
        <v>0.61236999999999997</v>
      </c>
      <c r="BD267" s="12">
        <v>-10.775760999999999</v>
      </c>
      <c r="BE267" s="12">
        <v>-10.775760999999999</v>
      </c>
      <c r="BF267" s="12">
        <v>-10.775760999999999</v>
      </c>
      <c r="BG267" s="12">
        <v>20.025976</v>
      </c>
      <c r="BH267" s="12">
        <v>-0.60341599999999995</v>
      </c>
      <c r="BI267" s="12">
        <v>-0.60341599999999995</v>
      </c>
      <c r="BJ267" s="12">
        <v>-0.52630900000000003</v>
      </c>
      <c r="BK267" s="12">
        <v>-0.53256800000000004</v>
      </c>
      <c r="BL267" s="12">
        <v>-0.56501800000000002</v>
      </c>
      <c r="BM267" s="12">
        <v>0</v>
      </c>
      <c r="BN267" s="12">
        <v>85.095737999999997</v>
      </c>
      <c r="BO267" s="12">
        <v>85.095737999999997</v>
      </c>
      <c r="BP267" s="12">
        <v>74.324147999999994</v>
      </c>
      <c r="BQ267" s="12">
        <v>94.350123999999994</v>
      </c>
      <c r="BR267" s="12">
        <v>53.743135000000002</v>
      </c>
      <c r="BS267" s="12">
        <v>0</v>
      </c>
    </row>
    <row r="268" spans="2:71" x14ac:dyDescent="0.2">
      <c r="B268" s="11" t="s">
        <v>266</v>
      </c>
      <c r="C268" s="83" t="s">
        <v>21</v>
      </c>
      <c r="D268" s="68" t="s">
        <v>0</v>
      </c>
      <c r="E268" s="5" t="s">
        <v>21</v>
      </c>
      <c r="F268" s="5" t="s">
        <v>21</v>
      </c>
      <c r="G268" s="5">
        <v>634.47299999999996</v>
      </c>
      <c r="H268" s="5">
        <v>650.52700000000004</v>
      </c>
      <c r="I268" s="6" t="s">
        <v>21</v>
      </c>
      <c r="J268" s="6" t="s">
        <v>21</v>
      </c>
      <c r="K268" s="5" t="s">
        <v>21</v>
      </c>
      <c r="L268" s="5" t="s">
        <v>21</v>
      </c>
      <c r="M268" s="5">
        <v>95.412999999999997</v>
      </c>
      <c r="N268" s="5">
        <v>155.82</v>
      </c>
      <c r="O268" s="6" t="s">
        <v>21</v>
      </c>
      <c r="P268" s="6" t="s">
        <v>21</v>
      </c>
      <c r="Q268" s="5" t="s">
        <v>21</v>
      </c>
      <c r="R268" s="7">
        <v>0</v>
      </c>
      <c r="S268" s="5">
        <v>282.31400000000002</v>
      </c>
      <c r="T268" s="5">
        <v>143.88399999999999</v>
      </c>
      <c r="U268" s="6" t="s">
        <v>21</v>
      </c>
      <c r="V268" s="51" t="s">
        <v>21</v>
      </c>
      <c r="AA268" s="12">
        <v>5461.4</v>
      </c>
      <c r="AB268" s="12">
        <v>0</v>
      </c>
      <c r="AC268" s="12">
        <v>1604.288</v>
      </c>
      <c r="AD268" s="12">
        <v>574.66600000000005</v>
      </c>
      <c r="AE268" s="12">
        <v>626.30200000000002</v>
      </c>
      <c r="AF268" s="13">
        <v>0</v>
      </c>
      <c r="AG268" s="13">
        <v>393.14</v>
      </c>
      <c r="AH268" s="12">
        <v>183.62799999999999</v>
      </c>
      <c r="AI268" s="12">
        <v>81.388999999999996</v>
      </c>
      <c r="AJ268" s="12">
        <v>51.125</v>
      </c>
      <c r="AK268" s="12">
        <v>120.02</v>
      </c>
      <c r="AL268" s="12">
        <v>0</v>
      </c>
      <c r="AM268" s="13">
        <v>0</v>
      </c>
      <c r="AN268" s="13">
        <v>323.01900000000001</v>
      </c>
      <c r="AO268" s="12">
        <v>155.06399999999999</v>
      </c>
      <c r="AP268" s="12">
        <v>50.125999999999998</v>
      </c>
      <c r="AQ268" s="12">
        <v>20.178000000000001</v>
      </c>
      <c r="AR268" s="12">
        <v>91.078999999999994</v>
      </c>
      <c r="AS268" s="12">
        <v>0</v>
      </c>
      <c r="AT268" s="13">
        <v>0</v>
      </c>
      <c r="AU268" s="13">
        <v>332.43200000000002</v>
      </c>
      <c r="AV268" s="12">
        <v>155.82</v>
      </c>
      <c r="AW268" s="12">
        <v>53.494999999999997</v>
      </c>
      <c r="AX268" s="12">
        <v>22.844999999999999</v>
      </c>
      <c r="AY268" s="12">
        <v>53.494999999999997</v>
      </c>
      <c r="AZ268" s="12">
        <v>22.844999999999999</v>
      </c>
      <c r="BA268" s="13">
        <v>0</v>
      </c>
      <c r="BB268" s="13">
        <v>412.33800000000002</v>
      </c>
      <c r="BC268" s="12">
        <v>143.88399999999999</v>
      </c>
      <c r="BD268" s="12">
        <v>185.06800000000001</v>
      </c>
      <c r="BE268" s="12">
        <v>185.06800000000001</v>
      </c>
      <c r="BF268" s="12">
        <v>185.06800000000001</v>
      </c>
      <c r="BG268" s="12">
        <v>216.24299999999999</v>
      </c>
      <c r="BH268" s="12">
        <v>2227.4279999999999</v>
      </c>
      <c r="BI268" s="12">
        <v>2227.4279999999999</v>
      </c>
      <c r="BJ268" s="12">
        <v>1985.018</v>
      </c>
      <c r="BK268" s="12">
        <v>2117.3359999999998</v>
      </c>
      <c r="BL268" s="12">
        <v>2979.98</v>
      </c>
      <c r="BM268" s="12">
        <v>0</v>
      </c>
      <c r="BN268" s="12">
        <v>1546.1590000000001</v>
      </c>
      <c r="BO268" s="12">
        <v>1546.1590000000001</v>
      </c>
      <c r="BP268" s="12">
        <v>1735.23</v>
      </c>
      <c r="BQ268" s="12">
        <v>1951.473</v>
      </c>
      <c r="BR268" s="12">
        <v>2019.568</v>
      </c>
      <c r="BS268" s="12">
        <v>0</v>
      </c>
    </row>
    <row r="269" spans="2:71" x14ac:dyDescent="0.2">
      <c r="B269" s="11" t="s">
        <v>158</v>
      </c>
      <c r="C269" s="83" t="s">
        <v>21</v>
      </c>
      <c r="D269" s="68" t="s">
        <v>0</v>
      </c>
      <c r="E269" s="5" t="s">
        <v>21</v>
      </c>
      <c r="F269" s="5" t="s">
        <v>21</v>
      </c>
      <c r="G269" s="5">
        <v>38.577857999999999</v>
      </c>
      <c r="H269" s="5">
        <v>77.262276999999997</v>
      </c>
      <c r="I269" s="6" t="s">
        <v>21</v>
      </c>
      <c r="J269" s="6" t="s">
        <v>21</v>
      </c>
      <c r="K269" s="5" t="s">
        <v>21</v>
      </c>
      <c r="L269" s="5" t="s">
        <v>21</v>
      </c>
      <c r="M269" s="5">
        <v>-0.53017000000000025</v>
      </c>
      <c r="N269" s="5">
        <v>17.357241999999999</v>
      </c>
      <c r="O269" s="6" t="s">
        <v>21</v>
      </c>
      <c r="P269" s="6" t="s">
        <v>21</v>
      </c>
      <c r="Q269" s="5" t="s">
        <v>21</v>
      </c>
      <c r="R269" s="7">
        <v>0</v>
      </c>
      <c r="S269" s="5">
        <v>-2.0812719999999998</v>
      </c>
      <c r="T269" s="5">
        <v>-0.53943300000000005</v>
      </c>
      <c r="U269" s="6" t="s">
        <v>21</v>
      </c>
      <c r="V269" s="51" t="s">
        <v>21</v>
      </c>
      <c r="AA269" s="12">
        <v>85.47</v>
      </c>
      <c r="AB269" s="12">
        <v>0</v>
      </c>
      <c r="AC269" s="12">
        <v>193.109307</v>
      </c>
      <c r="AD269" s="12">
        <v>26.64667</v>
      </c>
      <c r="AE269" s="12">
        <v>39.851452000000002</v>
      </c>
      <c r="AF269" s="13">
        <v>0</v>
      </c>
      <c r="AG269" s="13">
        <v>38.958995999999999</v>
      </c>
      <c r="AH269" s="12">
        <v>20.844899999999999</v>
      </c>
      <c r="AI269" s="12">
        <v>-2.3873060000000002</v>
      </c>
      <c r="AJ269" s="12">
        <v>2.047901</v>
      </c>
      <c r="AK269" s="12">
        <v>3.3020179999999999</v>
      </c>
      <c r="AL269" s="12">
        <v>0</v>
      </c>
      <c r="AM269" s="13">
        <v>0</v>
      </c>
      <c r="AN269" s="13">
        <v>19.876045000000001</v>
      </c>
      <c r="AO269" s="12">
        <v>14.063176</v>
      </c>
      <c r="AP269" s="12">
        <v>-7.3051750000000002</v>
      </c>
      <c r="AQ269" s="12">
        <v>-2.8660480000000002</v>
      </c>
      <c r="AR269" s="12">
        <v>-2.4628770000000002</v>
      </c>
      <c r="AS269" s="12">
        <v>0</v>
      </c>
      <c r="AT269" s="13">
        <v>0</v>
      </c>
      <c r="AU269" s="13">
        <v>28.177638000000002</v>
      </c>
      <c r="AV269" s="12">
        <v>20.241292999999999</v>
      </c>
      <c r="AW269" s="12">
        <v>-6.3495949999999999</v>
      </c>
      <c r="AX269" s="12">
        <v>-0.87462499999999999</v>
      </c>
      <c r="AY269" s="12">
        <v>-6.3495949999999999</v>
      </c>
      <c r="AZ269" s="12">
        <v>-0.87462499999999999</v>
      </c>
      <c r="BA269" s="13">
        <v>0</v>
      </c>
      <c r="BB269" s="13">
        <v>-2.0162140000000002</v>
      </c>
      <c r="BC269" s="12">
        <v>-0.53943300000000005</v>
      </c>
      <c r="BD269" s="12">
        <v>15.125989000000001</v>
      </c>
      <c r="BE269" s="12">
        <v>15.125989000000001</v>
      </c>
      <c r="BF269" s="12">
        <v>15.125989000000001</v>
      </c>
      <c r="BG269" s="12">
        <v>-1.161967</v>
      </c>
      <c r="BH269" s="12">
        <v>73.877594000000002</v>
      </c>
      <c r="BI269" s="12">
        <v>73.877594000000002</v>
      </c>
      <c r="BJ269" s="12">
        <v>53.064746999999997</v>
      </c>
      <c r="BK269" s="12">
        <v>51.977091000000001</v>
      </c>
      <c r="BL269" s="12">
        <v>60.510685000000002</v>
      </c>
      <c r="BM269" s="12">
        <v>0</v>
      </c>
      <c r="BN269" s="12">
        <v>212.27712399999999</v>
      </c>
      <c r="BO269" s="12">
        <v>212.27712399999999</v>
      </c>
      <c r="BP269" s="12">
        <v>218.38886099999999</v>
      </c>
      <c r="BQ269" s="12">
        <v>217.24515299999999</v>
      </c>
      <c r="BR269" s="12">
        <v>202.291729</v>
      </c>
      <c r="BS269" s="12">
        <v>0</v>
      </c>
    </row>
    <row r="270" spans="2:71" x14ac:dyDescent="0.2">
      <c r="B270" s="11" t="s">
        <v>189</v>
      </c>
      <c r="C270" s="83" t="s">
        <v>21</v>
      </c>
      <c r="D270" s="68" t="s">
        <v>0</v>
      </c>
      <c r="E270" s="5" t="s">
        <v>21</v>
      </c>
      <c r="F270" s="5" t="s">
        <v>21</v>
      </c>
      <c r="G270" s="5">
        <v>65.662543999999997</v>
      </c>
      <c r="H270" s="5">
        <v>110.197007</v>
      </c>
      <c r="I270" s="6" t="s">
        <v>21</v>
      </c>
      <c r="J270" s="6" t="s">
        <v>21</v>
      </c>
      <c r="K270" s="5" t="s">
        <v>21</v>
      </c>
      <c r="L270" s="5" t="s">
        <v>21</v>
      </c>
      <c r="M270" s="5">
        <v>21.121043999999998</v>
      </c>
      <c r="N270" s="5">
        <v>42.344828999999997</v>
      </c>
      <c r="O270" s="6" t="s">
        <v>21</v>
      </c>
      <c r="P270" s="6" t="s">
        <v>21</v>
      </c>
      <c r="Q270" s="5" t="s">
        <v>21</v>
      </c>
      <c r="R270" s="7">
        <v>0</v>
      </c>
      <c r="S270" s="5">
        <v>-3.7737750000000001</v>
      </c>
      <c r="T270" s="5">
        <v>-21.733795000000001</v>
      </c>
      <c r="U270" s="6" t="s">
        <v>21</v>
      </c>
      <c r="V270" s="51" t="s">
        <v>21</v>
      </c>
      <c r="AA270" s="12">
        <v>237.75</v>
      </c>
      <c r="AB270" s="12">
        <v>0</v>
      </c>
      <c r="AC270" s="12">
        <v>177.96717899999999</v>
      </c>
      <c r="AD270" s="12">
        <v>92.514536000000007</v>
      </c>
      <c r="AE270" s="12">
        <v>66.906549999999996</v>
      </c>
      <c r="AF270" s="13">
        <v>0</v>
      </c>
      <c r="AG270" s="13">
        <v>103.95000400000001</v>
      </c>
      <c r="AH270" s="12">
        <v>54.419826</v>
      </c>
      <c r="AI270" s="12">
        <v>3.1282299999999998</v>
      </c>
      <c r="AJ270" s="12">
        <v>22.31427</v>
      </c>
      <c r="AK270" s="12">
        <v>33.004947000000001</v>
      </c>
      <c r="AL270" s="12">
        <v>0</v>
      </c>
      <c r="AM270" s="13">
        <v>0</v>
      </c>
      <c r="AN270" s="13">
        <v>70.847633000000002</v>
      </c>
      <c r="AO270" s="12">
        <v>41.344285999999997</v>
      </c>
      <c r="AP270" s="12">
        <v>-12.864853</v>
      </c>
      <c r="AQ270" s="12">
        <v>12.489437000000001</v>
      </c>
      <c r="AR270" s="12">
        <v>20.135048999999999</v>
      </c>
      <c r="AS270" s="12">
        <v>0</v>
      </c>
      <c r="AT270" s="13">
        <v>0</v>
      </c>
      <c r="AU270" s="13">
        <v>73.860044000000002</v>
      </c>
      <c r="AV270" s="12">
        <v>42.344828999999997</v>
      </c>
      <c r="AW270" s="12">
        <v>-11.651189</v>
      </c>
      <c r="AX270" s="12">
        <v>13.473243999999999</v>
      </c>
      <c r="AY270" s="12">
        <v>-11.651189</v>
      </c>
      <c r="AZ270" s="12">
        <v>13.473243999999999</v>
      </c>
      <c r="BA270" s="13">
        <v>0</v>
      </c>
      <c r="BB270" s="13">
        <v>-16.018201999999999</v>
      </c>
      <c r="BC270" s="12">
        <v>-21.733795000000001</v>
      </c>
      <c r="BD270" s="12">
        <v>0.299871</v>
      </c>
      <c r="BE270" s="12">
        <v>0.299871</v>
      </c>
      <c r="BF270" s="12">
        <v>0.299871</v>
      </c>
      <c r="BG270" s="12">
        <v>-4.8484790000000002</v>
      </c>
      <c r="BH270" s="12">
        <v>422.59602699999999</v>
      </c>
      <c r="BI270" s="12">
        <v>422.59602699999999</v>
      </c>
      <c r="BJ270" s="12">
        <v>412.68711400000001</v>
      </c>
      <c r="BK270" s="12">
        <v>474.00765200000001</v>
      </c>
      <c r="BL270" s="12">
        <v>478.93136600000003</v>
      </c>
      <c r="BM270" s="12">
        <v>0</v>
      </c>
      <c r="BN270" s="12">
        <v>76.591989999999996</v>
      </c>
      <c r="BO270" s="12">
        <v>76.591989999999996</v>
      </c>
      <c r="BP270" s="12">
        <v>76.065121000000005</v>
      </c>
      <c r="BQ270" s="12">
        <v>70.966682000000006</v>
      </c>
      <c r="BR270" s="12">
        <v>81.246737999999993</v>
      </c>
      <c r="BS270" s="12">
        <v>0</v>
      </c>
    </row>
    <row r="271" spans="2:71" x14ac:dyDescent="0.2">
      <c r="B271" s="11" t="s">
        <v>20</v>
      </c>
      <c r="C271" s="83" t="s">
        <v>21</v>
      </c>
      <c r="D271" s="72" t="s">
        <v>0</v>
      </c>
      <c r="E271" s="5" t="s">
        <v>21</v>
      </c>
      <c r="F271" s="5" t="s">
        <v>21</v>
      </c>
      <c r="G271" s="5">
        <v>51.703316999999998</v>
      </c>
      <c r="H271" s="5">
        <v>35.692377</v>
      </c>
      <c r="I271" s="16" t="s">
        <v>21</v>
      </c>
      <c r="J271" s="16" t="s">
        <v>21</v>
      </c>
      <c r="K271" s="5" t="s">
        <v>21</v>
      </c>
      <c r="L271" s="15" t="s">
        <v>21</v>
      </c>
      <c r="M271" s="15">
        <v>7.4985420000000005</v>
      </c>
      <c r="N271" s="15">
        <v>3.6700870000000001</v>
      </c>
      <c r="O271" s="16" t="s">
        <v>21</v>
      </c>
      <c r="P271" s="16" t="s">
        <v>21</v>
      </c>
      <c r="Q271" s="5" t="s">
        <v>21</v>
      </c>
      <c r="R271" s="17">
        <v>0</v>
      </c>
      <c r="S271" s="15">
        <v>3.9781650000000002</v>
      </c>
      <c r="T271" s="15">
        <v>-10.762568999999999</v>
      </c>
      <c r="U271" s="16" t="s">
        <v>21</v>
      </c>
      <c r="V271" s="52" t="s">
        <v>21</v>
      </c>
      <c r="AA271" s="12">
        <v>140.4</v>
      </c>
      <c r="AB271" s="12">
        <v>0</v>
      </c>
      <c r="AC271" s="12">
        <v>93.897616999999997</v>
      </c>
      <c r="AD271" s="12">
        <v>46.879894999999998</v>
      </c>
      <c r="AE271" s="12">
        <v>38.604244999999999</v>
      </c>
      <c r="AF271" s="13">
        <v>0</v>
      </c>
      <c r="AG271" s="13">
        <v>16.282112999999999</v>
      </c>
      <c r="AH271" s="12">
        <v>6.9959170000000004</v>
      </c>
      <c r="AI271" s="12">
        <v>10.663211</v>
      </c>
      <c r="AJ271" s="12">
        <v>6.5962249999999996</v>
      </c>
      <c r="AK271" s="12">
        <v>11.113353999999999</v>
      </c>
      <c r="AL271" s="12">
        <v>0</v>
      </c>
      <c r="AM271" s="13">
        <v>0</v>
      </c>
      <c r="AN271" s="13">
        <v>4.6472619999999996</v>
      </c>
      <c r="AO271" s="12">
        <v>3.082754</v>
      </c>
      <c r="AP271" s="12">
        <v>7.2267229999999998</v>
      </c>
      <c r="AQ271" s="12">
        <v>2.2000989999999998</v>
      </c>
      <c r="AR271" s="12">
        <v>6.9538250000000001</v>
      </c>
      <c r="AS271" s="12">
        <v>0</v>
      </c>
      <c r="AT271" s="13">
        <v>0</v>
      </c>
      <c r="AU271" s="13">
        <v>6.3990140000000002</v>
      </c>
      <c r="AV271" s="12">
        <v>3.8407460000000002</v>
      </c>
      <c r="AW271" s="12">
        <v>7.8205119999999999</v>
      </c>
      <c r="AX271" s="12">
        <v>2.7991220000000001</v>
      </c>
      <c r="AY271" s="12">
        <v>7.8205119999999999</v>
      </c>
      <c r="AZ271" s="12">
        <v>2.7991220000000001</v>
      </c>
      <c r="BA271" s="13">
        <v>0</v>
      </c>
      <c r="BB271" s="13">
        <v>-13.392431999999999</v>
      </c>
      <c r="BC271" s="12">
        <v>-10.762568999999999</v>
      </c>
      <c r="BD271" s="12">
        <v>8.1495219999999993</v>
      </c>
      <c r="BE271" s="12">
        <v>8.1495219999999993</v>
      </c>
      <c r="BF271" s="12">
        <v>8.1495219999999993</v>
      </c>
      <c r="BG271" s="12">
        <v>5.6886270000000003</v>
      </c>
      <c r="BH271" s="12">
        <v>59.438307000000002</v>
      </c>
      <c r="BI271" s="12">
        <v>59.438307000000002</v>
      </c>
      <c r="BJ271" s="12">
        <v>57.545250000000003</v>
      </c>
      <c r="BK271" s="12">
        <v>56.644412000000003</v>
      </c>
      <c r="BL271" s="12">
        <v>54.781883999999998</v>
      </c>
      <c r="BM271" s="12">
        <v>0</v>
      </c>
      <c r="BN271" s="12">
        <v>84.308622999999997</v>
      </c>
      <c r="BO271" s="12">
        <v>84.308622999999997</v>
      </c>
      <c r="BP271" s="12">
        <v>40.433371000000001</v>
      </c>
      <c r="BQ271" s="12">
        <v>49.593887000000002</v>
      </c>
      <c r="BR271" s="12">
        <v>50.891255000000001</v>
      </c>
      <c r="BS271" s="12">
        <v>0</v>
      </c>
    </row>
    <row r="272" spans="2:71" x14ac:dyDescent="0.2">
      <c r="B272" s="11" t="s">
        <v>329</v>
      </c>
      <c r="C272" s="83" t="s">
        <v>21</v>
      </c>
      <c r="D272" s="68" t="s">
        <v>0</v>
      </c>
      <c r="E272" s="5">
        <v>280.16666666666669</v>
      </c>
      <c r="F272" s="5" t="s">
        <v>21</v>
      </c>
      <c r="G272" s="5">
        <v>318.33686799999998</v>
      </c>
      <c r="H272" s="5">
        <v>244.76837900000001</v>
      </c>
      <c r="I272" s="6" t="s">
        <v>21</v>
      </c>
      <c r="J272" s="6" t="s">
        <v>21</v>
      </c>
      <c r="K272" s="5">
        <v>44</v>
      </c>
      <c r="L272" s="5" t="s">
        <v>21</v>
      </c>
      <c r="M272" s="5">
        <v>51.860652999999999</v>
      </c>
      <c r="N272" s="5">
        <v>40.094011999999999</v>
      </c>
      <c r="O272" s="6" t="s">
        <v>21</v>
      </c>
      <c r="P272" s="6" t="s">
        <v>21</v>
      </c>
      <c r="Q272" s="5">
        <v>26.333333333333332</v>
      </c>
      <c r="R272" s="7">
        <v>0</v>
      </c>
      <c r="S272" s="5">
        <v>28.125456</v>
      </c>
      <c r="T272" s="5">
        <v>15.324688</v>
      </c>
      <c r="U272" s="6" t="s">
        <v>21</v>
      </c>
      <c r="V272" s="51" t="s">
        <v>21</v>
      </c>
      <c r="AA272" s="12">
        <v>928.75338150000005</v>
      </c>
      <c r="AB272" s="12">
        <v>0</v>
      </c>
      <c r="AC272" s="12">
        <v>671.32207500000004</v>
      </c>
      <c r="AD272" s="12">
        <v>271.82838700000002</v>
      </c>
      <c r="AE272" s="12">
        <v>237.74402799999999</v>
      </c>
      <c r="AF272" s="13">
        <v>0</v>
      </c>
      <c r="AG272" s="13">
        <v>283.90813800000001</v>
      </c>
      <c r="AH272" s="12">
        <v>98.835616000000002</v>
      </c>
      <c r="AI272" s="12">
        <v>116.072755</v>
      </c>
      <c r="AJ272" s="12">
        <v>96.757829999999998</v>
      </c>
      <c r="AK272" s="12">
        <v>131.379842</v>
      </c>
      <c r="AL272" s="12">
        <v>0</v>
      </c>
      <c r="AM272" s="13">
        <v>0</v>
      </c>
      <c r="AN272" s="13">
        <v>80.906496000000004</v>
      </c>
      <c r="AO272" s="12">
        <v>33.657992</v>
      </c>
      <c r="AP272" s="12">
        <v>38.984662999999998</v>
      </c>
      <c r="AQ272" s="12">
        <v>26.785792000000001</v>
      </c>
      <c r="AR272" s="12">
        <v>44.217717</v>
      </c>
      <c r="AS272" s="12">
        <v>0</v>
      </c>
      <c r="AT272" s="13">
        <v>0</v>
      </c>
      <c r="AU272" s="13">
        <v>99.168775999999994</v>
      </c>
      <c r="AV272" s="12">
        <v>40.094011999999999</v>
      </c>
      <c r="AW272" s="12">
        <v>45.524290999999998</v>
      </c>
      <c r="AX272" s="12">
        <v>33.764541000000001</v>
      </c>
      <c r="AY272" s="12">
        <v>45.524290999999998</v>
      </c>
      <c r="AZ272" s="12">
        <v>33.764541000000001</v>
      </c>
      <c r="BA272" s="13">
        <v>0</v>
      </c>
      <c r="BB272" s="13">
        <v>40.976759999999999</v>
      </c>
      <c r="BC272" s="12">
        <v>15.324688</v>
      </c>
      <c r="BD272" s="12">
        <v>34.662421000000002</v>
      </c>
      <c r="BE272" s="12">
        <v>34.662421000000002</v>
      </c>
      <c r="BF272" s="12">
        <v>34.662421000000002</v>
      </c>
      <c r="BG272" s="12">
        <v>14.107315</v>
      </c>
      <c r="BH272" s="12">
        <v>134.68862200000001</v>
      </c>
      <c r="BI272" s="12">
        <v>134.68862200000001</v>
      </c>
      <c r="BJ272" s="12">
        <v>142.779009</v>
      </c>
      <c r="BK272" s="12">
        <v>208.65886699999999</v>
      </c>
      <c r="BL272" s="12">
        <v>184.86609100000001</v>
      </c>
      <c r="BM272" s="12">
        <v>0</v>
      </c>
      <c r="BN272" s="12">
        <v>274.15375599999999</v>
      </c>
      <c r="BO272" s="12">
        <v>274.15375599999999</v>
      </c>
      <c r="BP272" s="12">
        <v>307.30350800000002</v>
      </c>
      <c r="BQ272" s="12">
        <v>321.118177</v>
      </c>
      <c r="BR272" s="12">
        <v>348.20211399999999</v>
      </c>
      <c r="BS272" s="12">
        <v>0</v>
      </c>
    </row>
    <row r="273" spans="2:71" x14ac:dyDescent="0.2">
      <c r="B273" s="11" t="s">
        <v>96</v>
      </c>
      <c r="C273" s="83" t="s">
        <v>21</v>
      </c>
      <c r="D273" s="68" t="s">
        <v>0</v>
      </c>
      <c r="E273" s="5" t="s">
        <v>21</v>
      </c>
      <c r="F273" s="5" t="s">
        <v>21</v>
      </c>
      <c r="G273" s="5">
        <v>40.067155999999997</v>
      </c>
      <c r="H273" s="5">
        <v>65.198091000000005</v>
      </c>
      <c r="I273" s="6" t="s">
        <v>21</v>
      </c>
      <c r="J273" s="6" t="s">
        <v>21</v>
      </c>
      <c r="K273" s="5" t="s">
        <v>21</v>
      </c>
      <c r="L273" s="5" t="s">
        <v>21</v>
      </c>
      <c r="M273" s="5">
        <v>-0.92399599999999982</v>
      </c>
      <c r="N273" s="5">
        <v>-1.478059</v>
      </c>
      <c r="O273" s="6" t="s">
        <v>21</v>
      </c>
      <c r="P273" s="6" t="s">
        <v>21</v>
      </c>
      <c r="Q273" s="5" t="s">
        <v>21</v>
      </c>
      <c r="R273" s="7">
        <v>0</v>
      </c>
      <c r="S273" s="5">
        <v>-2.225034</v>
      </c>
      <c r="T273" s="5">
        <v>-1.880036</v>
      </c>
      <c r="U273" s="6" t="s">
        <v>21</v>
      </c>
      <c r="V273" s="51" t="s">
        <v>21</v>
      </c>
      <c r="AA273" s="12">
        <v>52.923000000000002</v>
      </c>
      <c r="AB273" s="12">
        <v>0</v>
      </c>
      <c r="AC273" s="12">
        <v>198.636493</v>
      </c>
      <c r="AD273" s="12">
        <v>56.043495999999998</v>
      </c>
      <c r="AE273" s="12">
        <v>35.906295</v>
      </c>
      <c r="AF273" s="13">
        <v>0</v>
      </c>
      <c r="AG273" s="13">
        <v>6.4224639999999997</v>
      </c>
      <c r="AH273" s="12">
        <v>3.1422810000000001</v>
      </c>
      <c r="AI273" s="12">
        <v>3.5472980000000001</v>
      </c>
      <c r="AJ273" s="12">
        <v>2.676294</v>
      </c>
      <c r="AK273" s="12">
        <v>1.8075410000000001</v>
      </c>
      <c r="AL273" s="12">
        <v>0</v>
      </c>
      <c r="AM273" s="13">
        <v>0</v>
      </c>
      <c r="AN273" s="13">
        <v>-7.7126479999999997</v>
      </c>
      <c r="AO273" s="12">
        <v>-2.1183339999999999</v>
      </c>
      <c r="AP273" s="12">
        <v>-0.28100000000000003</v>
      </c>
      <c r="AQ273" s="12">
        <v>-1.310068</v>
      </c>
      <c r="AR273" s="12">
        <v>-2.0602689999999999</v>
      </c>
      <c r="AS273" s="12">
        <v>0</v>
      </c>
      <c r="AT273" s="13">
        <v>0</v>
      </c>
      <c r="AU273" s="13">
        <v>-5.8250960000000003</v>
      </c>
      <c r="AV273" s="12">
        <v>-1.478059</v>
      </c>
      <c r="AW273" s="12">
        <v>0.55631799999999998</v>
      </c>
      <c r="AX273" s="12">
        <v>-0.38054300000000002</v>
      </c>
      <c r="AY273" s="12">
        <v>0.55631799999999998</v>
      </c>
      <c r="AZ273" s="12">
        <v>-0.38054300000000002</v>
      </c>
      <c r="BA273" s="13">
        <v>0</v>
      </c>
      <c r="BB273" s="13">
        <v>-6.8376849999999996</v>
      </c>
      <c r="BC273" s="12">
        <v>-1.880036</v>
      </c>
      <c r="BD273" s="12">
        <v>16.417210000000001</v>
      </c>
      <c r="BE273" s="12">
        <v>16.417210000000001</v>
      </c>
      <c r="BF273" s="12">
        <v>16.417210000000001</v>
      </c>
      <c r="BG273" s="12">
        <v>0.190743</v>
      </c>
      <c r="BH273" s="12">
        <v>-8.2415900000000004</v>
      </c>
      <c r="BI273" s="12">
        <v>-8.2415900000000004</v>
      </c>
      <c r="BJ273" s="12">
        <v>-9.8529839999999993</v>
      </c>
      <c r="BK273" s="12">
        <v>-1.941476</v>
      </c>
      <c r="BL273" s="12">
        <v>2.0372370000000002</v>
      </c>
      <c r="BM273" s="12">
        <v>0</v>
      </c>
      <c r="BN273" s="12">
        <v>31.804175000000001</v>
      </c>
      <c r="BO273" s="12">
        <v>31.804175000000001</v>
      </c>
      <c r="BP273" s="12">
        <v>47.791888</v>
      </c>
      <c r="BQ273" s="12">
        <v>48.00311</v>
      </c>
      <c r="BR273" s="12">
        <v>45.778075999999999</v>
      </c>
      <c r="BS273" s="12">
        <v>0</v>
      </c>
    </row>
    <row r="274" spans="2:71" x14ac:dyDescent="0.2">
      <c r="B274" s="11" t="s">
        <v>97</v>
      </c>
      <c r="C274" s="83" t="s">
        <v>21</v>
      </c>
      <c r="D274" s="68" t="s">
        <v>0</v>
      </c>
      <c r="E274" s="5" t="s">
        <v>21</v>
      </c>
      <c r="F274" s="5" t="s">
        <v>21</v>
      </c>
      <c r="G274" s="5">
        <v>206.42599999999999</v>
      </c>
      <c r="H274" s="5">
        <v>266.065</v>
      </c>
      <c r="I274" s="6" t="s">
        <v>21</v>
      </c>
      <c r="J274" s="6" t="s">
        <v>21</v>
      </c>
      <c r="K274" s="5" t="s">
        <v>21</v>
      </c>
      <c r="L274" s="5" t="s">
        <v>21</v>
      </c>
      <c r="M274" s="5">
        <v>-9.7429999999999986</v>
      </c>
      <c r="N274" s="5">
        <v>5.9420000000000002</v>
      </c>
      <c r="O274" s="6" t="s">
        <v>21</v>
      </c>
      <c r="P274" s="6" t="s">
        <v>21</v>
      </c>
      <c r="Q274" s="5" t="s">
        <v>21</v>
      </c>
      <c r="R274" s="7">
        <v>0</v>
      </c>
      <c r="S274" s="5">
        <v>-25.1</v>
      </c>
      <c r="T274" s="5">
        <v>-49.54</v>
      </c>
      <c r="U274" s="6" t="s">
        <v>21</v>
      </c>
      <c r="V274" s="51" t="s">
        <v>21</v>
      </c>
      <c r="AA274" s="12">
        <v>1013.9890716480002</v>
      </c>
      <c r="AB274" s="12">
        <v>0</v>
      </c>
      <c r="AC274" s="12">
        <v>766.88300000000004</v>
      </c>
      <c r="AD274" s="12">
        <v>203.36600000000001</v>
      </c>
      <c r="AE274" s="12">
        <v>131.66300000000001</v>
      </c>
      <c r="AF274" s="13">
        <v>0</v>
      </c>
      <c r="AG274" s="13">
        <v>121.55200000000001</v>
      </c>
      <c r="AH274" s="12">
        <v>34.658000000000001</v>
      </c>
      <c r="AI274" s="12">
        <v>7.9089999999999998</v>
      </c>
      <c r="AJ274" s="12">
        <v>-9.99</v>
      </c>
      <c r="AK274" s="12">
        <v>12.052</v>
      </c>
      <c r="AL274" s="12">
        <v>0</v>
      </c>
      <c r="AM274" s="13">
        <v>0</v>
      </c>
      <c r="AN274" s="13">
        <v>5.3140000000000001</v>
      </c>
      <c r="AO274" s="12">
        <v>-8.5570000000000004</v>
      </c>
      <c r="AP274" s="12">
        <v>-27.271000000000001</v>
      </c>
      <c r="AQ274" s="12">
        <v>-43.429000000000002</v>
      </c>
      <c r="AR274" s="12">
        <v>-26.056999999999999</v>
      </c>
      <c r="AS274" s="12">
        <v>0</v>
      </c>
      <c r="AT274" s="13">
        <v>0</v>
      </c>
      <c r="AU274" s="13">
        <v>47.308</v>
      </c>
      <c r="AV274" s="12">
        <v>5.9420000000000002</v>
      </c>
      <c r="AW274" s="12">
        <v>-12.705</v>
      </c>
      <c r="AX274" s="12">
        <v>-31.623999999999999</v>
      </c>
      <c r="AY274" s="12">
        <v>-12.705</v>
      </c>
      <c r="AZ274" s="12">
        <v>-31.623999999999999</v>
      </c>
      <c r="BA274" s="13">
        <v>0</v>
      </c>
      <c r="BB274" s="13">
        <v>-48.735999999999997</v>
      </c>
      <c r="BC274" s="12">
        <v>-49.54</v>
      </c>
      <c r="BD274" s="12">
        <v>43.213999999999999</v>
      </c>
      <c r="BE274" s="12">
        <v>43.213999999999999</v>
      </c>
      <c r="BF274" s="12">
        <v>43.213999999999999</v>
      </c>
      <c r="BG274" s="12">
        <v>-32.225000000000001</v>
      </c>
      <c r="BH274" s="12">
        <v>29.672000000000001</v>
      </c>
      <c r="BI274" s="12">
        <v>29.672000000000001</v>
      </c>
      <c r="BJ274" s="12">
        <v>-89.676000000000002</v>
      </c>
      <c r="BK274" s="12">
        <v>-72.492999999999995</v>
      </c>
      <c r="BL274" s="12">
        <v>-63.817</v>
      </c>
      <c r="BM274" s="12">
        <v>0</v>
      </c>
      <c r="BN274" s="12">
        <v>982.029</v>
      </c>
      <c r="BO274" s="12">
        <v>982.029</v>
      </c>
      <c r="BP274" s="12">
        <v>1018.495</v>
      </c>
      <c r="BQ274" s="12">
        <v>994.40300000000002</v>
      </c>
      <c r="BR274" s="12">
        <v>970.12199999999996</v>
      </c>
      <c r="BS274" s="12">
        <v>0</v>
      </c>
    </row>
    <row r="275" spans="2:71" x14ac:dyDescent="0.2">
      <c r="B275" s="11" t="s">
        <v>153</v>
      </c>
      <c r="C275" s="83" t="s">
        <v>21</v>
      </c>
      <c r="D275" s="68" t="s">
        <v>0</v>
      </c>
      <c r="E275" s="5" t="s">
        <v>21</v>
      </c>
      <c r="F275" s="5" t="s">
        <v>21</v>
      </c>
      <c r="G275" s="5">
        <v>73.372</v>
      </c>
      <c r="H275" s="5">
        <v>107.449</v>
      </c>
      <c r="I275" s="6" t="s">
        <v>21</v>
      </c>
      <c r="J275" s="6" t="s">
        <v>21</v>
      </c>
      <c r="K275" s="5" t="s">
        <v>21</v>
      </c>
      <c r="L275" s="5" t="s">
        <v>21</v>
      </c>
      <c r="M275" s="5">
        <v>-117.12400000000001</v>
      </c>
      <c r="N275" s="5">
        <v>32.11</v>
      </c>
      <c r="O275" s="6" t="s">
        <v>21</v>
      </c>
      <c r="P275" s="6" t="s">
        <v>21</v>
      </c>
      <c r="Q275" s="5" t="s">
        <v>21</v>
      </c>
      <c r="R275" s="7">
        <v>0</v>
      </c>
      <c r="S275" s="5">
        <v>34.191000000000003</v>
      </c>
      <c r="T275" s="5">
        <v>229.96600000000001</v>
      </c>
      <c r="U275" s="6" t="s">
        <v>21</v>
      </c>
      <c r="V275" s="51" t="s">
        <v>21</v>
      </c>
      <c r="AA275" s="12">
        <v>423</v>
      </c>
      <c r="AB275" s="12">
        <v>0</v>
      </c>
      <c r="AC275" s="12">
        <v>230.26400000000001</v>
      </c>
      <c r="AD275" s="12">
        <v>80.742999999999995</v>
      </c>
      <c r="AE275" s="12">
        <v>65.971999999999994</v>
      </c>
      <c r="AF275" s="13">
        <v>0</v>
      </c>
      <c r="AG275" s="13">
        <v>91.506</v>
      </c>
      <c r="AH275" s="12">
        <v>40.904000000000003</v>
      </c>
      <c r="AI275" s="12">
        <v>44.005000000000003</v>
      </c>
      <c r="AJ275" s="12">
        <v>32.43</v>
      </c>
      <c r="AK275" s="12">
        <v>33.259</v>
      </c>
      <c r="AL275" s="12">
        <v>0</v>
      </c>
      <c r="AM275" s="13">
        <v>0</v>
      </c>
      <c r="AN275" s="13">
        <v>59.118000000000002</v>
      </c>
      <c r="AO275" s="12">
        <v>32.11</v>
      </c>
      <c r="AP275" s="12">
        <v>34.19</v>
      </c>
      <c r="AQ275" s="12">
        <v>22.484000000000002</v>
      </c>
      <c r="AR275" s="12">
        <v>21.276</v>
      </c>
      <c r="AS275" s="12">
        <v>0</v>
      </c>
      <c r="AT275" s="13">
        <v>0</v>
      </c>
      <c r="AU275" s="13">
        <v>84.715000000000003</v>
      </c>
      <c r="AV275" s="12">
        <v>32.11</v>
      </c>
      <c r="AW275" s="12">
        <v>37.442</v>
      </c>
      <c r="AX275" s="12">
        <v>177.87200000000001</v>
      </c>
      <c r="AY275" s="12">
        <v>37.442</v>
      </c>
      <c r="AZ275" s="12">
        <v>177.87200000000001</v>
      </c>
      <c r="BA275" s="13">
        <v>0</v>
      </c>
      <c r="BB275" s="13">
        <v>371.45</v>
      </c>
      <c r="BC275" s="12">
        <v>229.96600000000001</v>
      </c>
      <c r="BD275" s="12">
        <v>-78.262</v>
      </c>
      <c r="BE275" s="12">
        <v>-78.262</v>
      </c>
      <c r="BF275" s="12">
        <v>-78.262</v>
      </c>
      <c r="BG275" s="12">
        <v>66.721000000000004</v>
      </c>
      <c r="BH275" s="12">
        <v>-635.83900000000006</v>
      </c>
      <c r="BI275" s="12">
        <v>-635.83900000000006</v>
      </c>
      <c r="BJ275" s="12">
        <v>-570.625</v>
      </c>
      <c r="BK275" s="12">
        <v>-564.80200000000002</v>
      </c>
      <c r="BL275" s="12">
        <v>-531.572</v>
      </c>
      <c r="BM275" s="12">
        <v>0</v>
      </c>
      <c r="BN275" s="12">
        <v>1414.78</v>
      </c>
      <c r="BO275" s="12">
        <v>1414.78</v>
      </c>
      <c r="BP275" s="12">
        <v>1300.171</v>
      </c>
      <c r="BQ275" s="12">
        <v>1388.713</v>
      </c>
      <c r="BR275" s="12">
        <v>1430.0170000000001</v>
      </c>
      <c r="BS275" s="12">
        <v>0</v>
      </c>
    </row>
    <row r="276" spans="2:71" x14ac:dyDescent="0.2">
      <c r="B276" s="11" t="s">
        <v>169</v>
      </c>
      <c r="C276" s="83" t="s">
        <v>21</v>
      </c>
      <c r="D276" s="68" t="s">
        <v>0</v>
      </c>
      <c r="E276" s="5" t="s">
        <v>21</v>
      </c>
      <c r="F276" s="5" t="s">
        <v>21</v>
      </c>
      <c r="G276" s="5">
        <v>1068.408414</v>
      </c>
      <c r="H276" s="5">
        <v>798.87487999999996</v>
      </c>
      <c r="I276" s="6" t="s">
        <v>21</v>
      </c>
      <c r="J276" s="6" t="s">
        <v>21</v>
      </c>
      <c r="K276" s="5" t="s">
        <v>21</v>
      </c>
      <c r="L276" s="5" t="s">
        <v>21</v>
      </c>
      <c r="M276" s="5">
        <v>37.108510000000003</v>
      </c>
      <c r="N276" s="5">
        <v>21.469221000000001</v>
      </c>
      <c r="O276" s="6" t="s">
        <v>21</v>
      </c>
      <c r="P276" s="6" t="s">
        <v>21</v>
      </c>
      <c r="Q276" s="5" t="s">
        <v>21</v>
      </c>
      <c r="R276" s="7">
        <v>0</v>
      </c>
      <c r="S276" s="5">
        <v>17.904871</v>
      </c>
      <c r="T276" s="5">
        <v>16.259378999999999</v>
      </c>
      <c r="U276" s="6" t="s">
        <v>21</v>
      </c>
      <c r="V276" s="51" t="s">
        <v>21</v>
      </c>
      <c r="AA276" s="12">
        <v>410.48</v>
      </c>
      <c r="AB276" s="12">
        <v>0</v>
      </c>
      <c r="AC276" s="12">
        <v>3069.9863540000001</v>
      </c>
      <c r="AD276" s="12">
        <v>833.416426</v>
      </c>
      <c r="AE276" s="12">
        <v>974.89859300000001</v>
      </c>
      <c r="AF276" s="13">
        <v>0</v>
      </c>
      <c r="AG276" s="13">
        <v>136.296705</v>
      </c>
      <c r="AH276" s="12">
        <v>42.475121000000001</v>
      </c>
      <c r="AI276" s="12">
        <v>49.956102000000001</v>
      </c>
      <c r="AJ276" s="12">
        <v>50.049306000000001</v>
      </c>
      <c r="AK276" s="12">
        <v>54.627307999999999</v>
      </c>
      <c r="AL276" s="12">
        <v>0</v>
      </c>
      <c r="AM276" s="13">
        <v>0</v>
      </c>
      <c r="AN276" s="13">
        <v>73.078055000000006</v>
      </c>
      <c r="AO276" s="12">
        <v>20.736045000000001</v>
      </c>
      <c r="AP276" s="12">
        <v>25.116288000000001</v>
      </c>
      <c r="AQ276" s="12">
        <v>26.743821000000001</v>
      </c>
      <c r="AR276" s="12">
        <v>33.993844000000003</v>
      </c>
      <c r="AS276" s="12">
        <v>0</v>
      </c>
      <c r="AT276" s="13">
        <v>0</v>
      </c>
      <c r="AU276" s="13">
        <v>75.430400000000006</v>
      </c>
      <c r="AV276" s="12">
        <v>21.469221000000001</v>
      </c>
      <c r="AW276" s="12">
        <v>26.129646999999999</v>
      </c>
      <c r="AX276" s="12">
        <v>28.073468999999999</v>
      </c>
      <c r="AY276" s="12">
        <v>26.129646999999999</v>
      </c>
      <c r="AZ276" s="12">
        <v>28.073468999999999</v>
      </c>
      <c r="BA276" s="13">
        <v>0</v>
      </c>
      <c r="BB276" s="13">
        <v>46.909103999999999</v>
      </c>
      <c r="BC276" s="12">
        <v>16.259378999999999</v>
      </c>
      <c r="BD276" s="12">
        <v>74.739287000000004</v>
      </c>
      <c r="BE276" s="12">
        <v>74.739287000000004</v>
      </c>
      <c r="BF276" s="12">
        <v>74.739287000000004</v>
      </c>
      <c r="BG276" s="12">
        <v>18.184898</v>
      </c>
      <c r="BH276" s="12">
        <v>67.151399999999995</v>
      </c>
      <c r="BI276" s="12">
        <v>67.151399999999995</v>
      </c>
      <c r="BJ276" s="12">
        <v>-156.16786200000001</v>
      </c>
      <c r="BK276" s="12">
        <v>-130.516459</v>
      </c>
      <c r="BL276" s="12">
        <v>74.507519000000002</v>
      </c>
      <c r="BM276" s="12">
        <v>0</v>
      </c>
      <c r="BN276" s="12">
        <v>301.877454</v>
      </c>
      <c r="BO276" s="12">
        <v>301.877454</v>
      </c>
      <c r="BP276" s="12">
        <v>376.431802</v>
      </c>
      <c r="BQ276" s="12">
        <v>394.65937300000002</v>
      </c>
      <c r="BR276" s="12">
        <v>383.23186700000002</v>
      </c>
      <c r="BS276" s="12">
        <v>0</v>
      </c>
    </row>
    <row r="277" spans="2:71" x14ac:dyDescent="0.2">
      <c r="B277" s="11" t="s">
        <v>267</v>
      </c>
      <c r="C277" s="83" t="s">
        <v>21</v>
      </c>
      <c r="D277" s="68" t="s">
        <v>0</v>
      </c>
      <c r="E277" s="5" t="s">
        <v>21</v>
      </c>
      <c r="F277" s="5" t="s">
        <v>21</v>
      </c>
      <c r="G277" s="5">
        <v>12.200054</v>
      </c>
      <c r="H277" s="5">
        <v>13.017362</v>
      </c>
      <c r="I277" s="6" t="s">
        <v>21</v>
      </c>
      <c r="J277" s="6" t="s">
        <v>21</v>
      </c>
      <c r="K277" s="5" t="s">
        <v>21</v>
      </c>
      <c r="L277" s="5" t="s">
        <v>21</v>
      </c>
      <c r="M277" s="5">
        <v>2.4348229999999997</v>
      </c>
      <c r="N277" s="5">
        <v>1.5609550000000001</v>
      </c>
      <c r="O277" s="6" t="s">
        <v>21</v>
      </c>
      <c r="P277" s="6" t="s">
        <v>21</v>
      </c>
      <c r="Q277" s="5" t="s">
        <v>21</v>
      </c>
      <c r="R277" s="7">
        <v>0</v>
      </c>
      <c r="S277" s="5">
        <v>0.67518400000000001</v>
      </c>
      <c r="T277" s="5">
        <v>-2.0315300000000001</v>
      </c>
      <c r="U277" s="6" t="s">
        <v>21</v>
      </c>
      <c r="V277" s="51" t="s">
        <v>21</v>
      </c>
      <c r="AA277" s="12">
        <v>30.642499999999998</v>
      </c>
      <c r="AB277" s="12">
        <v>0</v>
      </c>
      <c r="AC277" s="12">
        <v>25.809235000000001</v>
      </c>
      <c r="AD277" s="12">
        <v>10.687450999999999</v>
      </c>
      <c r="AE277" s="12">
        <v>6.9269379999999998</v>
      </c>
      <c r="AF277" s="13">
        <v>0</v>
      </c>
      <c r="AG277" s="13">
        <v>5.7773890000000003</v>
      </c>
      <c r="AH277" s="12">
        <v>2.8554810000000002</v>
      </c>
      <c r="AI277" s="12">
        <v>1.9338029999999999</v>
      </c>
      <c r="AJ277" s="12">
        <v>1.557312</v>
      </c>
      <c r="AK277" s="12">
        <v>2.7326670000000002</v>
      </c>
      <c r="AL277" s="12">
        <v>0</v>
      </c>
      <c r="AM277" s="13">
        <v>0</v>
      </c>
      <c r="AN277" s="13">
        <v>-1.160142</v>
      </c>
      <c r="AO277" s="12">
        <v>0.44076300000000002</v>
      </c>
      <c r="AP277" s="12">
        <v>2.5674299999999999</v>
      </c>
      <c r="AQ277" s="12">
        <v>0.42783199999999999</v>
      </c>
      <c r="AR277" s="12">
        <v>1.6478809999999999</v>
      </c>
      <c r="AS277" s="12">
        <v>0</v>
      </c>
      <c r="AT277" s="13">
        <v>0</v>
      </c>
      <c r="AU277" s="13">
        <v>1.28301</v>
      </c>
      <c r="AV277" s="12">
        <v>1.5609550000000001</v>
      </c>
      <c r="AW277" s="12">
        <v>2.7073390000000002</v>
      </c>
      <c r="AX277" s="12">
        <v>1.076376</v>
      </c>
      <c r="AY277" s="12">
        <v>2.7073390000000002</v>
      </c>
      <c r="AZ277" s="12">
        <v>1.076376</v>
      </c>
      <c r="BA277" s="13">
        <v>0</v>
      </c>
      <c r="BB277" s="13">
        <v>-7.7582380000000004</v>
      </c>
      <c r="BC277" s="12">
        <v>-2.0315300000000001</v>
      </c>
      <c r="BD277" s="12">
        <v>-7.7994830000000004</v>
      </c>
      <c r="BE277" s="12">
        <v>-7.7994830000000004</v>
      </c>
      <c r="BF277" s="12">
        <v>-7.7994830000000004</v>
      </c>
      <c r="BG277" s="12">
        <v>0.190882</v>
      </c>
      <c r="BH277" s="12">
        <v>15.275627</v>
      </c>
      <c r="BI277" s="12">
        <v>15.275627</v>
      </c>
      <c r="BJ277" s="12">
        <v>12.027671</v>
      </c>
      <c r="BK277" s="12">
        <v>11.875055</v>
      </c>
      <c r="BL277" s="12">
        <v>12.175065</v>
      </c>
      <c r="BM277" s="12">
        <v>0</v>
      </c>
      <c r="BN277" s="12">
        <v>26.045335999999999</v>
      </c>
      <c r="BO277" s="12">
        <v>26.045335999999999</v>
      </c>
      <c r="BP277" s="12">
        <v>17.627213000000001</v>
      </c>
      <c r="BQ277" s="12">
        <v>18.042977</v>
      </c>
      <c r="BR277" s="12">
        <v>18.797497</v>
      </c>
      <c r="BS277" s="12">
        <v>0</v>
      </c>
    </row>
    <row r="278" spans="2:71" x14ac:dyDescent="0.2">
      <c r="B278" s="11" t="s">
        <v>64</v>
      </c>
      <c r="C278" s="83" t="s">
        <v>21</v>
      </c>
      <c r="D278" s="68" t="s">
        <v>0</v>
      </c>
      <c r="E278" s="5" t="s">
        <v>21</v>
      </c>
      <c r="F278" s="5" t="s">
        <v>21</v>
      </c>
      <c r="G278" s="5">
        <v>1.396104</v>
      </c>
      <c r="H278" s="5">
        <v>1.2909170000000001</v>
      </c>
      <c r="I278" s="6" t="s">
        <v>21</v>
      </c>
      <c r="J278" s="6" t="s">
        <v>21</v>
      </c>
      <c r="K278" s="5" t="s">
        <v>21</v>
      </c>
      <c r="L278" s="5" t="s">
        <v>21</v>
      </c>
      <c r="M278" s="5">
        <v>0.21067799999999998</v>
      </c>
      <c r="N278" s="5">
        <v>0.32878499999999999</v>
      </c>
      <c r="O278" s="6" t="s">
        <v>21</v>
      </c>
      <c r="P278" s="6" t="s">
        <v>21</v>
      </c>
      <c r="Q278" s="5" t="s">
        <v>21</v>
      </c>
      <c r="R278" s="7">
        <v>0</v>
      </c>
      <c r="S278" s="5">
        <v>7.2970999999999994E-2</v>
      </c>
      <c r="T278" s="5">
        <v>-0.694276</v>
      </c>
      <c r="U278" s="6" t="s">
        <v>21</v>
      </c>
      <c r="V278" s="51" t="s">
        <v>21</v>
      </c>
      <c r="AA278" s="12">
        <v>61.650000000000006</v>
      </c>
      <c r="AB278" s="12">
        <v>0</v>
      </c>
      <c r="AC278" s="12">
        <v>3.637489</v>
      </c>
      <c r="AD278" s="12">
        <v>1.29888</v>
      </c>
      <c r="AE278" s="12">
        <v>1.290421</v>
      </c>
      <c r="AF278" s="13">
        <v>0</v>
      </c>
      <c r="AG278" s="13">
        <v>-0.99823399999999995</v>
      </c>
      <c r="AH278" s="12">
        <v>-0.30517300000000003</v>
      </c>
      <c r="AI278" s="12">
        <v>-0.41251100000000002</v>
      </c>
      <c r="AJ278" s="12">
        <v>0.131081</v>
      </c>
      <c r="AK278" s="12">
        <v>0.121818</v>
      </c>
      <c r="AL278" s="12">
        <v>0</v>
      </c>
      <c r="AM278" s="13">
        <v>0</v>
      </c>
      <c r="AN278" s="13">
        <v>-1.70417</v>
      </c>
      <c r="AO278" s="12">
        <v>-0.534493</v>
      </c>
      <c r="AP278" s="12">
        <v>-0.64161500000000005</v>
      </c>
      <c r="AQ278" s="12">
        <v>-0.35655399999999998</v>
      </c>
      <c r="AR278" s="12">
        <v>-0.117636</v>
      </c>
      <c r="AS278" s="12">
        <v>0</v>
      </c>
      <c r="AT278" s="13">
        <v>0</v>
      </c>
      <c r="AU278" s="13">
        <v>0.882104</v>
      </c>
      <c r="AV278" s="12">
        <v>0.28378500000000001</v>
      </c>
      <c r="AW278" s="12">
        <v>0.22284399999999999</v>
      </c>
      <c r="AX278" s="12">
        <v>-3.5508999999999999E-2</v>
      </c>
      <c r="AY278" s="12">
        <v>0.22284399999999999</v>
      </c>
      <c r="AZ278" s="12">
        <v>-3.5508999999999999E-2</v>
      </c>
      <c r="BA278" s="13">
        <v>0</v>
      </c>
      <c r="BB278" s="13">
        <v>-1.9450430000000001</v>
      </c>
      <c r="BC278" s="12">
        <v>-0.694276</v>
      </c>
      <c r="BD278" s="12">
        <v>4.5084770000000001</v>
      </c>
      <c r="BE278" s="12">
        <v>4.5084770000000001</v>
      </c>
      <c r="BF278" s="12">
        <v>4.5084770000000001</v>
      </c>
      <c r="BG278" s="12">
        <v>0.13017100000000001</v>
      </c>
      <c r="BH278" s="12">
        <v>-0.10630299999999999</v>
      </c>
      <c r="BI278" s="12">
        <v>-0.10630299999999999</v>
      </c>
      <c r="BJ278" s="12">
        <v>-2.1302000000000001E-2</v>
      </c>
      <c r="BK278" s="12">
        <v>-5.2159999999999998E-2</v>
      </c>
      <c r="BL278" s="12">
        <v>-0.154589</v>
      </c>
      <c r="BM278" s="12">
        <v>0</v>
      </c>
      <c r="BN278" s="12">
        <v>68.048181999999997</v>
      </c>
      <c r="BO278" s="12">
        <v>68.048181999999997</v>
      </c>
      <c r="BP278" s="12">
        <v>85.134478999999999</v>
      </c>
      <c r="BQ278" s="12">
        <v>85.265049000000005</v>
      </c>
      <c r="BR278" s="12">
        <v>85.291531000000006</v>
      </c>
      <c r="BS278" s="12">
        <v>0</v>
      </c>
    </row>
    <row r="279" spans="2:71" x14ac:dyDescent="0.2">
      <c r="B279" s="11" t="s">
        <v>74</v>
      </c>
      <c r="C279" s="83" t="s">
        <v>21</v>
      </c>
      <c r="D279" s="68" t="s">
        <v>0</v>
      </c>
      <c r="E279" s="5" t="s">
        <v>21</v>
      </c>
      <c r="F279" s="5" t="s">
        <v>21</v>
      </c>
      <c r="G279" s="5">
        <v>17.890391000000001</v>
      </c>
      <c r="H279" s="5">
        <v>20.772895999999999</v>
      </c>
      <c r="I279" s="6" t="s">
        <v>21</v>
      </c>
      <c r="J279" s="6" t="s">
        <v>21</v>
      </c>
      <c r="K279" s="5" t="s">
        <v>21</v>
      </c>
      <c r="L279" s="5" t="s">
        <v>21</v>
      </c>
      <c r="M279" s="5">
        <v>-0.64596999999999993</v>
      </c>
      <c r="N279" s="5">
        <v>0.95851799999999998</v>
      </c>
      <c r="O279" s="6" t="s">
        <v>21</v>
      </c>
      <c r="P279" s="6" t="s">
        <v>21</v>
      </c>
      <c r="Q279" s="5" t="s">
        <v>21</v>
      </c>
      <c r="R279" s="7">
        <v>0</v>
      </c>
      <c r="S279" s="5">
        <v>-4.2402000000000002E-2</v>
      </c>
      <c r="T279" s="5">
        <v>0.33974199999999999</v>
      </c>
      <c r="U279" s="6" t="s">
        <v>21</v>
      </c>
      <c r="V279" s="51" t="s">
        <v>21</v>
      </c>
      <c r="AA279" s="12">
        <v>30.108000000000001</v>
      </c>
      <c r="AB279" s="12">
        <v>0</v>
      </c>
      <c r="AC279" s="12">
        <v>53.082327999999997</v>
      </c>
      <c r="AD279" s="12">
        <v>21.900555000000001</v>
      </c>
      <c r="AE279" s="12">
        <v>18.430963999999999</v>
      </c>
      <c r="AF279" s="13">
        <v>0</v>
      </c>
      <c r="AG279" s="13">
        <v>12.298745</v>
      </c>
      <c r="AH279" s="12">
        <v>5.1144170000000004</v>
      </c>
      <c r="AI279" s="12">
        <v>8.3411039999999996</v>
      </c>
      <c r="AJ279" s="12">
        <v>6.1756539999999998</v>
      </c>
      <c r="AK279" s="12">
        <v>2.7888419999999998</v>
      </c>
      <c r="AL279" s="12">
        <v>0</v>
      </c>
      <c r="AM279" s="13">
        <v>0</v>
      </c>
      <c r="AN279" s="13">
        <v>1.1964410000000001</v>
      </c>
      <c r="AO279" s="12">
        <v>0.61473100000000003</v>
      </c>
      <c r="AP279" s="12">
        <v>2.7529759999999999</v>
      </c>
      <c r="AQ279" s="12">
        <v>0.74374200000000001</v>
      </c>
      <c r="AR279" s="12">
        <v>-0.75807199999999997</v>
      </c>
      <c r="AS279" s="12">
        <v>0</v>
      </c>
      <c r="AT279" s="13">
        <v>0</v>
      </c>
      <c r="AU279" s="13">
        <v>2.2552059999999998</v>
      </c>
      <c r="AV279" s="12">
        <v>0.95851799999999998</v>
      </c>
      <c r="AW279" s="12">
        <v>3.5622799999999999</v>
      </c>
      <c r="AX279" s="12">
        <v>1.0459750000000001</v>
      </c>
      <c r="AY279" s="12">
        <v>3.5622799999999999</v>
      </c>
      <c r="AZ279" s="12">
        <v>1.0459750000000001</v>
      </c>
      <c r="BA279" s="13">
        <v>0</v>
      </c>
      <c r="BB279" s="13">
        <v>0.21123500000000001</v>
      </c>
      <c r="BC279" s="12">
        <v>0.33974199999999999</v>
      </c>
      <c r="BD279" s="12">
        <v>0.61228199999999999</v>
      </c>
      <c r="BE279" s="12">
        <v>0.61228199999999999</v>
      </c>
      <c r="BF279" s="12">
        <v>0.61228199999999999</v>
      </c>
      <c r="BG279" s="12">
        <v>-0.51247600000000004</v>
      </c>
      <c r="BH279" s="12">
        <v>14.936496</v>
      </c>
      <c r="BI279" s="12">
        <v>14.936496</v>
      </c>
      <c r="BJ279" s="12">
        <v>15.821702999999999</v>
      </c>
      <c r="BK279" s="12">
        <v>14.614805</v>
      </c>
      <c r="BL279" s="12">
        <v>16.415970000000002</v>
      </c>
      <c r="BM279" s="12">
        <v>0</v>
      </c>
      <c r="BN279" s="12">
        <v>26.746449999999999</v>
      </c>
      <c r="BO279" s="12">
        <v>26.746449999999999</v>
      </c>
      <c r="BP279" s="12">
        <v>27.357013999999999</v>
      </c>
      <c r="BQ279" s="12">
        <v>26.540959999999998</v>
      </c>
      <c r="BR279" s="12">
        <v>27.098769000000001</v>
      </c>
      <c r="BS279" s="12">
        <v>0</v>
      </c>
    </row>
    <row r="280" spans="2:71" x14ac:dyDescent="0.2">
      <c r="B280" s="11" t="s">
        <v>223</v>
      </c>
      <c r="C280" s="83" t="s">
        <v>21</v>
      </c>
      <c r="D280" s="68" t="s">
        <v>0</v>
      </c>
      <c r="E280" s="5" t="s">
        <v>21</v>
      </c>
      <c r="F280" s="5" t="s">
        <v>21</v>
      </c>
      <c r="G280" s="5">
        <v>251.599343</v>
      </c>
      <c r="H280" s="5">
        <v>233.937781</v>
      </c>
      <c r="I280" s="6" t="s">
        <v>21</v>
      </c>
      <c r="J280" s="6" t="s">
        <v>21</v>
      </c>
      <c r="K280" s="5" t="s">
        <v>21</v>
      </c>
      <c r="L280" s="5" t="s">
        <v>21</v>
      </c>
      <c r="M280" s="5">
        <v>92.885855000000006</v>
      </c>
      <c r="N280" s="5">
        <v>70.801247000000004</v>
      </c>
      <c r="O280" s="6" t="s">
        <v>21</v>
      </c>
      <c r="P280" s="6" t="s">
        <v>21</v>
      </c>
      <c r="Q280" s="5" t="s">
        <v>21</v>
      </c>
      <c r="R280" s="7">
        <v>0</v>
      </c>
      <c r="S280" s="5">
        <v>8.5496090000000002</v>
      </c>
      <c r="T280" s="5">
        <v>-153.58303900000001</v>
      </c>
      <c r="U280" s="6" t="s">
        <v>21</v>
      </c>
      <c r="V280" s="51" t="s">
        <v>21</v>
      </c>
      <c r="AA280" s="12">
        <v>975.50537100999998</v>
      </c>
      <c r="AB280" s="12">
        <v>0</v>
      </c>
      <c r="AC280" s="12">
        <v>545.38750200000004</v>
      </c>
      <c r="AD280" s="12">
        <v>221.75690800000001</v>
      </c>
      <c r="AE280" s="12">
        <v>145.33238900000001</v>
      </c>
      <c r="AF280" s="13">
        <v>0</v>
      </c>
      <c r="AG280" s="13">
        <v>185.62011000000001</v>
      </c>
      <c r="AH280" s="12">
        <v>92.851834999999994</v>
      </c>
      <c r="AI280" s="12">
        <v>76.298439000000002</v>
      </c>
      <c r="AJ280" s="12">
        <v>12.934822</v>
      </c>
      <c r="AK280" s="12">
        <v>97.675147999999993</v>
      </c>
      <c r="AL280" s="12">
        <v>0</v>
      </c>
      <c r="AM280" s="13">
        <v>0</v>
      </c>
      <c r="AN280" s="13">
        <v>63.271805000000001</v>
      </c>
      <c r="AO280" s="12">
        <v>44.150398000000003</v>
      </c>
      <c r="AP280" s="12">
        <v>36.086967000000001</v>
      </c>
      <c r="AQ280" s="12">
        <v>-27.600216</v>
      </c>
      <c r="AR280" s="12">
        <v>55.077679000000003</v>
      </c>
      <c r="AS280" s="12">
        <v>0</v>
      </c>
      <c r="AT280" s="13">
        <v>0</v>
      </c>
      <c r="AU280" s="13">
        <v>140.127173</v>
      </c>
      <c r="AV280" s="12">
        <v>70.801247000000004</v>
      </c>
      <c r="AW280" s="12">
        <v>52.397272999999998</v>
      </c>
      <c r="AX280" s="12">
        <v>11.668632000000001</v>
      </c>
      <c r="AY280" s="12">
        <v>52.397272999999998</v>
      </c>
      <c r="AZ280" s="12">
        <v>11.668632000000001</v>
      </c>
      <c r="BA280" s="13">
        <v>0</v>
      </c>
      <c r="BB280" s="13">
        <v>-276.54004200000003</v>
      </c>
      <c r="BC280" s="12">
        <v>-153.58303900000001</v>
      </c>
      <c r="BD280" s="12">
        <v>536.39989100000003</v>
      </c>
      <c r="BE280" s="12">
        <v>536.39989100000003</v>
      </c>
      <c r="BF280" s="12">
        <v>536.39989100000003</v>
      </c>
      <c r="BG280" s="12">
        <v>-87.589776999999998</v>
      </c>
      <c r="BH280" s="12">
        <v>875.358069</v>
      </c>
      <c r="BI280" s="12">
        <v>875.358069</v>
      </c>
      <c r="BJ280" s="12">
        <v>774.05479300000002</v>
      </c>
      <c r="BK280" s="12">
        <v>1133.547873</v>
      </c>
      <c r="BL280" s="12">
        <v>1107.538564</v>
      </c>
      <c r="BM280" s="12">
        <v>0</v>
      </c>
      <c r="BN280" s="12">
        <v>2661.0997539999998</v>
      </c>
      <c r="BO280" s="12">
        <v>2661.0997539999998</v>
      </c>
      <c r="BP280" s="12">
        <v>3941.2532879999999</v>
      </c>
      <c r="BQ280" s="12">
        <v>3868.7414640000002</v>
      </c>
      <c r="BR280" s="12">
        <v>3874.4060709999999</v>
      </c>
      <c r="BS280" s="12">
        <v>0</v>
      </c>
    </row>
    <row r="281" spans="2:71" x14ac:dyDescent="0.2">
      <c r="B281" s="11" t="s">
        <v>333</v>
      </c>
      <c r="C281" s="83" t="s">
        <v>21</v>
      </c>
      <c r="D281" s="68" t="s">
        <v>0</v>
      </c>
      <c r="E281" s="5" t="s">
        <v>21</v>
      </c>
      <c r="F281" s="5" t="s">
        <v>21</v>
      </c>
      <c r="G281" s="5">
        <v>0.39313799999999999</v>
      </c>
      <c r="H281" s="5">
        <v>14.809391</v>
      </c>
      <c r="I281" s="6" t="s">
        <v>21</v>
      </c>
      <c r="J281" s="6" t="s">
        <v>21</v>
      </c>
      <c r="K281" s="5" t="s">
        <v>21</v>
      </c>
      <c r="L281" s="5" t="s">
        <v>21</v>
      </c>
      <c r="M281" s="5">
        <v>-0.483072</v>
      </c>
      <c r="N281" s="5">
        <v>6.2274000000000003E-2</v>
      </c>
      <c r="O281" s="6" t="s">
        <v>21</v>
      </c>
      <c r="P281" s="6" t="s">
        <v>21</v>
      </c>
      <c r="Q281" s="5" t="s">
        <v>21</v>
      </c>
      <c r="R281" s="7">
        <v>0</v>
      </c>
      <c r="S281" s="5">
        <v>-17.583019</v>
      </c>
      <c r="T281" s="5">
        <v>-5.4935809999999998</v>
      </c>
      <c r="U281" s="6" t="s">
        <v>21</v>
      </c>
      <c r="V281" s="51" t="s">
        <v>21</v>
      </c>
      <c r="AA281" s="12">
        <v>104.71851675000001</v>
      </c>
      <c r="AB281" s="12">
        <v>0</v>
      </c>
      <c r="AC281" s="12">
        <v>109.58733700000001</v>
      </c>
      <c r="AD281" s="12">
        <v>2.2292839999999998</v>
      </c>
      <c r="AE281" s="12">
        <v>0.84089100000000006</v>
      </c>
      <c r="AF281" s="13">
        <v>0</v>
      </c>
      <c r="AG281" s="13">
        <v>24.155912000000001</v>
      </c>
      <c r="AH281" s="12">
        <v>0.51496799999999998</v>
      </c>
      <c r="AI281" s="12">
        <v>0.98443499999999995</v>
      </c>
      <c r="AJ281" s="12">
        <v>0.168742</v>
      </c>
      <c r="AK281" s="12">
        <v>-6.3470000000000002E-3</v>
      </c>
      <c r="AL281" s="12">
        <v>0</v>
      </c>
      <c r="AM281" s="13">
        <v>0</v>
      </c>
      <c r="AN281" s="13">
        <v>22.618313000000001</v>
      </c>
      <c r="AO281" s="12">
        <v>-5.6592999999999997E-2</v>
      </c>
      <c r="AP281" s="12">
        <v>0.23791000000000001</v>
      </c>
      <c r="AQ281" s="12">
        <v>-0.614398</v>
      </c>
      <c r="AR281" s="12">
        <v>-0.59990399999999999</v>
      </c>
      <c r="AS281" s="12">
        <v>0</v>
      </c>
      <c r="AT281" s="13">
        <v>0</v>
      </c>
      <c r="AU281" s="13">
        <v>22.973507999999999</v>
      </c>
      <c r="AV281" s="12">
        <v>6.2274000000000003E-2</v>
      </c>
      <c r="AW281" s="12">
        <v>0.23791000000000001</v>
      </c>
      <c r="AX281" s="12">
        <v>-0.49817800000000001</v>
      </c>
      <c r="AY281" s="12">
        <v>0.23791000000000001</v>
      </c>
      <c r="AZ281" s="12">
        <v>-0.49817800000000001</v>
      </c>
      <c r="BA281" s="13">
        <v>0</v>
      </c>
      <c r="BB281" s="13">
        <v>-4.5642240000000003</v>
      </c>
      <c r="BC281" s="12">
        <v>-5.4935809999999998</v>
      </c>
      <c r="BD281" s="12">
        <v>-10.613581</v>
      </c>
      <c r="BE281" s="12">
        <v>-10.613581</v>
      </c>
      <c r="BF281" s="12">
        <v>-10.613581</v>
      </c>
      <c r="BG281" s="12">
        <v>8.4829830000000008</v>
      </c>
      <c r="BH281" s="12">
        <v>18.952755</v>
      </c>
      <c r="BI281" s="12">
        <v>18.952755</v>
      </c>
      <c r="BJ281" s="12">
        <v>32.523215</v>
      </c>
      <c r="BK281" s="12">
        <v>23.718198999999998</v>
      </c>
      <c r="BL281" s="12">
        <v>24.721503999999999</v>
      </c>
      <c r="BM281" s="12">
        <v>0</v>
      </c>
      <c r="BN281" s="12">
        <v>357.17182100000002</v>
      </c>
      <c r="BO281" s="12">
        <v>357.17182100000002</v>
      </c>
      <c r="BP281" s="12">
        <v>346.55824000000001</v>
      </c>
      <c r="BQ281" s="12">
        <v>355.256665</v>
      </c>
      <c r="BR281" s="12">
        <v>337.45820400000002</v>
      </c>
      <c r="BS281" s="12">
        <v>0</v>
      </c>
    </row>
    <row r="282" spans="2:71" x14ac:dyDescent="0.2">
      <c r="B282" s="11" t="s">
        <v>205</v>
      </c>
      <c r="C282" s="83" t="s">
        <v>21</v>
      </c>
      <c r="D282" s="68" t="s">
        <v>0</v>
      </c>
      <c r="E282" s="5" t="s">
        <v>21</v>
      </c>
      <c r="F282" s="5" t="s">
        <v>21</v>
      </c>
      <c r="G282" s="5">
        <v>77.518298000000001</v>
      </c>
      <c r="H282" s="5">
        <v>69.714135999999996</v>
      </c>
      <c r="I282" s="6" t="s">
        <v>21</v>
      </c>
      <c r="J282" s="6" t="s">
        <v>21</v>
      </c>
      <c r="K282" s="5" t="s">
        <v>21</v>
      </c>
      <c r="L282" s="5" t="s">
        <v>21</v>
      </c>
      <c r="M282" s="5">
        <v>6.7315589999999998</v>
      </c>
      <c r="N282" s="5">
        <v>6.9137529999999998</v>
      </c>
      <c r="O282" s="6" t="s">
        <v>21</v>
      </c>
      <c r="P282" s="6" t="s">
        <v>21</v>
      </c>
      <c r="Q282" s="5" t="s">
        <v>21</v>
      </c>
      <c r="R282" s="7">
        <v>0</v>
      </c>
      <c r="S282" s="5">
        <v>8.1572000000000006E-2</v>
      </c>
      <c r="T282" s="5">
        <v>1.022087</v>
      </c>
      <c r="U282" s="6" t="s">
        <v>21</v>
      </c>
      <c r="V282" s="51" t="s">
        <v>21</v>
      </c>
      <c r="AA282" s="12">
        <v>91.2</v>
      </c>
      <c r="AB282" s="12">
        <v>0</v>
      </c>
      <c r="AC282" s="12">
        <v>206.62776600000001</v>
      </c>
      <c r="AD282" s="12">
        <v>79.188587999999996</v>
      </c>
      <c r="AE282" s="12">
        <v>83.465467000000004</v>
      </c>
      <c r="AF282" s="13">
        <v>0</v>
      </c>
      <c r="AG282" s="13">
        <v>27.096637999999999</v>
      </c>
      <c r="AH282" s="12">
        <v>7.6334419999999996</v>
      </c>
      <c r="AI282" s="12">
        <v>11.205260000000001</v>
      </c>
      <c r="AJ282" s="12">
        <v>11.873627000000001</v>
      </c>
      <c r="AK282" s="12">
        <v>6.4169309999999999</v>
      </c>
      <c r="AL282" s="12">
        <v>0</v>
      </c>
      <c r="AM282" s="13">
        <v>0</v>
      </c>
      <c r="AN282" s="13">
        <v>18.085719000000001</v>
      </c>
      <c r="AO282" s="12">
        <v>4.5800400000000003</v>
      </c>
      <c r="AP282" s="12">
        <v>8.7679030000000004</v>
      </c>
      <c r="AQ282" s="12">
        <v>8.1229879999999994</v>
      </c>
      <c r="AR282" s="12">
        <v>2.917567</v>
      </c>
      <c r="AS282" s="12">
        <v>0</v>
      </c>
      <c r="AT282" s="13">
        <v>0</v>
      </c>
      <c r="AU282" s="13">
        <v>25.008195000000001</v>
      </c>
      <c r="AV282" s="12">
        <v>6.9137529999999998</v>
      </c>
      <c r="AW282" s="12">
        <v>11.122602000000001</v>
      </c>
      <c r="AX282" s="12">
        <v>12.038519000000001</v>
      </c>
      <c r="AY282" s="12">
        <v>11.122602000000001</v>
      </c>
      <c r="AZ282" s="12">
        <v>12.038519000000001</v>
      </c>
      <c r="BA282" s="13">
        <v>0</v>
      </c>
      <c r="BB282" s="13">
        <v>5.4563600000000001</v>
      </c>
      <c r="BC282" s="12">
        <v>1.022087</v>
      </c>
      <c r="BD282" s="12">
        <v>2.8839009999999998</v>
      </c>
      <c r="BE282" s="12">
        <v>2.8839009999999998</v>
      </c>
      <c r="BF282" s="12">
        <v>2.8839009999999998</v>
      </c>
      <c r="BG282" s="12">
        <v>0.74030399999999996</v>
      </c>
      <c r="BH282" s="12">
        <v>108.28797400000001</v>
      </c>
      <c r="BI282" s="12">
        <v>108.28797400000001</v>
      </c>
      <c r="BJ282" s="12">
        <v>119.254605</v>
      </c>
      <c r="BK282" s="12">
        <v>146.380529</v>
      </c>
      <c r="BL282" s="12">
        <v>151.749843</v>
      </c>
      <c r="BM282" s="12">
        <v>0</v>
      </c>
      <c r="BN282" s="12">
        <v>60.383437000000001</v>
      </c>
      <c r="BO282" s="12">
        <v>60.383437000000001</v>
      </c>
      <c r="BP282" s="12">
        <v>63.723593999999999</v>
      </c>
      <c r="BQ282" s="12">
        <v>65.35557</v>
      </c>
      <c r="BR282" s="12">
        <v>65.747720999999999</v>
      </c>
      <c r="BS282" s="12">
        <v>0</v>
      </c>
    </row>
    <row r="283" spans="2:71" x14ac:dyDescent="0.2">
      <c r="B283" s="11" t="s">
        <v>268</v>
      </c>
      <c r="C283" s="83" t="s">
        <v>21</v>
      </c>
      <c r="D283" s="68" t="s">
        <v>0</v>
      </c>
      <c r="E283" s="5" t="s">
        <v>21</v>
      </c>
      <c r="F283" s="5" t="s">
        <v>21</v>
      </c>
      <c r="G283" s="5">
        <v>36.855012000000002</v>
      </c>
      <c r="H283" s="5">
        <v>36.475799000000002</v>
      </c>
      <c r="I283" s="6" t="s">
        <v>21</v>
      </c>
      <c r="J283" s="6" t="s">
        <v>21</v>
      </c>
      <c r="K283" s="5" t="s">
        <v>21</v>
      </c>
      <c r="L283" s="5" t="s">
        <v>21</v>
      </c>
      <c r="M283" s="5">
        <v>5.3740610000000002</v>
      </c>
      <c r="N283" s="5">
        <v>6.5361829999999994</v>
      </c>
      <c r="O283" s="6" t="s">
        <v>21</v>
      </c>
      <c r="P283" s="6" t="s">
        <v>21</v>
      </c>
      <c r="Q283" s="5" t="s">
        <v>21</v>
      </c>
      <c r="R283" s="7">
        <v>0</v>
      </c>
      <c r="S283" s="5">
        <v>2.7104919999999999</v>
      </c>
      <c r="T283" s="5">
        <v>-3.4870299999999999</v>
      </c>
      <c r="U283" s="6" t="s">
        <v>21</v>
      </c>
      <c r="V283" s="51" t="s">
        <v>21</v>
      </c>
      <c r="AA283" s="12">
        <v>44.848550000000003</v>
      </c>
      <c r="AB283" s="12">
        <v>0</v>
      </c>
      <c r="AC283" s="12">
        <v>87.435198999999997</v>
      </c>
      <c r="AD283" s="12">
        <v>42.439673999999997</v>
      </c>
      <c r="AE283" s="12">
        <v>31.923269999999999</v>
      </c>
      <c r="AF283" s="13">
        <v>0</v>
      </c>
      <c r="AG283" s="13">
        <v>23.689935999999999</v>
      </c>
      <c r="AH283" s="12">
        <v>9.5455850000000009</v>
      </c>
      <c r="AI283" s="12">
        <v>0.55318699999999998</v>
      </c>
      <c r="AJ283" s="12">
        <v>9.437792</v>
      </c>
      <c r="AK283" s="12">
        <v>3.4318680000000001</v>
      </c>
      <c r="AL283" s="12">
        <v>0</v>
      </c>
      <c r="AM283" s="13">
        <v>0</v>
      </c>
      <c r="AN283" s="13">
        <v>17.587841999999998</v>
      </c>
      <c r="AO283" s="12">
        <v>8.0083439999999992</v>
      </c>
      <c r="AP283" s="12">
        <v>-1.6773670000000001</v>
      </c>
      <c r="AQ283" s="12">
        <v>6.6888490000000003</v>
      </c>
      <c r="AR283" s="12">
        <v>0.32997900000000002</v>
      </c>
      <c r="AS283" s="12">
        <v>0</v>
      </c>
      <c r="AT283" s="13">
        <v>0</v>
      </c>
      <c r="AU283" s="13">
        <v>20.41057</v>
      </c>
      <c r="AV283" s="12">
        <v>8.6453220000000002</v>
      </c>
      <c r="AW283" s="12">
        <v>-0.51628499999999999</v>
      </c>
      <c r="AX283" s="12">
        <v>7.8646459999999996</v>
      </c>
      <c r="AY283" s="12">
        <v>-0.51628499999999999</v>
      </c>
      <c r="AZ283" s="12">
        <v>7.8646459999999996</v>
      </c>
      <c r="BA283" s="13">
        <v>0</v>
      </c>
      <c r="BB283" s="13">
        <v>-2.6076760000000001</v>
      </c>
      <c r="BC283" s="12">
        <v>-3.4870299999999999</v>
      </c>
      <c r="BD283" s="12">
        <v>2.005449</v>
      </c>
      <c r="BE283" s="12">
        <v>2.005449</v>
      </c>
      <c r="BF283" s="12">
        <v>2.005449</v>
      </c>
      <c r="BG283" s="12">
        <v>0.30551600000000001</v>
      </c>
      <c r="BH283" s="12">
        <v>62.771028000000001</v>
      </c>
      <c r="BI283" s="12">
        <v>62.771028000000001</v>
      </c>
      <c r="BJ283" s="12">
        <v>52.975838000000003</v>
      </c>
      <c r="BK283" s="12">
        <v>57.716721999999997</v>
      </c>
      <c r="BL283" s="12">
        <v>54.098013999999999</v>
      </c>
      <c r="BM283" s="12">
        <v>0</v>
      </c>
      <c r="BN283" s="12">
        <v>29.365908000000001</v>
      </c>
      <c r="BO283" s="12">
        <v>29.365908000000001</v>
      </c>
      <c r="BP283" s="12">
        <v>51.684916000000001</v>
      </c>
      <c r="BQ283" s="12">
        <v>31.521224</v>
      </c>
      <c r="BR283" s="12">
        <v>58.226053999999998</v>
      </c>
      <c r="BS283" s="12">
        <v>0</v>
      </c>
    </row>
    <row r="284" spans="2:71" x14ac:dyDescent="0.2">
      <c r="B284" s="11" t="s">
        <v>302</v>
      </c>
      <c r="C284" s="83" t="s">
        <v>21</v>
      </c>
      <c r="D284" s="68" t="s">
        <v>0</v>
      </c>
      <c r="E284" s="5" t="s">
        <v>21</v>
      </c>
      <c r="F284" s="5" t="s">
        <v>21</v>
      </c>
      <c r="G284" s="5">
        <v>10.981564000000001</v>
      </c>
      <c r="H284" s="5">
        <v>9.9848440000000007</v>
      </c>
      <c r="I284" s="6" t="s">
        <v>21</v>
      </c>
      <c r="J284" s="6" t="s">
        <v>21</v>
      </c>
      <c r="K284" s="5" t="s">
        <v>21</v>
      </c>
      <c r="L284" s="5" t="s">
        <v>21</v>
      </c>
      <c r="M284" s="5">
        <v>2.0319539999999998</v>
      </c>
      <c r="N284" s="5">
        <v>3.2458970000000003</v>
      </c>
      <c r="O284" s="6" t="s">
        <v>21</v>
      </c>
      <c r="P284" s="6" t="s">
        <v>21</v>
      </c>
      <c r="Q284" s="5" t="s">
        <v>21</v>
      </c>
      <c r="R284" s="7">
        <v>0</v>
      </c>
      <c r="S284" s="5">
        <v>4.9429879999999997</v>
      </c>
      <c r="T284" s="5">
        <v>-159.947632</v>
      </c>
      <c r="U284" s="6" t="s">
        <v>21</v>
      </c>
      <c r="V284" s="51" t="s">
        <v>21</v>
      </c>
      <c r="AA284" s="12">
        <v>467.74799999999999</v>
      </c>
      <c r="AB284" s="12">
        <v>0</v>
      </c>
      <c r="AC284" s="12">
        <v>32.968117999999997</v>
      </c>
      <c r="AD284" s="12">
        <v>13.461147</v>
      </c>
      <c r="AE284" s="12">
        <v>14.588668</v>
      </c>
      <c r="AF284" s="13">
        <v>0</v>
      </c>
      <c r="AG284" s="13">
        <v>23.045839999999998</v>
      </c>
      <c r="AH284" s="12">
        <v>6.4458500000000001</v>
      </c>
      <c r="AI284" s="12">
        <v>7.2408190000000001</v>
      </c>
      <c r="AJ284" s="12">
        <v>9.8594360000000005</v>
      </c>
      <c r="AK284" s="12">
        <v>5.9033040000000003</v>
      </c>
      <c r="AL284" s="12">
        <v>0</v>
      </c>
      <c r="AM284" s="13">
        <v>0</v>
      </c>
      <c r="AN284" s="13">
        <v>5.2427089999999996</v>
      </c>
      <c r="AO284" s="12">
        <v>1.0974839999999999</v>
      </c>
      <c r="AP284" s="12">
        <v>0.78072399999999997</v>
      </c>
      <c r="AQ284" s="12">
        <v>3.588158</v>
      </c>
      <c r="AR284" s="12">
        <v>-0.71113199999999999</v>
      </c>
      <c r="AS284" s="12">
        <v>0</v>
      </c>
      <c r="AT284" s="13">
        <v>0</v>
      </c>
      <c r="AU284" s="13">
        <v>11.45248</v>
      </c>
      <c r="AV284" s="12">
        <v>3.2458969999999998</v>
      </c>
      <c r="AW284" s="12">
        <v>5.3267899999999999</v>
      </c>
      <c r="AX284" s="12">
        <v>6.4912710000000002</v>
      </c>
      <c r="AY284" s="12">
        <v>5.3267899999999999</v>
      </c>
      <c r="AZ284" s="12">
        <v>6.4912710000000002</v>
      </c>
      <c r="BA284" s="13">
        <v>0</v>
      </c>
      <c r="BB284" s="13">
        <v>-178.328869</v>
      </c>
      <c r="BC284" s="12">
        <v>-159.947632</v>
      </c>
      <c r="BD284" s="12">
        <v>50.868828000000001</v>
      </c>
      <c r="BE284" s="12">
        <v>50.868828000000001</v>
      </c>
      <c r="BF284" s="12">
        <v>50.868828000000001</v>
      </c>
      <c r="BG284" s="12">
        <v>-21.147554</v>
      </c>
      <c r="BH284" s="12">
        <v>745.70560599999999</v>
      </c>
      <c r="BI284" s="12">
        <v>745.70560599999999</v>
      </c>
      <c r="BJ284" s="12">
        <v>664.16328299999998</v>
      </c>
      <c r="BK284" s="12">
        <v>686.76277400000004</v>
      </c>
      <c r="BL284" s="12">
        <v>668.79583700000001</v>
      </c>
      <c r="BM284" s="12">
        <v>0</v>
      </c>
      <c r="BN284" s="12">
        <v>562.52287000000001</v>
      </c>
      <c r="BO284" s="12">
        <v>562.52287000000001</v>
      </c>
      <c r="BP284" s="12">
        <v>560.73188000000005</v>
      </c>
      <c r="BQ284" s="12">
        <v>531.18227100000001</v>
      </c>
      <c r="BR284" s="12">
        <v>533.79452700000002</v>
      </c>
      <c r="BS284" s="12">
        <v>0</v>
      </c>
    </row>
    <row r="285" spans="2:71" x14ac:dyDescent="0.2">
      <c r="B285" s="11" t="s">
        <v>285</v>
      </c>
      <c r="C285" s="83" t="s">
        <v>21</v>
      </c>
      <c r="D285" s="68" t="s">
        <v>0</v>
      </c>
      <c r="E285" s="5" t="s">
        <v>21</v>
      </c>
      <c r="F285" s="5" t="s">
        <v>21</v>
      </c>
      <c r="G285" s="5">
        <v>502.21300000000002</v>
      </c>
      <c r="H285" s="5">
        <v>526.57000000000005</v>
      </c>
      <c r="I285" s="6" t="s">
        <v>21</v>
      </c>
      <c r="J285" s="6" t="s">
        <v>21</v>
      </c>
      <c r="K285" s="5" t="s">
        <v>21</v>
      </c>
      <c r="L285" s="5" t="s">
        <v>21</v>
      </c>
      <c r="M285" s="5">
        <v>153.38200000000001</v>
      </c>
      <c r="N285" s="5">
        <v>194.42400000000001</v>
      </c>
      <c r="O285" s="6" t="s">
        <v>21</v>
      </c>
      <c r="P285" s="6" t="s">
        <v>21</v>
      </c>
      <c r="Q285" s="5" t="s">
        <v>21</v>
      </c>
      <c r="R285" s="7">
        <v>0</v>
      </c>
      <c r="S285" s="5">
        <v>47.581000000000003</v>
      </c>
      <c r="T285" s="5">
        <v>216.65899999999999</v>
      </c>
      <c r="U285" s="6" t="s">
        <v>21</v>
      </c>
      <c r="V285" s="51" t="s">
        <v>21</v>
      </c>
      <c r="AA285" s="12">
        <v>2696.1689950800001</v>
      </c>
      <c r="AB285" s="12">
        <v>0</v>
      </c>
      <c r="AC285" s="12">
        <v>1181.43</v>
      </c>
      <c r="AD285" s="12">
        <v>518.11300000000006</v>
      </c>
      <c r="AE285" s="12">
        <v>351.55099999999999</v>
      </c>
      <c r="AF285" s="13">
        <v>0</v>
      </c>
      <c r="AG285" s="13">
        <v>632.279</v>
      </c>
      <c r="AH285" s="12">
        <v>284.22000000000003</v>
      </c>
      <c r="AI285" s="12">
        <v>273.22199999999998</v>
      </c>
      <c r="AJ285" s="12">
        <v>169.339</v>
      </c>
      <c r="AK285" s="12">
        <v>256.41899999999998</v>
      </c>
      <c r="AL285" s="12">
        <v>0</v>
      </c>
      <c r="AM285" s="13">
        <v>0</v>
      </c>
      <c r="AN285" s="13">
        <v>289.517</v>
      </c>
      <c r="AO285" s="12">
        <v>157.22800000000001</v>
      </c>
      <c r="AP285" s="12">
        <v>127.048</v>
      </c>
      <c r="AQ285" s="12">
        <v>42.981999999999999</v>
      </c>
      <c r="AR285" s="12">
        <v>102.84399999999999</v>
      </c>
      <c r="AS285" s="12">
        <v>0</v>
      </c>
      <c r="AT285" s="13">
        <v>0</v>
      </c>
      <c r="AU285" s="13">
        <v>385.19</v>
      </c>
      <c r="AV285" s="12">
        <v>194.42400000000001</v>
      </c>
      <c r="AW285" s="12">
        <v>168.79400000000001</v>
      </c>
      <c r="AX285" s="12">
        <v>89.876000000000005</v>
      </c>
      <c r="AY285" s="12">
        <v>168.79400000000001</v>
      </c>
      <c r="AZ285" s="12">
        <v>89.876000000000005</v>
      </c>
      <c r="BA285" s="13">
        <v>0</v>
      </c>
      <c r="BB285" s="13">
        <v>374.79</v>
      </c>
      <c r="BC285" s="12">
        <v>216.65899999999999</v>
      </c>
      <c r="BD285" s="12">
        <v>52.881</v>
      </c>
      <c r="BE285" s="12">
        <v>52.881</v>
      </c>
      <c r="BF285" s="12">
        <v>52.881</v>
      </c>
      <c r="BG285" s="12">
        <v>44.167999999999999</v>
      </c>
      <c r="BH285" s="12">
        <v>-592.07600000000002</v>
      </c>
      <c r="BI285" s="12">
        <v>-592.07600000000002</v>
      </c>
      <c r="BJ285" s="12">
        <v>-442.64100000000002</v>
      </c>
      <c r="BK285" s="12">
        <v>-316.49799999999999</v>
      </c>
      <c r="BL285" s="12">
        <v>439.19799999999998</v>
      </c>
      <c r="BM285" s="12">
        <v>0</v>
      </c>
      <c r="BN285" s="12">
        <v>1352.7249999999999</v>
      </c>
      <c r="BO285" s="12">
        <v>1352.7249999999999</v>
      </c>
      <c r="BP285" s="12">
        <v>1405.42</v>
      </c>
      <c r="BQ285" s="12">
        <v>913.19899999999996</v>
      </c>
      <c r="BR285" s="12">
        <v>959.89400000000001</v>
      </c>
      <c r="BS285" s="12">
        <v>0</v>
      </c>
    </row>
    <row r="286" spans="2:71" x14ac:dyDescent="0.2">
      <c r="B286" s="11" t="s">
        <v>23</v>
      </c>
      <c r="C286" s="83" t="s">
        <v>21</v>
      </c>
      <c r="D286" s="68" t="s">
        <v>0</v>
      </c>
      <c r="E286" s="5">
        <v>132.33333333333334</v>
      </c>
      <c r="F286" s="5" t="s">
        <v>21</v>
      </c>
      <c r="G286" s="5">
        <v>168.62889000000001</v>
      </c>
      <c r="H286" s="5">
        <v>205.89047600000001</v>
      </c>
      <c r="I286" s="6" t="s">
        <v>21</v>
      </c>
      <c r="J286" s="6" t="s">
        <v>21</v>
      </c>
      <c r="K286" s="5">
        <v>20</v>
      </c>
      <c r="L286" s="5" t="s">
        <v>21</v>
      </c>
      <c r="M286" s="5">
        <v>23.720877999999999</v>
      </c>
      <c r="N286" s="5">
        <v>44.855259000000004</v>
      </c>
      <c r="O286" s="6" t="s">
        <v>21</v>
      </c>
      <c r="P286" s="6" t="s">
        <v>21</v>
      </c>
      <c r="Q286" s="5">
        <v>17.333333333333332</v>
      </c>
      <c r="R286" s="7">
        <v>0</v>
      </c>
      <c r="S286" s="5">
        <v>16.681394000000001</v>
      </c>
      <c r="T286" s="5">
        <v>44.328823999999997</v>
      </c>
      <c r="U286" s="6" t="s">
        <v>21</v>
      </c>
      <c r="V286" s="51" t="s">
        <v>21</v>
      </c>
      <c r="AA286" s="12">
        <v>582.86243130420007</v>
      </c>
      <c r="AB286" s="12">
        <v>0</v>
      </c>
      <c r="AC286" s="12">
        <v>293.48340281999998</v>
      </c>
      <c r="AD286" s="12">
        <v>71.218717020000042</v>
      </c>
      <c r="AE286" s="12">
        <v>68.52803148000001</v>
      </c>
      <c r="AF286" s="13">
        <v>0</v>
      </c>
      <c r="AG286" s="13">
        <v>86.189054940000005</v>
      </c>
      <c r="AH286" s="12">
        <v>59.233514</v>
      </c>
      <c r="AI286" s="12">
        <v>30.484079000000001</v>
      </c>
      <c r="AJ286" s="12">
        <v>20.442361999999999</v>
      </c>
      <c r="AK286" s="12">
        <v>45.155721999999997</v>
      </c>
      <c r="AL286" s="12">
        <v>0</v>
      </c>
      <c r="AM286" s="13">
        <v>0</v>
      </c>
      <c r="AN286" s="13">
        <v>53.915225400000004</v>
      </c>
      <c r="AO286" s="12">
        <v>38.077601000000001</v>
      </c>
      <c r="AP286" s="12">
        <v>5.4558169999999997</v>
      </c>
      <c r="AQ286" s="12">
        <v>-3.6778780000000002</v>
      </c>
      <c r="AR286" s="12">
        <v>14.054372000000001</v>
      </c>
      <c r="AS286" s="12">
        <v>0</v>
      </c>
      <c r="AT286" s="13">
        <v>0</v>
      </c>
      <c r="AU286" s="13">
        <v>64.075035420000006</v>
      </c>
      <c r="AV286" s="12">
        <v>24.221839860000003</v>
      </c>
      <c r="AW286" s="12">
        <v>7.6409038799999989</v>
      </c>
      <c r="AX286" s="12">
        <v>2.7646606800000004</v>
      </c>
      <c r="AY286" s="12">
        <v>7.6409038799999989</v>
      </c>
      <c r="AZ286" s="12">
        <v>2.7646606800000004</v>
      </c>
      <c r="BA286" s="13">
        <v>0</v>
      </c>
      <c r="BB286" s="13">
        <v>77.331662280000003</v>
      </c>
      <c r="BC286" s="12">
        <v>44.328823999999997</v>
      </c>
      <c r="BD286" s="12">
        <v>339.92960399999998</v>
      </c>
      <c r="BE286" s="12">
        <v>339.92960399999998</v>
      </c>
      <c r="BF286" s="12">
        <v>339.92960399999998</v>
      </c>
      <c r="BG286" s="12">
        <v>46.910342999999997</v>
      </c>
      <c r="BH286" s="12">
        <v>48.513912641487309</v>
      </c>
      <c r="BI286" s="12">
        <v>48.513912641487309</v>
      </c>
      <c r="BJ286" s="12">
        <v>-64.225276571298508</v>
      </c>
      <c r="BK286" s="12">
        <v>-56.295730081824438</v>
      </c>
      <c r="BL286" s="12">
        <v>-81.63452981208637</v>
      </c>
      <c r="BM286" s="12">
        <v>0</v>
      </c>
      <c r="BN286" s="12">
        <v>206.19868190664465</v>
      </c>
      <c r="BO286" s="12">
        <v>206.19868190664465</v>
      </c>
      <c r="BP286" s="12">
        <v>295.47340870009339</v>
      </c>
      <c r="BQ286" s="12">
        <v>229.33173658837416</v>
      </c>
      <c r="BR286" s="12">
        <v>235.0079165211331</v>
      </c>
      <c r="BS286" s="12">
        <v>0</v>
      </c>
    </row>
    <row r="287" spans="2:71" x14ac:dyDescent="0.2">
      <c r="B287" s="11" t="s">
        <v>243</v>
      </c>
      <c r="C287" s="83" t="s">
        <v>21</v>
      </c>
      <c r="D287" s="68" t="s">
        <v>0</v>
      </c>
      <c r="E287" s="5" t="s">
        <v>21</v>
      </c>
      <c r="F287" s="5" t="s">
        <v>21</v>
      </c>
      <c r="G287" s="5">
        <v>32.509084999999999</v>
      </c>
      <c r="H287" s="5">
        <v>76.484451000000007</v>
      </c>
      <c r="I287" s="6" t="s">
        <v>21</v>
      </c>
      <c r="J287" s="6" t="s">
        <v>21</v>
      </c>
      <c r="K287" s="5" t="s">
        <v>21</v>
      </c>
      <c r="L287" s="5" t="s">
        <v>21</v>
      </c>
      <c r="M287" s="5">
        <v>2.1486130000000001</v>
      </c>
      <c r="N287" s="5">
        <v>14.858285</v>
      </c>
      <c r="O287" s="6" t="s">
        <v>21</v>
      </c>
      <c r="P287" s="6" t="s">
        <v>21</v>
      </c>
      <c r="Q287" s="5" t="s">
        <v>21</v>
      </c>
      <c r="R287" s="7">
        <v>0</v>
      </c>
      <c r="S287" s="5">
        <v>-2.4029539999999998</v>
      </c>
      <c r="T287" s="5">
        <v>-3.0093260000000002</v>
      </c>
      <c r="U287" s="6" t="s">
        <v>21</v>
      </c>
      <c r="V287" s="51" t="s">
        <v>21</v>
      </c>
      <c r="AA287" s="12">
        <v>84.512</v>
      </c>
      <c r="AB287" s="12">
        <v>0</v>
      </c>
      <c r="AC287" s="12">
        <v>142.36452600000001</v>
      </c>
      <c r="AD287" s="12">
        <v>40.770685999999998</v>
      </c>
      <c r="AE287" s="12">
        <v>27.642482000000001</v>
      </c>
      <c r="AF287" s="13">
        <v>0</v>
      </c>
      <c r="AG287" s="13">
        <v>27.433975</v>
      </c>
      <c r="AH287" s="12">
        <v>18.882626999999999</v>
      </c>
      <c r="AI287" s="12">
        <v>4.3248350000000002</v>
      </c>
      <c r="AJ287" s="12">
        <v>0.95389999999999997</v>
      </c>
      <c r="AK287" s="12">
        <v>6.8673640000000002</v>
      </c>
      <c r="AL287" s="12">
        <v>0</v>
      </c>
      <c r="AM287" s="13">
        <v>0</v>
      </c>
      <c r="AN287" s="13">
        <v>14.099856000000001</v>
      </c>
      <c r="AO287" s="12">
        <v>14.282978</v>
      </c>
      <c r="AP287" s="12">
        <v>-0.539856</v>
      </c>
      <c r="AQ287" s="12">
        <v>-3.5871680000000001</v>
      </c>
      <c r="AR287" s="12">
        <v>0.79354499999999994</v>
      </c>
      <c r="AS287" s="12">
        <v>0</v>
      </c>
      <c r="AT287" s="13">
        <v>0</v>
      </c>
      <c r="AU287" s="13">
        <v>15.796638</v>
      </c>
      <c r="AV287" s="12">
        <v>14.858285</v>
      </c>
      <c r="AW287" s="12">
        <v>3.6693999999999997E-2</v>
      </c>
      <c r="AX287" s="12">
        <v>-3.0524550000000001</v>
      </c>
      <c r="AY287" s="12">
        <v>3.6693999999999997E-2</v>
      </c>
      <c r="AZ287" s="12">
        <v>-3.0524550000000001</v>
      </c>
      <c r="BA287" s="13">
        <v>0</v>
      </c>
      <c r="BB287" s="13">
        <v>-9.6995459999999998</v>
      </c>
      <c r="BC287" s="12">
        <v>-3.0093260000000002</v>
      </c>
      <c r="BD287" s="12">
        <v>10.410577</v>
      </c>
      <c r="BE287" s="12">
        <v>10.410577</v>
      </c>
      <c r="BF287" s="12">
        <v>10.410577</v>
      </c>
      <c r="BG287" s="12">
        <v>-7.4678620000000002</v>
      </c>
      <c r="BH287" s="12">
        <v>100.49056899999999</v>
      </c>
      <c r="BI287" s="12">
        <v>100.49056899999999</v>
      </c>
      <c r="BJ287" s="12">
        <v>93.91534</v>
      </c>
      <c r="BK287" s="12">
        <v>89.474732000000003</v>
      </c>
      <c r="BL287" s="12">
        <v>98.893286000000003</v>
      </c>
      <c r="BM287" s="12">
        <v>0</v>
      </c>
      <c r="BN287" s="12">
        <v>24.423731</v>
      </c>
      <c r="BO287" s="12">
        <v>24.423731</v>
      </c>
      <c r="BP287" s="12">
        <v>34.828325999999997</v>
      </c>
      <c r="BQ287" s="12">
        <v>27.133213999999999</v>
      </c>
      <c r="BR287" s="12">
        <v>24.730260000000001</v>
      </c>
      <c r="BS287" s="12">
        <v>0</v>
      </c>
    </row>
    <row r="288" spans="2:71" x14ac:dyDescent="0.2">
      <c r="B288" s="11" t="s">
        <v>315</v>
      </c>
      <c r="C288" s="83" t="s">
        <v>21</v>
      </c>
      <c r="D288" s="68" t="s">
        <v>0</v>
      </c>
      <c r="E288" s="5" t="s">
        <v>21</v>
      </c>
      <c r="F288" s="5" t="s">
        <v>21</v>
      </c>
      <c r="G288" s="5">
        <v>33.508781999999997</v>
      </c>
      <c r="H288" s="5">
        <v>45.033597</v>
      </c>
      <c r="I288" s="6" t="s">
        <v>21</v>
      </c>
      <c r="J288" s="6" t="s">
        <v>21</v>
      </c>
      <c r="K288" s="5" t="s">
        <v>21</v>
      </c>
      <c r="L288" s="5" t="s">
        <v>21</v>
      </c>
      <c r="M288" s="5">
        <v>9.3214550000000003</v>
      </c>
      <c r="N288" s="5">
        <v>24.150351000000001</v>
      </c>
      <c r="O288" s="6" t="s">
        <v>21</v>
      </c>
      <c r="P288" s="6" t="s">
        <v>21</v>
      </c>
      <c r="Q288" s="5" t="s">
        <v>21</v>
      </c>
      <c r="R288" s="7">
        <v>0</v>
      </c>
      <c r="S288" s="5">
        <v>-3.1328939999999998</v>
      </c>
      <c r="T288" s="5">
        <v>-26.306643999999999</v>
      </c>
      <c r="U288" s="6" t="s">
        <v>21</v>
      </c>
      <c r="V288" s="51" t="s">
        <v>21</v>
      </c>
      <c r="AA288" s="12">
        <v>87.5</v>
      </c>
      <c r="AB288" s="12">
        <v>0</v>
      </c>
      <c r="AC288" s="12">
        <v>68.774540000000002</v>
      </c>
      <c r="AD288" s="12">
        <v>9.5656099999999995</v>
      </c>
      <c r="AE288" s="12">
        <v>3.151802</v>
      </c>
      <c r="AF288" s="13">
        <v>0</v>
      </c>
      <c r="AG288" s="13">
        <v>23.297177999999999</v>
      </c>
      <c r="AH288" s="12">
        <v>22.875584</v>
      </c>
      <c r="AI288" s="12">
        <v>-1.668344</v>
      </c>
      <c r="AJ288" s="12">
        <v>-3.954901</v>
      </c>
      <c r="AK288" s="12">
        <v>8.8160640000000008</v>
      </c>
      <c r="AL288" s="12">
        <v>0</v>
      </c>
      <c r="AM288" s="13">
        <v>0</v>
      </c>
      <c r="AN288" s="13">
        <v>19.901067000000001</v>
      </c>
      <c r="AO288" s="12">
        <v>21.656842000000001</v>
      </c>
      <c r="AP288" s="12">
        <v>-3.6538170000000001</v>
      </c>
      <c r="AQ288" s="12">
        <v>-5.0466129999999998</v>
      </c>
      <c r="AR288" s="12">
        <v>6.3081509999999996</v>
      </c>
      <c r="AS288" s="12">
        <v>0</v>
      </c>
      <c r="AT288" s="13">
        <v>0</v>
      </c>
      <c r="AU288" s="13">
        <v>27.140618</v>
      </c>
      <c r="AV288" s="12">
        <v>24.150351000000001</v>
      </c>
      <c r="AW288" s="12">
        <v>-1.136166</v>
      </c>
      <c r="AX288" s="12">
        <v>-2.2741989999999999</v>
      </c>
      <c r="AY288" s="12">
        <v>-1.136166</v>
      </c>
      <c r="AZ288" s="12">
        <v>-2.2741989999999999</v>
      </c>
      <c r="BA288" s="13">
        <v>0</v>
      </c>
      <c r="BB288" s="13">
        <v>-60.111530999999999</v>
      </c>
      <c r="BC288" s="12">
        <v>-26.306643999999999</v>
      </c>
      <c r="BD288" s="12">
        <v>19.569661</v>
      </c>
      <c r="BE288" s="12">
        <v>19.569661</v>
      </c>
      <c r="BF288" s="12">
        <v>19.569661</v>
      </c>
      <c r="BG288" s="12">
        <v>-16.878173</v>
      </c>
      <c r="BH288" s="12">
        <v>184.35655399999999</v>
      </c>
      <c r="BI288" s="12">
        <v>184.35655399999999</v>
      </c>
      <c r="BJ288" s="12">
        <v>162.783311</v>
      </c>
      <c r="BK288" s="12">
        <v>158.41234299999999</v>
      </c>
      <c r="BL288" s="12">
        <v>152.67746399999999</v>
      </c>
      <c r="BM288" s="12">
        <v>0</v>
      </c>
      <c r="BN288" s="12">
        <v>47.005344999999998</v>
      </c>
      <c r="BO288" s="12">
        <v>47.005344999999998</v>
      </c>
      <c r="BP288" s="12">
        <v>101.766363</v>
      </c>
      <c r="BQ288" s="12">
        <v>85.824529999999996</v>
      </c>
      <c r="BR288" s="12">
        <v>82.375150000000005</v>
      </c>
      <c r="BS288" s="12">
        <v>0</v>
      </c>
    </row>
    <row r="289" spans="2:71" x14ac:dyDescent="0.2">
      <c r="B289" s="11" t="s">
        <v>57</v>
      </c>
      <c r="C289" s="83" t="s">
        <v>21</v>
      </c>
      <c r="D289" s="68" t="s">
        <v>0</v>
      </c>
      <c r="E289" s="5" t="s">
        <v>21</v>
      </c>
      <c r="F289" s="5" t="s">
        <v>21</v>
      </c>
      <c r="G289" s="5">
        <v>85.282326999999995</v>
      </c>
      <c r="H289" s="5">
        <v>47.841056999999999</v>
      </c>
      <c r="I289" s="6" t="s">
        <v>21</v>
      </c>
      <c r="J289" s="6" t="s">
        <v>21</v>
      </c>
      <c r="K289" s="5" t="s">
        <v>21</v>
      </c>
      <c r="L289" s="5" t="s">
        <v>21</v>
      </c>
      <c r="M289" s="5">
        <v>9.7781889999999994</v>
      </c>
      <c r="N289" s="5">
        <v>19.824293000000001</v>
      </c>
      <c r="O289" s="6" t="s">
        <v>21</v>
      </c>
      <c r="P289" s="6" t="s">
        <v>21</v>
      </c>
      <c r="Q289" s="5" t="s">
        <v>21</v>
      </c>
      <c r="R289" s="7">
        <v>0</v>
      </c>
      <c r="S289" s="5">
        <v>11.493293</v>
      </c>
      <c r="T289" s="5">
        <v>-3.9423119999999998</v>
      </c>
      <c r="U289" s="6" t="s">
        <v>21</v>
      </c>
      <c r="V289" s="51" t="s">
        <v>21</v>
      </c>
      <c r="AA289" s="12">
        <v>192.24629999999999</v>
      </c>
      <c r="AB289" s="12">
        <v>0</v>
      </c>
      <c r="AC289" s="12">
        <v>161.968717</v>
      </c>
      <c r="AD289" s="12">
        <v>52.239221000000001</v>
      </c>
      <c r="AE289" s="12">
        <v>62.225482999999997</v>
      </c>
      <c r="AF289" s="13">
        <v>0</v>
      </c>
      <c r="AG289" s="13">
        <v>39.278877000000001</v>
      </c>
      <c r="AH289" s="12">
        <v>23.917200999999999</v>
      </c>
      <c r="AI289" s="12">
        <v>-7.7656970000000003</v>
      </c>
      <c r="AJ289" s="12">
        <v>6.0125310000000001</v>
      </c>
      <c r="AK289" s="12">
        <v>12.568989</v>
      </c>
      <c r="AL289" s="12">
        <v>0</v>
      </c>
      <c r="AM289" s="13">
        <v>0</v>
      </c>
      <c r="AN289" s="13">
        <v>25.730599999999999</v>
      </c>
      <c r="AO289" s="12">
        <v>19.306041</v>
      </c>
      <c r="AP289" s="12">
        <v>-11.272826999999999</v>
      </c>
      <c r="AQ289" s="12">
        <v>-0.65012700000000001</v>
      </c>
      <c r="AR289" s="12">
        <v>8.034421</v>
      </c>
      <c r="AS289" s="12">
        <v>0</v>
      </c>
      <c r="AT289" s="13">
        <v>0</v>
      </c>
      <c r="AU289" s="13">
        <v>30.146322999999999</v>
      </c>
      <c r="AV289" s="12">
        <v>21.308259</v>
      </c>
      <c r="AW289" s="12">
        <v>-9.2366919999999997</v>
      </c>
      <c r="AX289" s="12">
        <v>1.090131</v>
      </c>
      <c r="AY289" s="12">
        <v>-9.2366919999999997</v>
      </c>
      <c r="AZ289" s="12">
        <v>1.090131</v>
      </c>
      <c r="BA289" s="13">
        <v>0</v>
      </c>
      <c r="BB289" s="13">
        <v>18.0656</v>
      </c>
      <c r="BC289" s="12">
        <v>-3.9423119999999998</v>
      </c>
      <c r="BD289" s="12">
        <v>-19.069254999999998</v>
      </c>
      <c r="BE289" s="12">
        <v>-19.069254999999998</v>
      </c>
      <c r="BF289" s="12">
        <v>-19.069254999999998</v>
      </c>
      <c r="BG289" s="12">
        <v>18.209727000000001</v>
      </c>
      <c r="BH289" s="12">
        <v>126.50367300000001</v>
      </c>
      <c r="BI289" s="12">
        <v>126.50367300000001</v>
      </c>
      <c r="BJ289" s="12">
        <v>104.774721</v>
      </c>
      <c r="BK289" s="12">
        <v>103.122343</v>
      </c>
      <c r="BL289" s="12">
        <v>96.126215000000002</v>
      </c>
      <c r="BM289" s="12">
        <v>0</v>
      </c>
      <c r="BN289" s="12">
        <v>232.269758</v>
      </c>
      <c r="BO289" s="12">
        <v>232.269758</v>
      </c>
      <c r="BP289" s="12">
        <v>306.97821699999997</v>
      </c>
      <c r="BQ289" s="12">
        <v>327.17199299999999</v>
      </c>
      <c r="BR289" s="12">
        <v>338.24970300000001</v>
      </c>
      <c r="BS289" s="12">
        <v>0</v>
      </c>
    </row>
    <row r="290" spans="2:71" x14ac:dyDescent="0.2">
      <c r="B290" s="11" t="s">
        <v>313</v>
      </c>
      <c r="C290" s="83" t="s">
        <v>21</v>
      </c>
      <c r="D290" s="68" t="s">
        <v>0</v>
      </c>
      <c r="E290" s="5" t="s">
        <v>21</v>
      </c>
      <c r="F290" s="5" t="s">
        <v>21</v>
      </c>
      <c r="G290" s="5">
        <v>729.19472699999994</v>
      </c>
      <c r="H290" s="5">
        <v>965.71151199999997</v>
      </c>
      <c r="I290" s="6" t="s">
        <v>21</v>
      </c>
      <c r="J290" s="6" t="s">
        <v>21</v>
      </c>
      <c r="K290" s="5" t="s">
        <v>21</v>
      </c>
      <c r="L290" s="5" t="s">
        <v>21</v>
      </c>
      <c r="M290" s="5">
        <v>33.487480999999995</v>
      </c>
      <c r="N290" s="5">
        <v>25.571745</v>
      </c>
      <c r="O290" s="6" t="s">
        <v>21</v>
      </c>
      <c r="P290" s="6" t="s">
        <v>21</v>
      </c>
      <c r="Q290" s="5" t="s">
        <v>21</v>
      </c>
      <c r="R290" s="7">
        <v>0</v>
      </c>
      <c r="S290" s="5">
        <v>9.2083969999999997</v>
      </c>
      <c r="T290" s="5">
        <v>17.796807000000001</v>
      </c>
      <c r="U290" s="6" t="s">
        <v>21</v>
      </c>
      <c r="V290" s="51" t="s">
        <v>21</v>
      </c>
      <c r="AA290" s="12">
        <v>272.935</v>
      </c>
      <c r="AB290" s="12">
        <v>0</v>
      </c>
      <c r="AC290" s="12">
        <v>2264.8746510000001</v>
      </c>
      <c r="AD290" s="12">
        <v>719.68106699999998</v>
      </c>
      <c r="AE290" s="12">
        <v>781.60218799999996</v>
      </c>
      <c r="AF290" s="13">
        <v>0</v>
      </c>
      <c r="AG290" s="13">
        <v>74.430670000000006</v>
      </c>
      <c r="AH290" s="12">
        <v>36.371108</v>
      </c>
      <c r="AI290" s="12">
        <v>34.502332000000003</v>
      </c>
      <c r="AJ290" s="12">
        <v>38.817034</v>
      </c>
      <c r="AK290" s="12">
        <v>45.492719999999998</v>
      </c>
      <c r="AL290" s="12">
        <v>0</v>
      </c>
      <c r="AM290" s="13">
        <v>0</v>
      </c>
      <c r="AN290" s="13">
        <v>42.024231</v>
      </c>
      <c r="AO290" s="12">
        <v>24.734155999999999</v>
      </c>
      <c r="AP290" s="12">
        <v>22.753463</v>
      </c>
      <c r="AQ290" s="12">
        <v>25.580287999999999</v>
      </c>
      <c r="AR290" s="12">
        <v>31.887778999999998</v>
      </c>
      <c r="AS290" s="12">
        <v>0</v>
      </c>
      <c r="AT290" s="13">
        <v>0</v>
      </c>
      <c r="AU290" s="13">
        <v>44.577072000000001</v>
      </c>
      <c r="AV290" s="12">
        <v>25.571745</v>
      </c>
      <c r="AW290" s="12">
        <v>23.106293999999998</v>
      </c>
      <c r="AX290" s="12">
        <v>26.815114000000001</v>
      </c>
      <c r="AY290" s="12">
        <v>23.106293999999998</v>
      </c>
      <c r="AZ290" s="12">
        <v>26.815114000000001</v>
      </c>
      <c r="BA290" s="13">
        <v>0</v>
      </c>
      <c r="BB290" s="13">
        <v>30.223700000000001</v>
      </c>
      <c r="BC290" s="12">
        <v>17.796807000000001</v>
      </c>
      <c r="BD290" s="12">
        <v>-10.317529</v>
      </c>
      <c r="BE290" s="12">
        <v>-10.317529</v>
      </c>
      <c r="BF290" s="12">
        <v>-10.317529</v>
      </c>
      <c r="BG290" s="12">
        <v>6.9744400000000004</v>
      </c>
      <c r="BH290" s="12">
        <v>105.675388</v>
      </c>
      <c r="BI290" s="12">
        <v>105.675388</v>
      </c>
      <c r="BJ290" s="12">
        <v>103.445035</v>
      </c>
      <c r="BK290" s="12">
        <v>232.213269</v>
      </c>
      <c r="BL290" s="12">
        <v>92.641060999999993</v>
      </c>
      <c r="BM290" s="12">
        <v>0</v>
      </c>
      <c r="BN290" s="12">
        <v>256.40633100000002</v>
      </c>
      <c r="BO290" s="12">
        <v>256.40633100000002</v>
      </c>
      <c r="BP290" s="12">
        <v>243.488845</v>
      </c>
      <c r="BQ290" s="12">
        <v>251.47094200000001</v>
      </c>
      <c r="BR290" s="12">
        <v>260.96752099999998</v>
      </c>
      <c r="BS290" s="12">
        <v>0</v>
      </c>
    </row>
    <row r="291" spans="2:71" x14ac:dyDescent="0.2">
      <c r="B291" s="11" t="s">
        <v>292</v>
      </c>
      <c r="C291" s="83" t="s">
        <v>21</v>
      </c>
      <c r="D291" s="68" t="s">
        <v>0</v>
      </c>
      <c r="E291" s="5" t="s">
        <v>21</v>
      </c>
      <c r="F291" s="5" t="s">
        <v>21</v>
      </c>
      <c r="G291" s="5">
        <v>5.0274190000000001</v>
      </c>
      <c r="H291" s="5">
        <v>4.0536729999999999</v>
      </c>
      <c r="I291" s="6" t="s">
        <v>21</v>
      </c>
      <c r="J291" s="6" t="s">
        <v>21</v>
      </c>
      <c r="K291" s="5" t="s">
        <v>21</v>
      </c>
      <c r="L291" s="5" t="s">
        <v>21</v>
      </c>
      <c r="M291" s="5">
        <v>2.7721990000000001</v>
      </c>
      <c r="N291" s="5">
        <v>2.4615050000000003</v>
      </c>
      <c r="O291" s="6" t="s">
        <v>21</v>
      </c>
      <c r="P291" s="6" t="s">
        <v>21</v>
      </c>
      <c r="Q291" s="5" t="s">
        <v>21</v>
      </c>
      <c r="R291" s="7">
        <v>0</v>
      </c>
      <c r="S291" s="5">
        <v>2.46061</v>
      </c>
      <c r="T291" s="5">
        <v>1.59144</v>
      </c>
      <c r="U291" s="6" t="s">
        <v>21</v>
      </c>
      <c r="V291" s="51" t="s">
        <v>21</v>
      </c>
      <c r="AA291" s="12">
        <v>48</v>
      </c>
      <c r="AB291" s="12">
        <v>0</v>
      </c>
      <c r="AC291" s="12">
        <v>11.101506000000001</v>
      </c>
      <c r="AD291" s="12">
        <v>8.5367709999999999</v>
      </c>
      <c r="AE291" s="12">
        <v>8.0598270000000003</v>
      </c>
      <c r="AF291" s="13">
        <v>0</v>
      </c>
      <c r="AG291" s="13">
        <v>11.101506000000001</v>
      </c>
      <c r="AH291" s="12">
        <v>4.0536729999999999</v>
      </c>
      <c r="AI291" s="12">
        <v>8.5367709999999999</v>
      </c>
      <c r="AJ291" s="12">
        <v>8.0598270000000003</v>
      </c>
      <c r="AK291" s="12">
        <v>5.0274190000000001</v>
      </c>
      <c r="AL291" s="12">
        <v>0</v>
      </c>
      <c r="AM291" s="13">
        <v>0</v>
      </c>
      <c r="AN291" s="13">
        <v>6.2756049999999997</v>
      </c>
      <c r="AO291" s="12">
        <v>2.4102890000000001</v>
      </c>
      <c r="AP291" s="12">
        <v>6.5935090000000001</v>
      </c>
      <c r="AQ291" s="12">
        <v>4.4692090000000002</v>
      </c>
      <c r="AR291" s="12">
        <v>2.712151</v>
      </c>
      <c r="AS291" s="12">
        <v>0</v>
      </c>
      <c r="AT291" s="13">
        <v>0</v>
      </c>
      <c r="AU291" s="13">
        <v>6.3894529999999996</v>
      </c>
      <c r="AV291" s="12">
        <v>2.4615049999999998</v>
      </c>
      <c r="AW291" s="12">
        <v>6.6503360000000002</v>
      </c>
      <c r="AX291" s="12">
        <v>4.5237579999999999</v>
      </c>
      <c r="AY291" s="12">
        <v>6.6503360000000002</v>
      </c>
      <c r="AZ291" s="12">
        <v>4.5237579999999999</v>
      </c>
      <c r="BA291" s="13">
        <v>0</v>
      </c>
      <c r="BB291" s="13">
        <v>5.1703020000000004</v>
      </c>
      <c r="BC291" s="12">
        <v>1.59144</v>
      </c>
      <c r="BD291" s="12">
        <v>5.473319</v>
      </c>
      <c r="BE291" s="12">
        <v>5.473319</v>
      </c>
      <c r="BF291" s="12">
        <v>5.473319</v>
      </c>
      <c r="BG291" s="12">
        <v>2.94808</v>
      </c>
      <c r="BH291" s="12">
        <v>-1.1327E-2</v>
      </c>
      <c r="BI291" s="12">
        <v>-1.1327E-2</v>
      </c>
      <c r="BJ291" s="12">
        <v>2.7576510000000001</v>
      </c>
      <c r="BK291" s="12">
        <v>-1.003072</v>
      </c>
      <c r="BL291" s="12">
        <v>2.3319999999999999E-3</v>
      </c>
      <c r="BM291" s="12">
        <v>0</v>
      </c>
      <c r="BN291" s="12">
        <v>34.334429999999998</v>
      </c>
      <c r="BO291" s="12">
        <v>34.334429999999998</v>
      </c>
      <c r="BP291" s="12">
        <v>39.831699999999998</v>
      </c>
      <c r="BQ291" s="12">
        <v>42.779780000000002</v>
      </c>
      <c r="BR291" s="12">
        <v>45.240386999999998</v>
      </c>
      <c r="BS291" s="12">
        <v>0</v>
      </c>
    </row>
    <row r="292" spans="2:71" x14ac:dyDescent="0.2">
      <c r="B292" s="11" t="s">
        <v>269</v>
      </c>
      <c r="C292" s="83" t="s">
        <v>21</v>
      </c>
      <c r="D292" s="68" t="s">
        <v>0</v>
      </c>
      <c r="E292" s="5">
        <v>4300.6000000000004</v>
      </c>
      <c r="F292" s="5" t="s">
        <v>21</v>
      </c>
      <c r="G292" s="5">
        <v>4294.9938840000004</v>
      </c>
      <c r="H292" s="5">
        <v>3346.3383480000002</v>
      </c>
      <c r="I292" s="6" t="s">
        <v>21</v>
      </c>
      <c r="J292" s="6" t="s">
        <v>21</v>
      </c>
      <c r="K292" s="5">
        <v>164</v>
      </c>
      <c r="L292" s="5" t="s">
        <v>21</v>
      </c>
      <c r="M292" s="5">
        <v>237.38700800000001</v>
      </c>
      <c r="N292" s="5">
        <v>71.091802999999999</v>
      </c>
      <c r="O292" s="6" t="s">
        <v>21</v>
      </c>
      <c r="P292" s="6" t="s">
        <v>21</v>
      </c>
      <c r="Q292" s="5">
        <v>144.19999999999999</v>
      </c>
      <c r="R292" s="7">
        <v>0</v>
      </c>
      <c r="S292" s="5">
        <v>201.34706600000001</v>
      </c>
      <c r="T292" s="5">
        <v>62.144027000000001</v>
      </c>
      <c r="U292" s="6" t="s">
        <v>21</v>
      </c>
      <c r="V292" s="51" t="s">
        <v>21</v>
      </c>
      <c r="AA292" s="12">
        <v>3514.86</v>
      </c>
      <c r="AB292" s="12">
        <v>0</v>
      </c>
      <c r="AC292" s="12">
        <v>9892.6213000000007</v>
      </c>
      <c r="AD292" s="12">
        <v>3574.7242259999998</v>
      </c>
      <c r="AE292" s="12">
        <v>4163.0791760000002</v>
      </c>
      <c r="AF292" s="13">
        <v>0</v>
      </c>
      <c r="AG292" s="13">
        <v>776.26740700000005</v>
      </c>
      <c r="AH292" s="12">
        <v>221.30151699999999</v>
      </c>
      <c r="AI292" s="12">
        <v>262.64131200000003</v>
      </c>
      <c r="AJ292" s="12">
        <v>459.42535199999998</v>
      </c>
      <c r="AK292" s="12">
        <v>408.36058400000002</v>
      </c>
      <c r="AL292" s="12">
        <v>0</v>
      </c>
      <c r="AM292" s="13">
        <v>0</v>
      </c>
      <c r="AN292" s="13">
        <v>301.49807199999998</v>
      </c>
      <c r="AO292" s="12">
        <v>60.813712000000002</v>
      </c>
      <c r="AP292" s="12">
        <v>91.230812</v>
      </c>
      <c r="AQ292" s="12">
        <v>267.71690799999999</v>
      </c>
      <c r="AR292" s="12">
        <v>219.383297</v>
      </c>
      <c r="AS292" s="12">
        <v>0</v>
      </c>
      <c r="AT292" s="13">
        <v>0</v>
      </c>
      <c r="AU292" s="13">
        <v>330.64935600000001</v>
      </c>
      <c r="AV292" s="12">
        <v>71.091802999999999</v>
      </c>
      <c r="AW292" s="12">
        <v>101.953925</v>
      </c>
      <c r="AX292" s="12">
        <v>279.59598399999999</v>
      </c>
      <c r="AY292" s="12">
        <v>101.953925</v>
      </c>
      <c r="AZ292" s="12">
        <v>279.59598399999999</v>
      </c>
      <c r="BA292" s="13">
        <v>0</v>
      </c>
      <c r="BB292" s="13">
        <v>292.73928999999998</v>
      </c>
      <c r="BC292" s="12">
        <v>62.144027000000001</v>
      </c>
      <c r="BD292" s="12">
        <v>98.528467000000006</v>
      </c>
      <c r="BE292" s="12">
        <v>98.528467000000006</v>
      </c>
      <c r="BF292" s="12">
        <v>98.528467000000006</v>
      </c>
      <c r="BG292" s="12">
        <v>253.32315800000001</v>
      </c>
      <c r="BH292" s="12">
        <v>139.13440700000001</v>
      </c>
      <c r="BI292" s="12">
        <v>139.13440700000001</v>
      </c>
      <c r="BJ292" s="12">
        <v>-83.261218999999997</v>
      </c>
      <c r="BK292" s="12">
        <v>-391.28590600000001</v>
      </c>
      <c r="BL292" s="12">
        <v>-456.16921100000002</v>
      </c>
      <c r="BM292" s="12">
        <v>0</v>
      </c>
      <c r="BN292" s="12">
        <v>2373.5494159999998</v>
      </c>
      <c r="BO292" s="12">
        <v>2373.5494159999998</v>
      </c>
      <c r="BP292" s="12">
        <v>2469.7932390000001</v>
      </c>
      <c r="BQ292" s="12">
        <v>2720.4135299999998</v>
      </c>
      <c r="BR292" s="12">
        <v>2858.169265</v>
      </c>
      <c r="BS292" s="12">
        <v>0</v>
      </c>
    </row>
    <row r="293" spans="2:71" x14ac:dyDescent="0.2">
      <c r="B293" s="11" t="s">
        <v>73</v>
      </c>
      <c r="C293" s="83" t="s">
        <v>21</v>
      </c>
      <c r="D293" s="68" t="s">
        <v>0</v>
      </c>
      <c r="E293" s="5" t="s">
        <v>21</v>
      </c>
      <c r="F293" s="5" t="s">
        <v>21</v>
      </c>
      <c r="G293" s="5">
        <v>591.70294699999999</v>
      </c>
      <c r="H293" s="5">
        <v>705.57834400000002</v>
      </c>
      <c r="I293" s="6" t="s">
        <v>21</v>
      </c>
      <c r="J293" s="6" t="s">
        <v>21</v>
      </c>
      <c r="K293" s="5" t="s">
        <v>21</v>
      </c>
      <c r="L293" s="5" t="s">
        <v>21</v>
      </c>
      <c r="M293" s="5">
        <v>74.360278999999991</v>
      </c>
      <c r="N293" s="5">
        <v>133.733847</v>
      </c>
      <c r="O293" s="6" t="s">
        <v>21</v>
      </c>
      <c r="P293" s="6" t="s">
        <v>21</v>
      </c>
      <c r="Q293" s="5" t="s">
        <v>21</v>
      </c>
      <c r="R293" s="7">
        <v>0</v>
      </c>
      <c r="S293" s="5">
        <v>57.172806999999999</v>
      </c>
      <c r="T293" s="5">
        <v>-54.510655</v>
      </c>
      <c r="U293" s="6" t="s">
        <v>21</v>
      </c>
      <c r="V293" s="51" t="s">
        <v>21</v>
      </c>
      <c r="AA293" s="12">
        <v>802.76</v>
      </c>
      <c r="AB293" s="12">
        <v>0</v>
      </c>
      <c r="AC293" s="12">
        <v>1608.943317</v>
      </c>
      <c r="AD293" s="12">
        <v>576.46060399999999</v>
      </c>
      <c r="AE293" s="12">
        <v>502.684977</v>
      </c>
      <c r="AF293" s="13">
        <v>0</v>
      </c>
      <c r="AG293" s="13">
        <v>352.60882700000002</v>
      </c>
      <c r="AH293" s="12">
        <v>171.58032800000001</v>
      </c>
      <c r="AI293" s="12">
        <v>106.215615</v>
      </c>
      <c r="AJ293" s="12">
        <v>88.261284000000003</v>
      </c>
      <c r="AK293" s="12">
        <v>117.798602</v>
      </c>
      <c r="AL293" s="12">
        <v>0</v>
      </c>
      <c r="AM293" s="13">
        <v>0</v>
      </c>
      <c r="AN293" s="13">
        <v>178.03080600000001</v>
      </c>
      <c r="AO293" s="12">
        <v>112.383617</v>
      </c>
      <c r="AP293" s="12">
        <v>7.319731</v>
      </c>
      <c r="AQ293" s="12">
        <v>22.713159999999998</v>
      </c>
      <c r="AR293" s="12">
        <v>50.149099999999997</v>
      </c>
      <c r="AS293" s="12">
        <v>0</v>
      </c>
      <c r="AT293" s="13">
        <v>0</v>
      </c>
      <c r="AU293" s="13">
        <v>230.96661900000001</v>
      </c>
      <c r="AV293" s="12">
        <v>133.733847</v>
      </c>
      <c r="AW293" s="12">
        <v>20.141490999999998</v>
      </c>
      <c r="AX293" s="12">
        <v>45.484485999999997</v>
      </c>
      <c r="AY293" s="12">
        <v>20.141490999999998</v>
      </c>
      <c r="AZ293" s="12">
        <v>45.484485999999997</v>
      </c>
      <c r="BA293" s="13">
        <v>0</v>
      </c>
      <c r="BB293" s="13">
        <v>5.3825539999999998</v>
      </c>
      <c r="BC293" s="12">
        <v>-54.510655</v>
      </c>
      <c r="BD293" s="12">
        <v>13.548050999999999</v>
      </c>
      <c r="BE293" s="12">
        <v>13.548050999999999</v>
      </c>
      <c r="BF293" s="12">
        <v>13.548050999999999</v>
      </c>
      <c r="BG293" s="12">
        <v>-18.443449999999999</v>
      </c>
      <c r="BH293" s="12">
        <v>880.54583600000001</v>
      </c>
      <c r="BI293" s="12">
        <v>880.54583600000001</v>
      </c>
      <c r="BJ293" s="12">
        <v>772.27016700000001</v>
      </c>
      <c r="BK293" s="12">
        <v>792.95074299999999</v>
      </c>
      <c r="BL293" s="12">
        <v>787.71876199999997</v>
      </c>
      <c r="BM293" s="12">
        <v>0</v>
      </c>
      <c r="BN293" s="12">
        <v>1578.2945850000001</v>
      </c>
      <c r="BO293" s="12">
        <v>1578.2945850000001</v>
      </c>
      <c r="BP293" s="12">
        <v>1591.9546359999999</v>
      </c>
      <c r="BQ293" s="12">
        <v>1582.920038</v>
      </c>
      <c r="BR293" s="12">
        <v>1655.7722610000001</v>
      </c>
      <c r="BS293" s="12">
        <v>0</v>
      </c>
    </row>
    <row r="294" spans="2:71" x14ac:dyDescent="0.2">
      <c r="B294" s="11" t="s">
        <v>188</v>
      </c>
      <c r="C294" s="83" t="s">
        <v>21</v>
      </c>
      <c r="D294" s="68" t="s">
        <v>0</v>
      </c>
      <c r="E294" s="5" t="s">
        <v>21</v>
      </c>
      <c r="F294" s="5" t="s">
        <v>21</v>
      </c>
      <c r="G294" s="5">
        <v>200.722554</v>
      </c>
      <c r="H294" s="5">
        <v>153.00986700000001</v>
      </c>
      <c r="I294" s="6" t="s">
        <v>21</v>
      </c>
      <c r="J294" s="6" t="s">
        <v>21</v>
      </c>
      <c r="K294" s="5" t="s">
        <v>21</v>
      </c>
      <c r="L294" s="5" t="s">
        <v>21</v>
      </c>
      <c r="M294" s="5">
        <v>33.807344999999998</v>
      </c>
      <c r="N294" s="5">
        <v>39.313542999999996</v>
      </c>
      <c r="O294" s="6" t="s">
        <v>21</v>
      </c>
      <c r="P294" s="6" t="s">
        <v>21</v>
      </c>
      <c r="Q294" s="5" t="s">
        <v>21</v>
      </c>
      <c r="R294" s="7">
        <v>0</v>
      </c>
      <c r="S294" s="5">
        <v>21.728171</v>
      </c>
      <c r="T294" s="5">
        <v>41.073217</v>
      </c>
      <c r="U294" s="6" t="s">
        <v>21</v>
      </c>
      <c r="V294" s="51" t="s">
        <v>21</v>
      </c>
      <c r="AA294" s="12">
        <v>916.3555898300001</v>
      </c>
      <c r="AB294" s="12">
        <v>0</v>
      </c>
      <c r="AC294" s="12">
        <v>453.38757099999998</v>
      </c>
      <c r="AD294" s="12">
        <v>183.705713</v>
      </c>
      <c r="AE294" s="12">
        <v>187.463438</v>
      </c>
      <c r="AF294" s="13">
        <v>0</v>
      </c>
      <c r="AG294" s="13">
        <v>109.812669</v>
      </c>
      <c r="AH294" s="12">
        <v>40.859583999999998</v>
      </c>
      <c r="AI294" s="12">
        <v>50.696596</v>
      </c>
      <c r="AJ294" s="12">
        <v>35.226455999999999</v>
      </c>
      <c r="AK294" s="12">
        <v>36.654083</v>
      </c>
      <c r="AL294" s="12">
        <v>0</v>
      </c>
      <c r="AM294" s="13">
        <v>0</v>
      </c>
      <c r="AN294" s="13">
        <v>82.795479999999998</v>
      </c>
      <c r="AO294" s="12">
        <v>32.550545999999997</v>
      </c>
      <c r="AP294" s="12">
        <v>39.084699000000001</v>
      </c>
      <c r="AQ294" s="12">
        <v>23.914778999999999</v>
      </c>
      <c r="AR294" s="12">
        <v>26.086677000000002</v>
      </c>
      <c r="AS294" s="12">
        <v>0</v>
      </c>
      <c r="AT294" s="13">
        <v>0</v>
      </c>
      <c r="AU294" s="13">
        <v>102.5928</v>
      </c>
      <c r="AV294" s="12">
        <v>39.313543000000003</v>
      </c>
      <c r="AW294" s="12">
        <v>46.147764000000002</v>
      </c>
      <c r="AX294" s="12">
        <v>31.297134</v>
      </c>
      <c r="AY294" s="12">
        <v>46.147764000000002</v>
      </c>
      <c r="AZ294" s="12">
        <v>31.297134</v>
      </c>
      <c r="BA294" s="13">
        <v>0</v>
      </c>
      <c r="BB294" s="13">
        <v>82.820385000000002</v>
      </c>
      <c r="BC294" s="12">
        <v>41.073217</v>
      </c>
      <c r="BD294" s="12">
        <v>30.681222000000002</v>
      </c>
      <c r="BE294" s="12">
        <v>30.681222000000002</v>
      </c>
      <c r="BF294" s="12">
        <v>30.681222000000002</v>
      </c>
      <c r="BG294" s="12">
        <v>25.366468999999999</v>
      </c>
      <c r="BH294" s="12">
        <v>-79.614579000000006</v>
      </c>
      <c r="BI294" s="12">
        <v>-79.614579000000006</v>
      </c>
      <c r="BJ294" s="12">
        <v>-93.212117000000006</v>
      </c>
      <c r="BK294" s="12">
        <v>-92.287313999999995</v>
      </c>
      <c r="BL294" s="12">
        <v>-69.297241</v>
      </c>
      <c r="BM294" s="12">
        <v>0</v>
      </c>
      <c r="BN294" s="12">
        <v>376.52511199999998</v>
      </c>
      <c r="BO294" s="12">
        <v>376.52511199999998</v>
      </c>
      <c r="BP294" s="12">
        <v>407.58633700000001</v>
      </c>
      <c r="BQ294" s="12">
        <v>432.34302400000001</v>
      </c>
      <c r="BR294" s="12">
        <v>422.841837</v>
      </c>
      <c r="BS294" s="12">
        <v>0</v>
      </c>
    </row>
    <row r="295" spans="2:71" x14ac:dyDescent="0.2">
      <c r="B295" s="11" t="s">
        <v>71</v>
      </c>
      <c r="C295" s="83" t="s">
        <v>21</v>
      </c>
      <c r="D295" s="68" t="s">
        <v>0</v>
      </c>
      <c r="E295" s="5" t="s">
        <v>21</v>
      </c>
      <c r="F295" s="5" t="s">
        <v>21</v>
      </c>
      <c r="G295" s="5">
        <v>197.38124999999999</v>
      </c>
      <c r="H295" s="5">
        <v>293.630878</v>
      </c>
      <c r="I295" s="6" t="s">
        <v>21</v>
      </c>
      <c r="J295" s="6" t="s">
        <v>21</v>
      </c>
      <c r="K295" s="5" t="s">
        <v>21</v>
      </c>
      <c r="L295" s="5" t="s">
        <v>21</v>
      </c>
      <c r="M295" s="5">
        <v>9.5707590000000007</v>
      </c>
      <c r="N295" s="5">
        <v>67.863479999999996</v>
      </c>
      <c r="O295" s="6" t="s">
        <v>21</v>
      </c>
      <c r="P295" s="6" t="s">
        <v>21</v>
      </c>
      <c r="Q295" s="5" t="s">
        <v>21</v>
      </c>
      <c r="R295" s="7">
        <v>0</v>
      </c>
      <c r="S295" s="5">
        <v>-51.075805000000003</v>
      </c>
      <c r="T295" s="5">
        <v>-135.232035</v>
      </c>
      <c r="U295" s="6" t="s">
        <v>21</v>
      </c>
      <c r="V295" s="51" t="s">
        <v>21</v>
      </c>
      <c r="AA295" s="12">
        <v>496.79999999999995</v>
      </c>
      <c r="AB295" s="12">
        <v>0</v>
      </c>
      <c r="AC295" s="12">
        <v>771.64295700000002</v>
      </c>
      <c r="AD295" s="12">
        <v>209.16411199999999</v>
      </c>
      <c r="AE295" s="12">
        <v>248.00692799999999</v>
      </c>
      <c r="AF295" s="13">
        <v>0</v>
      </c>
      <c r="AG295" s="13">
        <v>228.92501799999999</v>
      </c>
      <c r="AH295" s="12">
        <v>83.959423000000001</v>
      </c>
      <c r="AI295" s="12">
        <v>48.692830999999998</v>
      </c>
      <c r="AJ295" s="12">
        <v>31.494626</v>
      </c>
      <c r="AK295" s="12">
        <v>12.986134</v>
      </c>
      <c r="AL295" s="12">
        <v>0</v>
      </c>
      <c r="AM295" s="13">
        <v>0</v>
      </c>
      <c r="AN295" s="13">
        <v>164.275476</v>
      </c>
      <c r="AO295" s="12">
        <v>56.458115999999997</v>
      </c>
      <c r="AP295" s="12">
        <v>24.498294000000001</v>
      </c>
      <c r="AQ295" s="12">
        <v>-5.2000219999999997</v>
      </c>
      <c r="AR295" s="12">
        <v>-12.332338999999999</v>
      </c>
      <c r="AS295" s="12">
        <v>0</v>
      </c>
      <c r="AT295" s="13">
        <v>0</v>
      </c>
      <c r="AU295" s="13">
        <v>198.72802200000001</v>
      </c>
      <c r="AV295" s="12">
        <v>67.863479999999996</v>
      </c>
      <c r="AW295" s="12">
        <v>0.73512900000000003</v>
      </c>
      <c r="AX295" s="12">
        <v>14.433756000000001</v>
      </c>
      <c r="AY295" s="12">
        <v>0.73512900000000003</v>
      </c>
      <c r="AZ295" s="12">
        <v>14.433756000000001</v>
      </c>
      <c r="BA295" s="13">
        <v>0</v>
      </c>
      <c r="BB295" s="13">
        <v>-100.72868</v>
      </c>
      <c r="BC295" s="12">
        <v>-135.232035</v>
      </c>
      <c r="BD295" s="12">
        <v>87.150091000000003</v>
      </c>
      <c r="BE295" s="12">
        <v>87.150091000000003</v>
      </c>
      <c r="BF295" s="12">
        <v>87.150091000000003</v>
      </c>
      <c r="BG295" s="12">
        <v>-50.751292999999997</v>
      </c>
      <c r="BH295" s="12">
        <v>1140.858802</v>
      </c>
      <c r="BI295" s="12">
        <v>1140.858802</v>
      </c>
      <c r="BJ295" s="12">
        <v>1072.614024</v>
      </c>
      <c r="BK295" s="12">
        <v>1069.8127420000001</v>
      </c>
      <c r="BL295" s="12">
        <v>1179.793553</v>
      </c>
      <c r="BM295" s="12">
        <v>0</v>
      </c>
      <c r="BN295" s="12">
        <v>773.18028600000002</v>
      </c>
      <c r="BO295" s="12">
        <v>773.18028600000002</v>
      </c>
      <c r="BP295" s="12">
        <v>859.14381100000003</v>
      </c>
      <c r="BQ295" s="12">
        <v>804.12626899999998</v>
      </c>
      <c r="BR295" s="12">
        <v>754.53083000000004</v>
      </c>
      <c r="BS295" s="12">
        <v>0</v>
      </c>
    </row>
    <row r="296" spans="2:71" x14ac:dyDescent="0.2">
      <c r="B296" s="11" t="s">
        <v>198</v>
      </c>
      <c r="C296" s="83" t="s">
        <v>21</v>
      </c>
      <c r="D296" s="68" t="s">
        <v>0</v>
      </c>
      <c r="E296" s="5" t="s">
        <v>21</v>
      </c>
      <c r="F296" s="5" t="s">
        <v>21</v>
      </c>
      <c r="G296" s="5">
        <v>42.239662000000003</v>
      </c>
      <c r="H296" s="5">
        <v>29.333703</v>
      </c>
      <c r="I296" s="6" t="s">
        <v>21</v>
      </c>
      <c r="J296" s="6" t="s">
        <v>21</v>
      </c>
      <c r="K296" s="5" t="s">
        <v>21</v>
      </c>
      <c r="L296" s="5" t="s">
        <v>21</v>
      </c>
      <c r="M296" s="5">
        <v>0.47853999999999997</v>
      </c>
      <c r="N296" s="5">
        <v>-1.4039199999999998</v>
      </c>
      <c r="O296" s="6" t="s">
        <v>21</v>
      </c>
      <c r="P296" s="6" t="s">
        <v>21</v>
      </c>
      <c r="Q296" s="5" t="s">
        <v>21</v>
      </c>
      <c r="R296" s="7">
        <v>0</v>
      </c>
      <c r="S296" s="5">
        <v>-1.3625799999999999</v>
      </c>
      <c r="T296" s="5">
        <v>0.32218599999999997</v>
      </c>
      <c r="U296" s="6" t="s">
        <v>21</v>
      </c>
      <c r="V296" s="51" t="s">
        <v>21</v>
      </c>
      <c r="AA296" s="12">
        <v>109.43999999999998</v>
      </c>
      <c r="AB296" s="12">
        <v>0</v>
      </c>
      <c r="AC296" s="12">
        <v>72.145632000000006</v>
      </c>
      <c r="AD296" s="12">
        <v>19.594024000000001</v>
      </c>
      <c r="AE296" s="12">
        <v>31.112107999999999</v>
      </c>
      <c r="AF296" s="13">
        <v>0</v>
      </c>
      <c r="AG296" s="13">
        <v>0.17271</v>
      </c>
      <c r="AH296" s="12">
        <v>-0.21085899999999999</v>
      </c>
      <c r="AI296" s="12">
        <v>-3.5998480000000002</v>
      </c>
      <c r="AJ296" s="12">
        <v>3.3989750000000001</v>
      </c>
      <c r="AK296" s="12">
        <v>1.5072350000000001</v>
      </c>
      <c r="AL296" s="12">
        <v>0</v>
      </c>
      <c r="AM296" s="13">
        <v>0</v>
      </c>
      <c r="AN296" s="13">
        <v>-5.1167109999999996</v>
      </c>
      <c r="AO296" s="12">
        <v>-1.9765919999999999</v>
      </c>
      <c r="AP296" s="12">
        <v>-5.5220469999999997</v>
      </c>
      <c r="AQ296" s="12">
        <v>0.663215</v>
      </c>
      <c r="AR296" s="12">
        <v>-0.14139699999999999</v>
      </c>
      <c r="AS296" s="12">
        <v>0</v>
      </c>
      <c r="AT296" s="13">
        <v>0</v>
      </c>
      <c r="AU296" s="13">
        <v>-3.3376190000000001</v>
      </c>
      <c r="AV296" s="12">
        <v>-1.4039200000000001</v>
      </c>
      <c r="AW296" s="12">
        <v>-4.818454</v>
      </c>
      <c r="AX296" s="12">
        <v>1.2748280000000001</v>
      </c>
      <c r="AY296" s="12">
        <v>-4.818454</v>
      </c>
      <c r="AZ296" s="12">
        <v>1.2748280000000001</v>
      </c>
      <c r="BA296" s="13">
        <v>0</v>
      </c>
      <c r="BB296" s="13">
        <v>-3.3218549999999998</v>
      </c>
      <c r="BC296" s="12">
        <v>0.32218599999999997</v>
      </c>
      <c r="BD296" s="12">
        <v>-5.9962200000000001</v>
      </c>
      <c r="BE296" s="12">
        <v>-5.9962200000000001</v>
      </c>
      <c r="BF296" s="12">
        <v>-5.9962200000000001</v>
      </c>
      <c r="BG296" s="12">
        <v>0.54184500000000002</v>
      </c>
      <c r="BH296" s="12">
        <v>17.590067999999999</v>
      </c>
      <c r="BI296" s="12">
        <v>17.590067999999999</v>
      </c>
      <c r="BJ296" s="12">
        <v>21.675101999999999</v>
      </c>
      <c r="BK296" s="12">
        <v>-2.6347339999999999</v>
      </c>
      <c r="BL296" s="12">
        <v>2.45926</v>
      </c>
      <c r="BM296" s="12">
        <v>0</v>
      </c>
      <c r="BN296" s="12">
        <v>79.111964999999998</v>
      </c>
      <c r="BO296" s="12">
        <v>79.111964999999998</v>
      </c>
      <c r="BP296" s="12">
        <v>73.243925000000004</v>
      </c>
      <c r="BQ296" s="12">
        <v>121.714741</v>
      </c>
      <c r="BR296" s="12">
        <v>120.352161</v>
      </c>
      <c r="BS296" s="12">
        <v>0</v>
      </c>
    </row>
    <row r="297" spans="2:71" x14ac:dyDescent="0.2">
      <c r="B297" s="11" t="s">
        <v>265</v>
      </c>
      <c r="C297" s="83" t="s">
        <v>21</v>
      </c>
      <c r="D297" s="68" t="s">
        <v>0</v>
      </c>
      <c r="E297" s="5" t="s">
        <v>21</v>
      </c>
      <c r="F297" s="5" t="s">
        <v>21</v>
      </c>
      <c r="G297" s="5">
        <v>1478.5427070000001</v>
      </c>
      <c r="H297" s="5">
        <v>1361.2556810000001</v>
      </c>
      <c r="I297" s="6" t="s">
        <v>21</v>
      </c>
      <c r="J297" s="6" t="s">
        <v>21</v>
      </c>
      <c r="K297" s="5" t="s">
        <v>21</v>
      </c>
      <c r="L297" s="5" t="s">
        <v>21</v>
      </c>
      <c r="M297" s="5">
        <v>62.457210000000003</v>
      </c>
      <c r="N297" s="5">
        <v>104.990843</v>
      </c>
      <c r="O297" s="6" t="s">
        <v>21</v>
      </c>
      <c r="P297" s="6" t="s">
        <v>21</v>
      </c>
      <c r="Q297" s="5" t="s">
        <v>21</v>
      </c>
      <c r="R297" s="7">
        <v>0</v>
      </c>
      <c r="S297" s="5">
        <v>33.59845</v>
      </c>
      <c r="T297" s="5">
        <v>46.295960999999998</v>
      </c>
      <c r="U297" s="6" t="s">
        <v>21</v>
      </c>
      <c r="V297" s="51" t="s">
        <v>21</v>
      </c>
      <c r="AA297" s="12">
        <v>734</v>
      </c>
      <c r="AB297" s="12">
        <v>0</v>
      </c>
      <c r="AC297" s="12">
        <v>4174.9791320000004</v>
      </c>
      <c r="AD297" s="12">
        <v>1470.656583</v>
      </c>
      <c r="AE297" s="12">
        <v>1480.0614889999999</v>
      </c>
      <c r="AF297" s="13">
        <v>0</v>
      </c>
      <c r="AG297" s="13">
        <v>247.50239400000001</v>
      </c>
      <c r="AH297" s="12">
        <v>116.640108</v>
      </c>
      <c r="AI297" s="12">
        <v>16.331572000000001</v>
      </c>
      <c r="AJ297" s="12">
        <v>74.296167999999994</v>
      </c>
      <c r="AK297" s="12">
        <v>82.728628</v>
      </c>
      <c r="AL297" s="12">
        <v>0</v>
      </c>
      <c r="AM297" s="13">
        <v>0</v>
      </c>
      <c r="AN297" s="13">
        <v>191.287666</v>
      </c>
      <c r="AO297" s="12">
        <v>97.053859000000003</v>
      </c>
      <c r="AP297" s="12">
        <v>-8.0582499999999992</v>
      </c>
      <c r="AQ297" s="12">
        <v>52.980054000000003</v>
      </c>
      <c r="AR297" s="12">
        <v>56.785263</v>
      </c>
      <c r="AS297" s="12">
        <v>0</v>
      </c>
      <c r="AT297" s="13">
        <v>0</v>
      </c>
      <c r="AU297" s="13">
        <v>211.93731700000001</v>
      </c>
      <c r="AV297" s="12">
        <v>104.990843</v>
      </c>
      <c r="AW297" s="12">
        <v>-0.57130099999999995</v>
      </c>
      <c r="AX297" s="12">
        <v>60.328164000000001</v>
      </c>
      <c r="AY297" s="12">
        <v>-0.57130099999999995</v>
      </c>
      <c r="AZ297" s="12">
        <v>60.328164000000001</v>
      </c>
      <c r="BA297" s="13">
        <v>0</v>
      </c>
      <c r="BB297" s="13">
        <v>102.28350500000001</v>
      </c>
      <c r="BC297" s="12">
        <v>46.295960999999998</v>
      </c>
      <c r="BD297" s="12">
        <v>-11.184771</v>
      </c>
      <c r="BE297" s="12">
        <v>-11.184771</v>
      </c>
      <c r="BF297" s="12">
        <v>-11.184771</v>
      </c>
      <c r="BG297" s="12">
        <v>39.529528999999997</v>
      </c>
      <c r="BH297" s="12">
        <v>994.828981</v>
      </c>
      <c r="BI297" s="12">
        <v>994.828981</v>
      </c>
      <c r="BJ297" s="12">
        <v>969.261841</v>
      </c>
      <c r="BK297" s="12">
        <v>863.09331099999997</v>
      </c>
      <c r="BL297" s="12">
        <v>989.980593</v>
      </c>
      <c r="BM297" s="12">
        <v>0</v>
      </c>
      <c r="BN297" s="12">
        <v>554.73789399999998</v>
      </c>
      <c r="BO297" s="12">
        <v>554.73789399999998</v>
      </c>
      <c r="BP297" s="12">
        <v>550.55740600000001</v>
      </c>
      <c r="BQ297" s="12">
        <v>593.56874300000004</v>
      </c>
      <c r="BR297" s="12">
        <v>573.73692000000005</v>
      </c>
      <c r="BS297" s="12">
        <v>0</v>
      </c>
    </row>
    <row r="298" spans="2:71" x14ac:dyDescent="0.2">
      <c r="B298" s="11" t="s">
        <v>300</v>
      </c>
      <c r="C298" s="62" t="s">
        <v>21</v>
      </c>
      <c r="D298" s="68" t="s">
        <v>0</v>
      </c>
      <c r="E298" s="5" t="s">
        <v>21</v>
      </c>
      <c r="F298" s="5" t="s">
        <v>21</v>
      </c>
      <c r="G298" s="5">
        <v>45.718857999999997</v>
      </c>
      <c r="H298" s="5">
        <v>43.467502000000003</v>
      </c>
      <c r="I298" s="6" t="s">
        <v>21</v>
      </c>
      <c r="J298" s="6" t="s">
        <v>21</v>
      </c>
      <c r="K298" s="5" t="s">
        <v>21</v>
      </c>
      <c r="L298" s="5" t="s">
        <v>21</v>
      </c>
      <c r="M298" s="5">
        <v>4.553382</v>
      </c>
      <c r="N298" s="5">
        <v>7.7861789999999997</v>
      </c>
      <c r="O298" s="6" t="s">
        <v>21</v>
      </c>
      <c r="P298" s="6" t="s">
        <v>21</v>
      </c>
      <c r="Q298" s="5" t="s">
        <v>21</v>
      </c>
      <c r="R298" s="7">
        <v>0</v>
      </c>
      <c r="S298" s="5">
        <v>0.443305</v>
      </c>
      <c r="T298" s="5">
        <v>-7.635605</v>
      </c>
      <c r="U298" s="6" t="s">
        <v>21</v>
      </c>
      <c r="V298" s="51" t="s">
        <v>21</v>
      </c>
      <c r="AA298" s="12">
        <v>85.8</v>
      </c>
      <c r="AB298" s="12">
        <v>0</v>
      </c>
      <c r="AC298" s="12">
        <v>112.72751</v>
      </c>
      <c r="AD298" s="12">
        <v>43.920146000000003</v>
      </c>
      <c r="AE298" s="12">
        <v>40.576166000000001</v>
      </c>
      <c r="AF298" s="13">
        <v>0</v>
      </c>
      <c r="AG298" s="13">
        <v>20.746278</v>
      </c>
      <c r="AH298" s="12">
        <v>8.7025100000000002</v>
      </c>
      <c r="AI298" s="12">
        <v>9.2596950000000007</v>
      </c>
      <c r="AJ298" s="12">
        <v>6.3105719999999996</v>
      </c>
      <c r="AK298" s="12">
        <v>6.8272459999999997</v>
      </c>
      <c r="AL298" s="12">
        <v>0</v>
      </c>
      <c r="AM298" s="13">
        <v>0</v>
      </c>
      <c r="AN298" s="13">
        <v>12.327676</v>
      </c>
      <c r="AO298" s="12">
        <v>6.4344489999999999</v>
      </c>
      <c r="AP298" s="12">
        <v>3.7189540000000001</v>
      </c>
      <c r="AQ298" s="12">
        <v>3.3062510000000001</v>
      </c>
      <c r="AR298" s="12">
        <v>3.4721419999999998</v>
      </c>
      <c r="AS298" s="12">
        <v>0</v>
      </c>
      <c r="AT298" s="13">
        <v>0</v>
      </c>
      <c r="AU298" s="13">
        <v>15.916912999999999</v>
      </c>
      <c r="AV298" s="12">
        <v>7.7861789999999997</v>
      </c>
      <c r="AW298" s="12">
        <v>4.8269549999999999</v>
      </c>
      <c r="AX298" s="12">
        <v>4.6154169999999999</v>
      </c>
      <c r="AY298" s="12">
        <v>4.8269549999999999</v>
      </c>
      <c r="AZ298" s="12">
        <v>4.6154169999999999</v>
      </c>
      <c r="BA298" s="13">
        <v>0</v>
      </c>
      <c r="BB298" s="13">
        <v>-6.7143009999999999</v>
      </c>
      <c r="BC298" s="12">
        <v>-7.635605</v>
      </c>
      <c r="BD298" s="12">
        <v>0.37341200000000002</v>
      </c>
      <c r="BE298" s="12">
        <v>0.37341200000000002</v>
      </c>
      <c r="BF298" s="12">
        <v>0.37341200000000002</v>
      </c>
      <c r="BG298" s="12">
        <v>0.55758300000000005</v>
      </c>
      <c r="BH298" s="12">
        <v>83.605241000000007</v>
      </c>
      <c r="BI298" s="12">
        <v>83.605241000000007</v>
      </c>
      <c r="BJ298" s="12">
        <v>66.736633999999995</v>
      </c>
      <c r="BK298" s="12">
        <v>77.085261000000003</v>
      </c>
      <c r="BL298" s="12">
        <v>77.893617000000006</v>
      </c>
      <c r="BM298" s="12">
        <v>0</v>
      </c>
      <c r="BN298" s="12">
        <v>92.894659000000004</v>
      </c>
      <c r="BO298" s="12">
        <v>92.894659000000004</v>
      </c>
      <c r="BP298" s="12">
        <v>89.129586000000003</v>
      </c>
      <c r="BQ298" s="12">
        <v>91.669002000000006</v>
      </c>
      <c r="BR298" s="12">
        <v>92.722407000000004</v>
      </c>
      <c r="BS298" s="12">
        <v>0</v>
      </c>
    </row>
    <row r="299" spans="2:71" x14ac:dyDescent="0.2">
      <c r="B299" s="11" t="s">
        <v>217</v>
      </c>
      <c r="C299" s="62" t="s">
        <v>21</v>
      </c>
      <c r="D299" s="68" t="s">
        <v>0</v>
      </c>
      <c r="E299" s="5" t="s">
        <v>21</v>
      </c>
      <c r="F299" s="5" t="s">
        <v>21</v>
      </c>
      <c r="G299" s="5">
        <v>128.477969</v>
      </c>
      <c r="H299" s="5">
        <v>166.55596399999999</v>
      </c>
      <c r="I299" s="6" t="s">
        <v>21</v>
      </c>
      <c r="J299" s="6" t="s">
        <v>21</v>
      </c>
      <c r="K299" s="5" t="s">
        <v>21</v>
      </c>
      <c r="L299" s="5" t="s">
        <v>21</v>
      </c>
      <c r="M299" s="5">
        <v>8.8602950000000007</v>
      </c>
      <c r="N299" s="5">
        <v>9.6906820000000007</v>
      </c>
      <c r="O299" s="6" t="s">
        <v>21</v>
      </c>
      <c r="P299" s="6" t="s">
        <v>21</v>
      </c>
      <c r="Q299" s="5" t="s">
        <v>21</v>
      </c>
      <c r="R299" s="7">
        <v>0</v>
      </c>
      <c r="S299" s="5">
        <v>-1.7399830000000001</v>
      </c>
      <c r="T299" s="5">
        <v>3.288456</v>
      </c>
      <c r="U299" s="6" t="s">
        <v>21</v>
      </c>
      <c r="V299" s="51" t="s">
        <v>21</v>
      </c>
      <c r="AA299" s="12">
        <v>108.504</v>
      </c>
      <c r="AB299" s="12">
        <v>0</v>
      </c>
      <c r="AC299" s="12">
        <v>351.70011599999998</v>
      </c>
      <c r="AD299" s="12">
        <v>103.03728700000001</v>
      </c>
      <c r="AE299" s="12">
        <v>93.985264999999998</v>
      </c>
      <c r="AF299" s="13">
        <v>0</v>
      </c>
      <c r="AG299" s="13">
        <v>14.089135000000001</v>
      </c>
      <c r="AH299" s="12">
        <v>7.3075650000000003</v>
      </c>
      <c r="AI299" s="12">
        <v>2.7269770000000002</v>
      </c>
      <c r="AJ299" s="12">
        <v>4.1583550000000002</v>
      </c>
      <c r="AK299" s="12">
        <v>7.2982279999999999</v>
      </c>
      <c r="AL299" s="12">
        <v>0</v>
      </c>
      <c r="AM299" s="13">
        <v>0</v>
      </c>
      <c r="AN299" s="13">
        <v>10.979554</v>
      </c>
      <c r="AO299" s="12">
        <v>6.3330000000000002</v>
      </c>
      <c r="AP299" s="12">
        <v>-2.3096869999999998</v>
      </c>
      <c r="AQ299" s="12">
        <v>2.99363</v>
      </c>
      <c r="AR299" s="12">
        <v>5.8753799999999998</v>
      </c>
      <c r="AS299" s="12">
        <v>0</v>
      </c>
      <c r="AT299" s="13">
        <v>0</v>
      </c>
      <c r="AU299" s="13">
        <v>18.566790999999998</v>
      </c>
      <c r="AV299" s="12">
        <v>9.6906820000000007</v>
      </c>
      <c r="AW299" s="12">
        <v>-9.9659999999999999E-2</v>
      </c>
      <c r="AX299" s="12">
        <v>5.6791419999999997</v>
      </c>
      <c r="AY299" s="12">
        <v>-9.9659999999999999E-2</v>
      </c>
      <c r="AZ299" s="12">
        <v>5.6791419999999997</v>
      </c>
      <c r="BA299" s="13">
        <v>0</v>
      </c>
      <c r="BB299" s="13">
        <v>-2.2235529999999999</v>
      </c>
      <c r="BC299" s="12">
        <v>3.288456</v>
      </c>
      <c r="BD299" s="12">
        <v>-10.968798</v>
      </c>
      <c r="BE299" s="12">
        <v>-10.968798</v>
      </c>
      <c r="BF299" s="12">
        <v>-10.968798</v>
      </c>
      <c r="BG299" s="12">
        <v>-11.501442000000001</v>
      </c>
      <c r="BH299" s="12">
        <v>-3.1009829999999998</v>
      </c>
      <c r="BI299" s="12">
        <v>-3.1009829999999998</v>
      </c>
      <c r="BJ299" s="12">
        <v>-0.47240900000000002</v>
      </c>
      <c r="BK299" s="12">
        <v>51.770851999999998</v>
      </c>
      <c r="BL299" s="12">
        <v>50.835434999999997</v>
      </c>
      <c r="BM299" s="12">
        <v>0</v>
      </c>
      <c r="BN299" s="12">
        <v>206.63730699999999</v>
      </c>
      <c r="BO299" s="12">
        <v>206.63730699999999</v>
      </c>
      <c r="BP299" s="12">
        <v>189.47176899999999</v>
      </c>
      <c r="BQ299" s="12">
        <v>183.49541600000001</v>
      </c>
      <c r="BR299" s="12">
        <v>178.51738599999999</v>
      </c>
      <c r="BS299" s="12">
        <v>0</v>
      </c>
    </row>
    <row r="300" spans="2:71" x14ac:dyDescent="0.2">
      <c r="B300" s="11" t="s">
        <v>215</v>
      </c>
      <c r="C300" s="62" t="s">
        <v>21</v>
      </c>
      <c r="D300" s="68" t="s">
        <v>0</v>
      </c>
      <c r="E300" s="5" t="s">
        <v>21</v>
      </c>
      <c r="F300" s="5" t="s">
        <v>21</v>
      </c>
      <c r="G300" s="5">
        <v>5.6721899999999996</v>
      </c>
      <c r="H300" s="5">
        <v>1.8798729999999999</v>
      </c>
      <c r="I300" s="6" t="s">
        <v>21</v>
      </c>
      <c r="J300" s="6" t="s">
        <v>21</v>
      </c>
      <c r="K300" s="5" t="s">
        <v>21</v>
      </c>
      <c r="L300" s="5" t="s">
        <v>21</v>
      </c>
      <c r="M300" s="5">
        <v>3.2591340000000004</v>
      </c>
      <c r="N300" s="5">
        <v>1.0600809999999998</v>
      </c>
      <c r="O300" s="6" t="s">
        <v>21</v>
      </c>
      <c r="P300" s="6" t="s">
        <v>21</v>
      </c>
      <c r="Q300" s="5" t="s">
        <v>21</v>
      </c>
      <c r="R300" s="7">
        <v>0</v>
      </c>
      <c r="S300" s="5">
        <v>1.190488</v>
      </c>
      <c r="T300" s="5">
        <v>-7.6883840000000001</v>
      </c>
      <c r="U300" s="6" t="s">
        <v>21</v>
      </c>
      <c r="V300" s="51" t="s">
        <v>21</v>
      </c>
      <c r="AA300" s="12">
        <v>26.64</v>
      </c>
      <c r="AB300" s="12">
        <v>0</v>
      </c>
      <c r="AC300" s="12">
        <v>3.5859860000000001</v>
      </c>
      <c r="AD300" s="12">
        <v>7.767334</v>
      </c>
      <c r="AE300" s="12">
        <v>3.4459599999999999</v>
      </c>
      <c r="AF300" s="13">
        <v>0</v>
      </c>
      <c r="AG300" s="13">
        <v>1.8733759999999999</v>
      </c>
      <c r="AH300" s="12">
        <v>1.29914</v>
      </c>
      <c r="AI300" s="12">
        <v>3.9242050000000002</v>
      </c>
      <c r="AJ300" s="12">
        <v>1.495376</v>
      </c>
      <c r="AK300" s="12">
        <v>3.1300590000000001</v>
      </c>
      <c r="AL300" s="12">
        <v>0</v>
      </c>
      <c r="AM300" s="13">
        <v>0</v>
      </c>
      <c r="AN300" s="13">
        <v>-8.5795999999999997E-2</v>
      </c>
      <c r="AO300" s="12">
        <v>0.47745199999999999</v>
      </c>
      <c r="AP300" s="12">
        <v>1.1853499999999999</v>
      </c>
      <c r="AQ300" s="12">
        <v>0.75259299999999996</v>
      </c>
      <c r="AR300" s="12">
        <v>2.6507070000000001</v>
      </c>
      <c r="AS300" s="12">
        <v>0</v>
      </c>
      <c r="AT300" s="13">
        <v>0</v>
      </c>
      <c r="AU300" s="13">
        <v>1.6316569999999999</v>
      </c>
      <c r="AV300" s="12">
        <v>1.0600810000000001</v>
      </c>
      <c r="AW300" s="12">
        <v>1.7678499999999999</v>
      </c>
      <c r="AX300" s="12">
        <v>1.3226150000000001</v>
      </c>
      <c r="AY300" s="12">
        <v>1.7678499999999999</v>
      </c>
      <c r="AZ300" s="12">
        <v>1.3226150000000001</v>
      </c>
      <c r="BA300" s="13">
        <v>0</v>
      </c>
      <c r="BB300" s="13">
        <v>-13.478766999999999</v>
      </c>
      <c r="BC300" s="12">
        <v>-7.6883840000000001</v>
      </c>
      <c r="BD300" s="12">
        <v>4.429691</v>
      </c>
      <c r="BE300" s="12">
        <v>4.429691</v>
      </c>
      <c r="BF300" s="12">
        <v>4.429691</v>
      </c>
      <c r="BG300" s="12">
        <v>-1.914426</v>
      </c>
      <c r="BH300" s="12">
        <v>31.89039</v>
      </c>
      <c r="BI300" s="12">
        <v>31.89039</v>
      </c>
      <c r="BJ300" s="12">
        <v>27.216121000000001</v>
      </c>
      <c r="BK300" s="12">
        <v>28.800749</v>
      </c>
      <c r="BL300" s="12">
        <v>29.417992000000002</v>
      </c>
      <c r="BM300" s="12">
        <v>0</v>
      </c>
      <c r="BN300" s="12">
        <v>0.101893</v>
      </c>
      <c r="BO300" s="12">
        <v>0.101893</v>
      </c>
      <c r="BP300" s="12">
        <v>4.5357789999999998</v>
      </c>
      <c r="BQ300" s="12">
        <v>2.6174179999999998</v>
      </c>
      <c r="BR300" s="12">
        <v>3.8095430000000001</v>
      </c>
      <c r="BS300" s="12">
        <v>0</v>
      </c>
    </row>
    <row r="301" spans="2:71" x14ac:dyDescent="0.2">
      <c r="B301" s="11" t="s">
        <v>240</v>
      </c>
      <c r="C301" s="62" t="s">
        <v>21</v>
      </c>
      <c r="D301" s="68" t="s">
        <v>0</v>
      </c>
      <c r="E301" s="5" t="s">
        <v>21</v>
      </c>
      <c r="F301" s="5" t="s">
        <v>21</v>
      </c>
      <c r="G301" s="5">
        <v>137.545986</v>
      </c>
      <c r="H301" s="5">
        <v>132.10792000000001</v>
      </c>
      <c r="I301" s="6" t="s">
        <v>21</v>
      </c>
      <c r="J301" s="6" t="s">
        <v>21</v>
      </c>
      <c r="K301" s="5" t="s">
        <v>21</v>
      </c>
      <c r="L301" s="5" t="s">
        <v>21</v>
      </c>
      <c r="M301" s="5">
        <v>30.349866999999996</v>
      </c>
      <c r="N301" s="5">
        <v>55.329560000000001</v>
      </c>
      <c r="O301" s="6" t="s">
        <v>21</v>
      </c>
      <c r="P301" s="6" t="s">
        <v>21</v>
      </c>
      <c r="Q301" s="5" t="s">
        <v>21</v>
      </c>
      <c r="R301" s="7">
        <v>0</v>
      </c>
      <c r="S301" s="5">
        <v>6.2867959999999998</v>
      </c>
      <c r="T301" s="5">
        <v>-131.361816</v>
      </c>
      <c r="U301" s="6" t="s">
        <v>21</v>
      </c>
      <c r="V301" s="51" t="s">
        <v>21</v>
      </c>
      <c r="AA301" s="12">
        <v>1003.99824</v>
      </c>
      <c r="AB301" s="12">
        <v>0</v>
      </c>
      <c r="AC301" s="12">
        <v>358.21599900000001</v>
      </c>
      <c r="AD301" s="12">
        <v>137.44045299999999</v>
      </c>
      <c r="AE301" s="12">
        <v>144.38403</v>
      </c>
      <c r="AF301" s="13">
        <v>0</v>
      </c>
      <c r="AG301" s="13">
        <v>139.48148399999999</v>
      </c>
      <c r="AH301" s="12">
        <v>69.376997000000003</v>
      </c>
      <c r="AI301" s="12">
        <v>29.614633000000001</v>
      </c>
      <c r="AJ301" s="12">
        <v>34.631650999999998</v>
      </c>
      <c r="AK301" s="12">
        <v>39.431649999999998</v>
      </c>
      <c r="AL301" s="12">
        <v>0</v>
      </c>
      <c r="AM301" s="13">
        <v>0</v>
      </c>
      <c r="AN301" s="13">
        <v>80.390653999999998</v>
      </c>
      <c r="AO301" s="12">
        <v>43.923679999999997</v>
      </c>
      <c r="AP301" s="12">
        <v>5.9322929999999996</v>
      </c>
      <c r="AQ301" s="12">
        <v>10.935399</v>
      </c>
      <c r="AR301" s="12">
        <v>18.935196999999999</v>
      </c>
      <c r="AS301" s="12">
        <v>0</v>
      </c>
      <c r="AT301" s="13">
        <v>0</v>
      </c>
      <c r="AU301" s="13">
        <v>115.41904099999999</v>
      </c>
      <c r="AV301" s="12">
        <v>55.329560000000001</v>
      </c>
      <c r="AW301" s="12">
        <v>18.977042999999998</v>
      </c>
      <c r="AX301" s="12">
        <v>26.685248000000001</v>
      </c>
      <c r="AY301" s="12">
        <v>18.977042999999998</v>
      </c>
      <c r="AZ301" s="12">
        <v>26.685248000000001</v>
      </c>
      <c r="BA301" s="13">
        <v>0</v>
      </c>
      <c r="BB301" s="13">
        <v>-164.972835</v>
      </c>
      <c r="BC301" s="12">
        <v>-131.361816</v>
      </c>
      <c r="BD301" s="12">
        <v>115.95312</v>
      </c>
      <c r="BE301" s="12">
        <v>115.95312</v>
      </c>
      <c r="BF301" s="12">
        <v>115.95312</v>
      </c>
      <c r="BG301" s="12">
        <v>14.717298</v>
      </c>
      <c r="BH301" s="12">
        <v>912.03067799999997</v>
      </c>
      <c r="BI301" s="12">
        <v>912.03067799999997</v>
      </c>
      <c r="BJ301" s="12">
        <v>789.48137799999995</v>
      </c>
      <c r="BK301" s="12">
        <v>816.25212599999998</v>
      </c>
      <c r="BL301" s="12">
        <v>818.382115</v>
      </c>
      <c r="BM301" s="12">
        <v>0</v>
      </c>
      <c r="BN301" s="12">
        <v>358.56951900000001</v>
      </c>
      <c r="BO301" s="12">
        <v>358.56951900000001</v>
      </c>
      <c r="BP301" s="12">
        <v>474.21956499999999</v>
      </c>
      <c r="BQ301" s="12">
        <v>498.150419</v>
      </c>
      <c r="BR301" s="12">
        <v>530.74424799999997</v>
      </c>
      <c r="BS301" s="12">
        <v>0</v>
      </c>
    </row>
    <row r="302" spans="2:71" x14ac:dyDescent="0.2">
      <c r="B302" s="11" t="s">
        <v>125</v>
      </c>
      <c r="C302" s="83" t="s">
        <v>21</v>
      </c>
      <c r="D302" s="68" t="s">
        <v>0</v>
      </c>
      <c r="E302" s="5" t="s">
        <v>21</v>
      </c>
      <c r="F302" s="5" t="s">
        <v>21</v>
      </c>
      <c r="G302" s="5">
        <v>258.99820899999997</v>
      </c>
      <c r="H302" s="5">
        <v>301.31682499999999</v>
      </c>
      <c r="I302" s="6" t="s">
        <v>21</v>
      </c>
      <c r="J302" s="6" t="s">
        <v>21</v>
      </c>
      <c r="K302" s="5" t="s">
        <v>21</v>
      </c>
      <c r="L302" s="5" t="s">
        <v>21</v>
      </c>
      <c r="M302" s="5">
        <v>46.004299000000003</v>
      </c>
      <c r="N302" s="5">
        <v>64.422448000000003</v>
      </c>
      <c r="O302" s="6" t="s">
        <v>21</v>
      </c>
      <c r="P302" s="6" t="s">
        <v>21</v>
      </c>
      <c r="Q302" s="5" t="s">
        <v>21</v>
      </c>
      <c r="R302" s="7">
        <v>0</v>
      </c>
      <c r="S302" s="5">
        <v>5.6279649999999997</v>
      </c>
      <c r="T302" s="5">
        <v>33.297172000000003</v>
      </c>
      <c r="U302" s="6" t="s">
        <v>21</v>
      </c>
      <c r="V302" s="51" t="s">
        <v>21</v>
      </c>
      <c r="AA302" s="12">
        <v>754.7409984023999</v>
      </c>
      <c r="AB302" s="12">
        <v>0</v>
      </c>
      <c r="AC302" s="12">
        <v>817.57288300000005</v>
      </c>
      <c r="AD302" s="12">
        <v>288.26981499999999</v>
      </c>
      <c r="AE302" s="12">
        <v>215.16652500000001</v>
      </c>
      <c r="AF302" s="13">
        <v>0</v>
      </c>
      <c r="AG302" s="13">
        <v>264.159018</v>
      </c>
      <c r="AH302" s="12">
        <v>97.934644000000006</v>
      </c>
      <c r="AI302" s="12">
        <v>87.129238999999998</v>
      </c>
      <c r="AJ302" s="12">
        <v>56.508546000000003</v>
      </c>
      <c r="AK302" s="12">
        <v>76.225521999999998</v>
      </c>
      <c r="AL302" s="12">
        <v>0</v>
      </c>
      <c r="AM302" s="13">
        <v>0</v>
      </c>
      <c r="AN302" s="13">
        <v>135.66736800000001</v>
      </c>
      <c r="AO302" s="12">
        <v>56.372995000000003</v>
      </c>
      <c r="AP302" s="12">
        <v>39.715375000000002</v>
      </c>
      <c r="AQ302" s="12">
        <v>7.3949530000000001</v>
      </c>
      <c r="AR302" s="12">
        <v>30.161840999999999</v>
      </c>
      <c r="AS302" s="12">
        <v>0</v>
      </c>
      <c r="AT302" s="13">
        <v>0</v>
      </c>
      <c r="AU302" s="13">
        <v>155.37414999999999</v>
      </c>
      <c r="AV302" s="12">
        <v>64.422448000000003</v>
      </c>
      <c r="AW302" s="12">
        <v>45.059066999999999</v>
      </c>
      <c r="AX302" s="12">
        <v>14.42597</v>
      </c>
      <c r="AY302" s="12">
        <v>45.059066999999999</v>
      </c>
      <c r="AZ302" s="12">
        <v>14.42597</v>
      </c>
      <c r="BA302" s="13">
        <v>0</v>
      </c>
      <c r="BB302" s="13">
        <v>82.883868000000007</v>
      </c>
      <c r="BC302" s="12">
        <v>33.297172000000003</v>
      </c>
      <c r="BD302" s="12">
        <v>23.165482999999998</v>
      </c>
      <c r="BE302" s="12">
        <v>23.165482999999998</v>
      </c>
      <c r="BF302" s="12">
        <v>23.165482999999998</v>
      </c>
      <c r="BG302" s="12">
        <v>-6.4380980000000001</v>
      </c>
      <c r="BH302" s="12">
        <v>134.97279399999999</v>
      </c>
      <c r="BI302" s="12">
        <v>134.97279399999999</v>
      </c>
      <c r="BJ302" s="12">
        <v>73.257397999999995</v>
      </c>
      <c r="BK302" s="12">
        <v>102.94778599999999</v>
      </c>
      <c r="BL302" s="12">
        <v>140.62365800000001</v>
      </c>
      <c r="BM302" s="12">
        <v>0</v>
      </c>
      <c r="BN302" s="12">
        <v>409.61344400000002</v>
      </c>
      <c r="BO302" s="12">
        <v>409.61344400000002</v>
      </c>
      <c r="BP302" s="12">
        <v>430.93146300000001</v>
      </c>
      <c r="BQ302" s="12">
        <v>429.98254500000002</v>
      </c>
      <c r="BR302" s="12">
        <v>391.19593600000002</v>
      </c>
      <c r="BS302" s="12">
        <v>0</v>
      </c>
    </row>
    <row r="303" spans="2:71" x14ac:dyDescent="0.2">
      <c r="B303" s="11" t="s">
        <v>275</v>
      </c>
      <c r="C303" s="83" t="s">
        <v>21</v>
      </c>
      <c r="D303" s="68" t="s">
        <v>0</v>
      </c>
      <c r="E303" s="5" t="s">
        <v>21</v>
      </c>
      <c r="F303" s="5" t="s">
        <v>21</v>
      </c>
      <c r="G303" s="5">
        <v>76.144589999999994</v>
      </c>
      <c r="H303" s="5">
        <v>95.672635</v>
      </c>
      <c r="I303" s="6" t="s">
        <v>21</v>
      </c>
      <c r="J303" s="6" t="s">
        <v>21</v>
      </c>
      <c r="K303" s="5" t="s">
        <v>21</v>
      </c>
      <c r="L303" s="5" t="s">
        <v>21</v>
      </c>
      <c r="M303" s="5">
        <v>7.0976340000000002</v>
      </c>
      <c r="N303" s="5">
        <v>39.143005000000002</v>
      </c>
      <c r="O303" s="6" t="s">
        <v>21</v>
      </c>
      <c r="P303" s="6" t="s">
        <v>21</v>
      </c>
      <c r="Q303" s="5" t="s">
        <v>21</v>
      </c>
      <c r="R303" s="7">
        <v>0</v>
      </c>
      <c r="S303" s="5">
        <v>-20.008467</v>
      </c>
      <c r="T303" s="5">
        <v>-62.152515000000001</v>
      </c>
      <c r="U303" s="6" t="s">
        <v>21</v>
      </c>
      <c r="V303" s="51" t="s">
        <v>21</v>
      </c>
      <c r="AA303" s="12">
        <v>62.988399999999999</v>
      </c>
      <c r="AB303" s="12">
        <v>0</v>
      </c>
      <c r="AC303" s="12">
        <v>260.09785399999998</v>
      </c>
      <c r="AD303" s="12">
        <v>113.800667</v>
      </c>
      <c r="AE303" s="12">
        <v>95.675420000000003</v>
      </c>
      <c r="AF303" s="13">
        <v>0</v>
      </c>
      <c r="AG303" s="13">
        <v>100.106348</v>
      </c>
      <c r="AH303" s="12">
        <v>50.643338</v>
      </c>
      <c r="AI303" s="12">
        <v>28.143512000000001</v>
      </c>
      <c r="AJ303" s="12">
        <v>27.777137</v>
      </c>
      <c r="AK303" s="12">
        <v>19.043106999999999</v>
      </c>
      <c r="AL303" s="12">
        <v>0</v>
      </c>
      <c r="AM303" s="13">
        <v>0</v>
      </c>
      <c r="AN303" s="13">
        <v>55.744796999999998</v>
      </c>
      <c r="AO303" s="12">
        <v>34.302213000000002</v>
      </c>
      <c r="AP303" s="12">
        <v>12.325048000000001</v>
      </c>
      <c r="AQ303" s="12">
        <v>13.753935999999999</v>
      </c>
      <c r="AR303" s="12">
        <v>3.233079</v>
      </c>
      <c r="AS303" s="12">
        <v>0</v>
      </c>
      <c r="AT303" s="13">
        <v>0</v>
      </c>
      <c r="AU303" s="13">
        <v>69.044471000000001</v>
      </c>
      <c r="AV303" s="12">
        <v>39.143005000000002</v>
      </c>
      <c r="AW303" s="12">
        <v>18.304424000000001</v>
      </c>
      <c r="AX303" s="12">
        <v>18.081641999999999</v>
      </c>
      <c r="AY303" s="12">
        <v>18.304424000000001</v>
      </c>
      <c r="AZ303" s="12">
        <v>18.081641999999999</v>
      </c>
      <c r="BA303" s="13">
        <v>0</v>
      </c>
      <c r="BB303" s="13">
        <v>-103.15573999999999</v>
      </c>
      <c r="BC303" s="12">
        <v>-62.152515000000001</v>
      </c>
      <c r="BD303" s="12">
        <v>26.993169000000002</v>
      </c>
      <c r="BE303" s="12">
        <v>26.993169000000002</v>
      </c>
      <c r="BF303" s="12">
        <v>26.993169000000002</v>
      </c>
      <c r="BG303" s="12">
        <v>15.762604</v>
      </c>
      <c r="BH303" s="12">
        <v>473.31166100000002</v>
      </c>
      <c r="BI303" s="12">
        <v>473.31166100000002</v>
      </c>
      <c r="BJ303" s="12">
        <v>422.86149999999998</v>
      </c>
      <c r="BK303" s="12">
        <v>307.87088</v>
      </c>
      <c r="BL303" s="12">
        <v>326.76301899999999</v>
      </c>
      <c r="BM303" s="12">
        <v>0</v>
      </c>
      <c r="BN303" s="12">
        <v>28.475532000000001</v>
      </c>
      <c r="BO303" s="12">
        <v>28.475532000000001</v>
      </c>
      <c r="BP303" s="12">
        <v>130.31765100000001</v>
      </c>
      <c r="BQ303" s="12">
        <v>91.967566000000005</v>
      </c>
      <c r="BR303" s="12">
        <v>72.092342000000002</v>
      </c>
      <c r="BS303" s="12">
        <v>0</v>
      </c>
    </row>
    <row r="304" spans="2:71" x14ac:dyDescent="0.2">
      <c r="B304" s="11" t="s">
        <v>78</v>
      </c>
      <c r="C304" s="83" t="s">
        <v>21</v>
      </c>
      <c r="D304" s="68" t="s">
        <v>0</v>
      </c>
      <c r="E304" s="5" t="s">
        <v>21</v>
      </c>
      <c r="F304" s="5" t="s">
        <v>21</v>
      </c>
      <c r="G304" s="5">
        <v>0.86326000000000003</v>
      </c>
      <c r="H304" s="5">
        <v>0.47310400000000002</v>
      </c>
      <c r="I304" s="6" t="s">
        <v>21</v>
      </c>
      <c r="J304" s="6" t="s">
        <v>21</v>
      </c>
      <c r="K304" s="5" t="s">
        <v>21</v>
      </c>
      <c r="L304" s="5" t="s">
        <v>21</v>
      </c>
      <c r="M304" s="5">
        <v>-0.105389</v>
      </c>
      <c r="N304" s="5">
        <v>-0.34778999999999999</v>
      </c>
      <c r="O304" s="6" t="s">
        <v>21</v>
      </c>
      <c r="P304" s="6" t="s">
        <v>21</v>
      </c>
      <c r="Q304" s="5" t="s">
        <v>21</v>
      </c>
      <c r="R304" s="7">
        <v>0</v>
      </c>
      <c r="S304" s="5">
        <v>-3.3180990000000001</v>
      </c>
      <c r="T304" s="5">
        <v>-9.8603319999999997</v>
      </c>
      <c r="U304" s="6" t="s">
        <v>21</v>
      </c>
      <c r="V304" s="51" t="s">
        <v>21</v>
      </c>
      <c r="AA304" s="12">
        <v>14.62912758</v>
      </c>
      <c r="AB304" s="12">
        <v>0</v>
      </c>
      <c r="AC304" s="12">
        <v>2.529728</v>
      </c>
      <c r="AD304" s="12">
        <v>0.88746999999999998</v>
      </c>
      <c r="AE304" s="12">
        <v>0.94212399999999996</v>
      </c>
      <c r="AF304" s="13">
        <v>0</v>
      </c>
      <c r="AG304" s="13">
        <v>1.568587</v>
      </c>
      <c r="AH304" s="12">
        <v>0.24384800000000001</v>
      </c>
      <c r="AI304" s="12">
        <v>0.30811300000000003</v>
      </c>
      <c r="AJ304" s="12">
        <v>0.44033299999999997</v>
      </c>
      <c r="AK304" s="12">
        <v>0.45397999999999999</v>
      </c>
      <c r="AL304" s="12">
        <v>0</v>
      </c>
      <c r="AM304" s="13">
        <v>0</v>
      </c>
      <c r="AN304" s="13">
        <v>0.16558300000000001</v>
      </c>
      <c r="AO304" s="12">
        <v>-0.36590200000000001</v>
      </c>
      <c r="AP304" s="12">
        <v>-0.252724</v>
      </c>
      <c r="AQ304" s="12">
        <v>-0.109233</v>
      </c>
      <c r="AR304" s="12">
        <v>-0.117452</v>
      </c>
      <c r="AS304" s="12">
        <v>0</v>
      </c>
      <c r="AT304" s="13">
        <v>0</v>
      </c>
      <c r="AU304" s="13">
        <v>0.225995</v>
      </c>
      <c r="AV304" s="12">
        <v>-0.34778999999999999</v>
      </c>
      <c r="AW304" s="12">
        <v>-0.23556099999999999</v>
      </c>
      <c r="AX304" s="12">
        <v>-9.3230999999999994E-2</v>
      </c>
      <c r="AY304" s="12">
        <v>-0.23556099999999999</v>
      </c>
      <c r="AZ304" s="12">
        <v>-9.3230999999999994E-2</v>
      </c>
      <c r="BA304" s="13">
        <v>0</v>
      </c>
      <c r="BB304" s="13">
        <v>-14.079324</v>
      </c>
      <c r="BC304" s="12">
        <v>-9.8603319999999997</v>
      </c>
      <c r="BD304" s="12">
        <v>5.3698139999999999</v>
      </c>
      <c r="BE304" s="12">
        <v>5.3698139999999999</v>
      </c>
      <c r="BF304" s="12">
        <v>5.3698139999999999</v>
      </c>
      <c r="BG304" s="12">
        <v>-4.3274280000000003</v>
      </c>
      <c r="BH304" s="12">
        <v>41.618163000000003</v>
      </c>
      <c r="BI304" s="12">
        <v>41.618163000000003</v>
      </c>
      <c r="BJ304" s="12">
        <v>11.234847</v>
      </c>
      <c r="BK304" s="12">
        <v>5.7723999999999998E-2</v>
      </c>
      <c r="BL304" s="12">
        <v>-0.26255699999999998</v>
      </c>
      <c r="BM304" s="12">
        <v>0</v>
      </c>
      <c r="BN304" s="12">
        <v>28.457633000000001</v>
      </c>
      <c r="BO304" s="12">
        <v>28.457633000000001</v>
      </c>
      <c r="BP304" s="12">
        <v>34.601667999999997</v>
      </c>
      <c r="BQ304" s="12">
        <v>30.271426999999999</v>
      </c>
      <c r="BR304" s="12">
        <v>26.949235000000002</v>
      </c>
      <c r="BS304" s="12">
        <v>0</v>
      </c>
    </row>
    <row r="305" spans="2:71" x14ac:dyDescent="0.2">
      <c r="B305" s="11" t="s">
        <v>148</v>
      </c>
      <c r="C305" s="60" t="s">
        <v>21</v>
      </c>
      <c r="D305" s="68" t="s">
        <v>0</v>
      </c>
      <c r="E305" s="5" t="s">
        <v>21</v>
      </c>
      <c r="F305" s="5" t="s">
        <v>21</v>
      </c>
      <c r="G305" s="5">
        <v>375.68108899999999</v>
      </c>
      <c r="H305" s="5">
        <v>349.99033500000002</v>
      </c>
      <c r="I305" s="6" t="s">
        <v>21</v>
      </c>
      <c r="J305" s="6" t="s">
        <v>21</v>
      </c>
      <c r="K305" s="5" t="s">
        <v>21</v>
      </c>
      <c r="L305" s="5" t="s">
        <v>21</v>
      </c>
      <c r="M305" s="5">
        <v>130.91887</v>
      </c>
      <c r="N305" s="5">
        <v>155.20409699999999</v>
      </c>
      <c r="O305" s="6" t="s">
        <v>21</v>
      </c>
      <c r="P305" s="6" t="s">
        <v>21</v>
      </c>
      <c r="Q305" s="5" t="s">
        <v>21</v>
      </c>
      <c r="R305" s="7">
        <v>0</v>
      </c>
      <c r="S305" s="5">
        <v>-17.454394000000001</v>
      </c>
      <c r="T305" s="5">
        <v>-35.207917999999999</v>
      </c>
      <c r="U305" s="6" t="s">
        <v>21</v>
      </c>
      <c r="V305" s="51" t="s">
        <v>21</v>
      </c>
      <c r="AA305" s="12">
        <v>1270.964798727</v>
      </c>
      <c r="AB305" s="12">
        <v>0</v>
      </c>
      <c r="AC305" s="12">
        <v>774.874596</v>
      </c>
      <c r="AD305" s="12">
        <v>353.56489599999998</v>
      </c>
      <c r="AE305" s="12">
        <v>260.43440800000002</v>
      </c>
      <c r="AF305" s="13">
        <v>0</v>
      </c>
      <c r="AG305" s="13">
        <v>250.80507800000001</v>
      </c>
      <c r="AH305" s="12">
        <v>131.69537800000001</v>
      </c>
      <c r="AI305" s="12">
        <v>128.756328</v>
      </c>
      <c r="AJ305" s="12">
        <v>50.60575</v>
      </c>
      <c r="AK305" s="12">
        <v>120.560907</v>
      </c>
      <c r="AL305" s="12">
        <v>0</v>
      </c>
      <c r="AM305" s="13">
        <v>0</v>
      </c>
      <c r="AN305" s="13">
        <v>78.779092000000006</v>
      </c>
      <c r="AO305" s="12">
        <v>73.169696999999999</v>
      </c>
      <c r="AP305" s="12">
        <v>45.204618000000004</v>
      </c>
      <c r="AQ305" s="12">
        <v>-17.713442000000001</v>
      </c>
      <c r="AR305" s="12">
        <v>37.316110000000002</v>
      </c>
      <c r="AS305" s="12">
        <v>0</v>
      </c>
      <c r="AT305" s="13">
        <v>0</v>
      </c>
      <c r="AU305" s="13">
        <v>286.67559899999998</v>
      </c>
      <c r="AV305" s="12">
        <v>142.506777</v>
      </c>
      <c r="AW305" s="12">
        <v>127.76611699999999</v>
      </c>
      <c r="AX305" s="12">
        <v>67.599383000000003</v>
      </c>
      <c r="AY305" s="12">
        <v>127.76611699999999</v>
      </c>
      <c r="AZ305" s="12">
        <v>67.599383000000003</v>
      </c>
      <c r="BA305" s="13">
        <v>0</v>
      </c>
      <c r="BB305" s="13">
        <v>-86.178842000000003</v>
      </c>
      <c r="BC305" s="12">
        <v>-35.207917999999999</v>
      </c>
      <c r="BD305" s="12">
        <v>-3.6854830000000001</v>
      </c>
      <c r="BE305" s="12">
        <v>-3.6854830000000001</v>
      </c>
      <c r="BF305" s="12">
        <v>-3.6854830000000001</v>
      </c>
      <c r="BG305" s="12">
        <v>-82.376023000000004</v>
      </c>
      <c r="BH305" s="12">
        <v>2597.4231669999999</v>
      </c>
      <c r="BI305" s="12">
        <v>2597.4231669999999</v>
      </c>
      <c r="BJ305" s="12">
        <v>2396.9828400000001</v>
      </c>
      <c r="BK305" s="12">
        <v>2991.784474</v>
      </c>
      <c r="BL305" s="12">
        <v>3257.8579340000001</v>
      </c>
      <c r="BM305" s="12">
        <v>0</v>
      </c>
      <c r="BN305" s="12">
        <v>1121.6717759999999</v>
      </c>
      <c r="BO305" s="12">
        <v>1121.6717759999999</v>
      </c>
      <c r="BP305" s="12">
        <v>951.904088</v>
      </c>
      <c r="BQ305" s="12">
        <v>918.43649300000004</v>
      </c>
      <c r="BR305" s="12">
        <v>1027.190951</v>
      </c>
      <c r="BS305" s="12">
        <v>0</v>
      </c>
    </row>
    <row r="306" spans="2:71" x14ac:dyDescent="0.2">
      <c r="B306" s="11" t="s">
        <v>46</v>
      </c>
      <c r="C306" s="60" t="s">
        <v>21</v>
      </c>
      <c r="D306" s="68" t="s">
        <v>0</v>
      </c>
      <c r="E306" s="5" t="s">
        <v>21</v>
      </c>
      <c r="F306" s="5" t="s">
        <v>21</v>
      </c>
      <c r="G306" s="5">
        <v>2.058821</v>
      </c>
      <c r="H306" s="5">
        <v>68.158439000000001</v>
      </c>
      <c r="I306" s="6" t="s">
        <v>21</v>
      </c>
      <c r="J306" s="6" t="s">
        <v>21</v>
      </c>
      <c r="K306" s="5" t="s">
        <v>21</v>
      </c>
      <c r="L306" s="5" t="s">
        <v>21</v>
      </c>
      <c r="M306" s="5">
        <v>-1.402917</v>
      </c>
      <c r="N306" s="5">
        <v>-3.871991</v>
      </c>
      <c r="O306" s="6" t="s">
        <v>21</v>
      </c>
      <c r="P306" s="6" t="s">
        <v>21</v>
      </c>
      <c r="Q306" s="5" t="s">
        <v>21</v>
      </c>
      <c r="R306" s="7">
        <v>0</v>
      </c>
      <c r="S306" s="5">
        <v>3.212078</v>
      </c>
      <c r="T306" s="5">
        <v>-19.601306999999998</v>
      </c>
      <c r="U306" s="6" t="s">
        <v>21</v>
      </c>
      <c r="V306" s="51" t="s">
        <v>21</v>
      </c>
      <c r="AA306" s="12">
        <v>45.15</v>
      </c>
      <c r="AB306" s="12">
        <v>0</v>
      </c>
      <c r="AC306" s="12">
        <v>189.95400699999999</v>
      </c>
      <c r="AD306" s="12">
        <v>66.212584000000007</v>
      </c>
      <c r="AE306" s="12">
        <v>1.7932539999999999</v>
      </c>
      <c r="AF306" s="13">
        <v>0</v>
      </c>
      <c r="AG306" s="13">
        <v>-2.1232150000000001</v>
      </c>
      <c r="AH306" s="12">
        <v>-1.4824600000000001</v>
      </c>
      <c r="AI306" s="12">
        <v>-1.580074</v>
      </c>
      <c r="AJ306" s="12">
        <v>0.79611500000000002</v>
      </c>
      <c r="AK306" s="12">
        <v>1.1171E-2</v>
      </c>
      <c r="AL306" s="12">
        <v>0</v>
      </c>
      <c r="AM306" s="13">
        <v>0</v>
      </c>
      <c r="AN306" s="13">
        <v>-9.6739529999999991</v>
      </c>
      <c r="AO306" s="12">
        <v>-3.9673669999999999</v>
      </c>
      <c r="AP306" s="12">
        <v>-46.061459999999997</v>
      </c>
      <c r="AQ306" s="12">
        <v>-0.61898600000000004</v>
      </c>
      <c r="AR306" s="12">
        <v>-1.5215460000000001</v>
      </c>
      <c r="AS306" s="12">
        <v>0</v>
      </c>
      <c r="AT306" s="13">
        <v>0</v>
      </c>
      <c r="AU306" s="13">
        <v>-9.4259769999999996</v>
      </c>
      <c r="AV306" s="12">
        <v>-3.871991</v>
      </c>
      <c r="AW306" s="12">
        <v>-45.950561</v>
      </c>
      <c r="AX306" s="12">
        <v>-0.50067200000000001</v>
      </c>
      <c r="AY306" s="12">
        <v>-45.950561</v>
      </c>
      <c r="AZ306" s="12">
        <v>-0.50067200000000001</v>
      </c>
      <c r="BA306" s="13">
        <v>0</v>
      </c>
      <c r="BB306" s="13">
        <v>-31.501816000000002</v>
      </c>
      <c r="BC306" s="12">
        <v>-19.601306999999998</v>
      </c>
      <c r="BD306" s="12">
        <v>-2.2263139999999999</v>
      </c>
      <c r="BE306" s="12">
        <v>-2.2263139999999999</v>
      </c>
      <c r="BF306" s="12">
        <v>-2.2263139999999999</v>
      </c>
      <c r="BG306" s="12">
        <v>-0.87048099999999995</v>
      </c>
      <c r="BH306" s="12">
        <v>48.250343000000001</v>
      </c>
      <c r="BI306" s="12">
        <v>48.250343000000001</v>
      </c>
      <c r="BJ306" s="12">
        <v>2.129515</v>
      </c>
      <c r="BK306" s="12">
        <v>2.4559139999999999</v>
      </c>
      <c r="BL306" s="12">
        <v>2.0480670000000001</v>
      </c>
      <c r="BM306" s="12">
        <v>0</v>
      </c>
      <c r="BN306" s="12">
        <v>17.840820000000001</v>
      </c>
      <c r="BO306" s="12">
        <v>17.840820000000001</v>
      </c>
      <c r="BP306" s="12">
        <v>20.208583999999998</v>
      </c>
      <c r="BQ306" s="12">
        <v>19.305486999999999</v>
      </c>
      <c r="BR306" s="12">
        <v>24.39601</v>
      </c>
      <c r="BS306" s="12">
        <v>0</v>
      </c>
    </row>
    <row r="307" spans="2:71" x14ac:dyDescent="0.2">
      <c r="B307" s="11" t="s">
        <v>155</v>
      </c>
      <c r="C307" s="60" t="s">
        <v>21</v>
      </c>
      <c r="D307" s="68" t="s">
        <v>0</v>
      </c>
      <c r="E307" s="5" t="s">
        <v>21</v>
      </c>
      <c r="F307" s="5" t="s">
        <v>21</v>
      </c>
      <c r="G307" s="5">
        <v>106.79043</v>
      </c>
      <c r="H307" s="5">
        <v>55.888550000000002</v>
      </c>
      <c r="I307" s="6" t="s">
        <v>21</v>
      </c>
      <c r="J307" s="6" t="s">
        <v>21</v>
      </c>
      <c r="K307" s="5" t="s">
        <v>21</v>
      </c>
      <c r="L307" s="5" t="s">
        <v>21</v>
      </c>
      <c r="M307" s="5">
        <v>4.0397249999999998</v>
      </c>
      <c r="N307" s="5">
        <v>2.4279420000000003</v>
      </c>
      <c r="O307" s="6" t="s">
        <v>21</v>
      </c>
      <c r="P307" s="6" t="s">
        <v>21</v>
      </c>
      <c r="Q307" s="5" t="s">
        <v>21</v>
      </c>
      <c r="R307" s="7">
        <v>0</v>
      </c>
      <c r="S307" s="5">
        <v>2.5042879999999998</v>
      </c>
      <c r="T307" s="5">
        <v>4.5985740000000002</v>
      </c>
      <c r="U307" s="6" t="s">
        <v>21</v>
      </c>
      <c r="V307" s="51" t="s">
        <v>21</v>
      </c>
      <c r="AA307" s="12">
        <v>54.9</v>
      </c>
      <c r="AB307" s="12">
        <v>0</v>
      </c>
      <c r="AC307" s="12">
        <v>1118.949073</v>
      </c>
      <c r="AD307" s="12">
        <v>52.933517000000002</v>
      </c>
      <c r="AE307" s="12">
        <v>70.817886999999999</v>
      </c>
      <c r="AF307" s="13">
        <v>0</v>
      </c>
      <c r="AG307" s="13">
        <v>31.595324000000002</v>
      </c>
      <c r="AH307" s="12">
        <v>10.060641</v>
      </c>
      <c r="AI307" s="12">
        <v>9.3131789999999999</v>
      </c>
      <c r="AJ307" s="12">
        <v>11.041454999999999</v>
      </c>
      <c r="AK307" s="12">
        <v>10.718442</v>
      </c>
      <c r="AL307" s="12">
        <v>0</v>
      </c>
      <c r="AM307" s="13">
        <v>0</v>
      </c>
      <c r="AN307" s="13">
        <v>6.2719529999999999</v>
      </c>
      <c r="AO307" s="12">
        <v>2.2831100000000002</v>
      </c>
      <c r="AP307" s="12">
        <v>-2.6112540000000002</v>
      </c>
      <c r="AQ307" s="12">
        <v>-4.2695730000000003</v>
      </c>
      <c r="AR307" s="12">
        <v>3.3565930000000002</v>
      </c>
      <c r="AS307" s="12">
        <v>0</v>
      </c>
      <c r="AT307" s="13">
        <v>0</v>
      </c>
      <c r="AU307" s="13">
        <v>6.7213659999999997</v>
      </c>
      <c r="AV307" s="12">
        <v>2.4279419999999998</v>
      </c>
      <c r="AW307" s="12">
        <v>-2.239503</v>
      </c>
      <c r="AX307" s="12">
        <v>-3.578462</v>
      </c>
      <c r="AY307" s="12">
        <v>-2.239503</v>
      </c>
      <c r="AZ307" s="12">
        <v>-3.578462</v>
      </c>
      <c r="BA307" s="13">
        <v>0</v>
      </c>
      <c r="BB307" s="13">
        <v>10.356342</v>
      </c>
      <c r="BC307" s="12">
        <v>4.5985740000000002</v>
      </c>
      <c r="BD307" s="12">
        <v>0.54099399999999997</v>
      </c>
      <c r="BE307" s="12">
        <v>0.54099399999999997</v>
      </c>
      <c r="BF307" s="12">
        <v>0.54099399999999997</v>
      </c>
      <c r="BG307" s="12">
        <v>-1.3114680000000001</v>
      </c>
      <c r="BH307" s="12">
        <v>-24.806702999999999</v>
      </c>
      <c r="BI307" s="12">
        <v>-24.806702999999999</v>
      </c>
      <c r="BJ307" s="12">
        <v>-5.9418550000000003</v>
      </c>
      <c r="BK307" s="12">
        <v>0.36868000000000001</v>
      </c>
      <c r="BL307" s="12">
        <v>-5.5620700000000003</v>
      </c>
      <c r="BM307" s="12">
        <v>0</v>
      </c>
      <c r="BN307" s="12">
        <v>54.923991999999998</v>
      </c>
      <c r="BO307" s="12">
        <v>54.923991999999998</v>
      </c>
      <c r="BP307" s="12">
        <v>53.614334999999997</v>
      </c>
      <c r="BQ307" s="12">
        <v>52.170195</v>
      </c>
      <c r="BR307" s="12">
        <v>48.037697999999999</v>
      </c>
      <c r="BS307" s="12">
        <v>0</v>
      </c>
    </row>
    <row r="308" spans="2:71" x14ac:dyDescent="0.2">
      <c r="B308" s="11" t="s">
        <v>191</v>
      </c>
      <c r="C308" s="60" t="s">
        <v>21</v>
      </c>
      <c r="D308" s="68" t="s">
        <v>0</v>
      </c>
      <c r="E308" s="5" t="s">
        <v>21</v>
      </c>
      <c r="F308" s="5" t="s">
        <v>21</v>
      </c>
      <c r="G308" s="5">
        <v>669.03941199999997</v>
      </c>
      <c r="H308" s="5">
        <v>538.85418500000003</v>
      </c>
      <c r="I308" s="6" t="s">
        <v>21</v>
      </c>
      <c r="J308" s="6" t="s">
        <v>21</v>
      </c>
      <c r="K308" s="5" t="s">
        <v>21</v>
      </c>
      <c r="L308" s="5" t="s">
        <v>21</v>
      </c>
      <c r="M308" s="5">
        <v>96.903886999999997</v>
      </c>
      <c r="N308" s="5">
        <v>109.469627</v>
      </c>
      <c r="O308" s="6" t="s">
        <v>21</v>
      </c>
      <c r="P308" s="6" t="s">
        <v>21</v>
      </c>
      <c r="Q308" s="5" t="s">
        <v>21</v>
      </c>
      <c r="R308" s="7">
        <v>0</v>
      </c>
      <c r="S308" s="5">
        <v>40.384360000000001</v>
      </c>
      <c r="T308" s="5">
        <v>-73.631675000000001</v>
      </c>
      <c r="U308" s="6" t="s">
        <v>21</v>
      </c>
      <c r="V308" s="51" t="s">
        <v>21</v>
      </c>
      <c r="AA308" s="12">
        <v>1820.5</v>
      </c>
      <c r="AB308" s="12">
        <v>0</v>
      </c>
      <c r="AC308" s="12">
        <v>1802.9394070000001</v>
      </c>
      <c r="AD308" s="12">
        <v>619.09567500000003</v>
      </c>
      <c r="AE308" s="12">
        <v>612.60690399999999</v>
      </c>
      <c r="AF308" s="13">
        <v>0</v>
      </c>
      <c r="AG308" s="13">
        <v>416.48872299999999</v>
      </c>
      <c r="AH308" s="12">
        <v>158.99365800000001</v>
      </c>
      <c r="AI308" s="12">
        <v>146.45705699999999</v>
      </c>
      <c r="AJ308" s="12">
        <v>157.90171699999999</v>
      </c>
      <c r="AK308" s="12">
        <v>160.825896</v>
      </c>
      <c r="AL308" s="12">
        <v>0</v>
      </c>
      <c r="AM308" s="13">
        <v>0</v>
      </c>
      <c r="AN308" s="13">
        <v>210.724841</v>
      </c>
      <c r="AO308" s="12">
        <v>98.069925999999995</v>
      </c>
      <c r="AP308" s="12">
        <v>88.154555000000002</v>
      </c>
      <c r="AQ308" s="12">
        <v>87.772429000000002</v>
      </c>
      <c r="AR308" s="12">
        <v>86.053285000000002</v>
      </c>
      <c r="AS308" s="12">
        <v>0</v>
      </c>
      <c r="AT308" s="13">
        <v>0</v>
      </c>
      <c r="AU308" s="13">
        <v>244.23817600000001</v>
      </c>
      <c r="AV308" s="12">
        <v>109.469627</v>
      </c>
      <c r="AW308" s="12">
        <v>99.345150000000004</v>
      </c>
      <c r="AX308" s="12">
        <v>101.416729</v>
      </c>
      <c r="AY308" s="12">
        <v>99.345150000000004</v>
      </c>
      <c r="AZ308" s="12">
        <v>101.416729</v>
      </c>
      <c r="BA308" s="13">
        <v>0</v>
      </c>
      <c r="BB308" s="13">
        <v>-139.30368300000001</v>
      </c>
      <c r="BC308" s="12">
        <v>-73.631675000000001</v>
      </c>
      <c r="BD308" s="12">
        <v>104.733574</v>
      </c>
      <c r="BE308" s="12">
        <v>104.733574</v>
      </c>
      <c r="BF308" s="12">
        <v>104.733574</v>
      </c>
      <c r="BG308" s="12">
        <v>28.933703999999999</v>
      </c>
      <c r="BH308" s="12">
        <v>325.026477</v>
      </c>
      <c r="BI308" s="12">
        <v>325.026477</v>
      </c>
      <c r="BJ308" s="12">
        <v>298.53660100000002</v>
      </c>
      <c r="BK308" s="12">
        <v>341.67093299999999</v>
      </c>
      <c r="BL308" s="12">
        <v>208.82745800000001</v>
      </c>
      <c r="BM308" s="12">
        <v>0</v>
      </c>
      <c r="BN308" s="12">
        <v>508.08521100000002</v>
      </c>
      <c r="BO308" s="12">
        <v>508.08521100000002</v>
      </c>
      <c r="BP308" s="12">
        <v>600.59118699999999</v>
      </c>
      <c r="BQ308" s="12">
        <v>638.70372999999995</v>
      </c>
      <c r="BR308" s="12">
        <v>681.95346400000005</v>
      </c>
      <c r="BS308" s="12">
        <v>0</v>
      </c>
    </row>
    <row r="309" spans="2:71" x14ac:dyDescent="0.2">
      <c r="B309" s="11" t="s">
        <v>65</v>
      </c>
      <c r="C309" s="60" t="s">
        <v>21</v>
      </c>
      <c r="D309" s="68" t="s">
        <v>0</v>
      </c>
      <c r="E309" s="5" t="s">
        <v>21</v>
      </c>
      <c r="F309" s="5" t="s">
        <v>21</v>
      </c>
      <c r="G309" s="5">
        <v>158.05708899999999</v>
      </c>
      <c r="H309" s="5">
        <v>141.23429400000001</v>
      </c>
      <c r="I309" s="6" t="s">
        <v>21</v>
      </c>
      <c r="J309" s="6" t="s">
        <v>21</v>
      </c>
      <c r="K309" s="5" t="s">
        <v>21</v>
      </c>
      <c r="L309" s="5" t="s">
        <v>21</v>
      </c>
      <c r="M309" s="5">
        <v>92.793248999999989</v>
      </c>
      <c r="N309" s="5">
        <v>42.404628000000002</v>
      </c>
      <c r="O309" s="6" t="s">
        <v>21</v>
      </c>
      <c r="P309" s="6" t="s">
        <v>21</v>
      </c>
      <c r="Q309" s="5" t="s">
        <v>21</v>
      </c>
      <c r="R309" s="7">
        <v>0</v>
      </c>
      <c r="S309" s="5">
        <v>47.649149999999999</v>
      </c>
      <c r="T309" s="5">
        <v>-118.30814599999999</v>
      </c>
      <c r="U309" s="6" t="s">
        <v>21</v>
      </c>
      <c r="V309" s="51" t="s">
        <v>21</v>
      </c>
      <c r="AA309" s="12">
        <v>624.375</v>
      </c>
      <c r="AB309" s="12">
        <v>0</v>
      </c>
      <c r="AC309" s="12">
        <v>519.05337399999996</v>
      </c>
      <c r="AD309" s="12">
        <v>259.13850300000001</v>
      </c>
      <c r="AE309" s="12">
        <v>148.21949599999999</v>
      </c>
      <c r="AF309" s="13">
        <v>0</v>
      </c>
      <c r="AG309" s="13">
        <v>142.45529999999999</v>
      </c>
      <c r="AH309" s="12">
        <v>29.808603000000002</v>
      </c>
      <c r="AI309" s="12">
        <v>27.748896999999999</v>
      </c>
      <c r="AJ309" s="12">
        <v>57.482498999999997</v>
      </c>
      <c r="AK309" s="12">
        <v>80.563687000000002</v>
      </c>
      <c r="AL309" s="12">
        <v>0</v>
      </c>
      <c r="AM309" s="13">
        <v>0</v>
      </c>
      <c r="AN309" s="13">
        <v>130.87365399999999</v>
      </c>
      <c r="AO309" s="12">
        <v>27.695519999999998</v>
      </c>
      <c r="AP309" s="12">
        <v>19.958113999999998</v>
      </c>
      <c r="AQ309" s="12">
        <v>52.386510999999999</v>
      </c>
      <c r="AR309" s="12">
        <v>74.480037999999993</v>
      </c>
      <c r="AS309" s="12">
        <v>0</v>
      </c>
      <c r="AT309" s="13">
        <v>0</v>
      </c>
      <c r="AU309" s="13">
        <v>174.423776</v>
      </c>
      <c r="AV309" s="12">
        <v>42.404628000000002</v>
      </c>
      <c r="AW309" s="12">
        <v>41.043194999999997</v>
      </c>
      <c r="AX309" s="12">
        <v>69.630666000000005</v>
      </c>
      <c r="AY309" s="12">
        <v>41.043194999999997</v>
      </c>
      <c r="AZ309" s="12">
        <v>69.630666000000005</v>
      </c>
      <c r="BA309" s="13">
        <v>0</v>
      </c>
      <c r="BB309" s="13">
        <v>-102.668516</v>
      </c>
      <c r="BC309" s="12">
        <v>-118.30814599999999</v>
      </c>
      <c r="BD309" s="12">
        <v>52.998576999999997</v>
      </c>
      <c r="BE309" s="12">
        <v>52.998576999999997</v>
      </c>
      <c r="BF309" s="12">
        <v>52.998576999999997</v>
      </c>
      <c r="BG309" s="12">
        <v>-17.288643</v>
      </c>
      <c r="BH309" s="12">
        <v>2092.222307</v>
      </c>
      <c r="BI309" s="12">
        <v>2092.222307</v>
      </c>
      <c r="BJ309" s="12">
        <v>1718.371885</v>
      </c>
      <c r="BK309" s="12">
        <v>1849.1452059999999</v>
      </c>
      <c r="BL309" s="12">
        <v>1840.848704</v>
      </c>
      <c r="BM309" s="12">
        <v>0</v>
      </c>
      <c r="BN309" s="12">
        <v>509.19613800000002</v>
      </c>
      <c r="BO309" s="12">
        <v>509.19613800000002</v>
      </c>
      <c r="BP309" s="12">
        <v>479.65230700000001</v>
      </c>
      <c r="BQ309" s="12">
        <v>480.88485700000001</v>
      </c>
      <c r="BR309" s="12">
        <v>563.32104600000002</v>
      </c>
      <c r="BS309" s="12">
        <v>0</v>
      </c>
    </row>
    <row r="310" spans="2:71" x14ac:dyDescent="0.2">
      <c r="B310" s="11" t="s">
        <v>168</v>
      </c>
      <c r="C310" s="60" t="s">
        <v>21</v>
      </c>
      <c r="D310" s="68" t="s">
        <v>0</v>
      </c>
      <c r="E310" s="5" t="s">
        <v>21</v>
      </c>
      <c r="F310" s="5" t="s">
        <v>21</v>
      </c>
      <c r="G310" s="5">
        <v>57.350012999999997</v>
      </c>
      <c r="H310" s="5">
        <v>54.422953</v>
      </c>
      <c r="I310" s="6" t="s">
        <v>21</v>
      </c>
      <c r="J310" s="6" t="s">
        <v>21</v>
      </c>
      <c r="K310" s="5" t="s">
        <v>21</v>
      </c>
      <c r="L310" s="5" t="s">
        <v>21</v>
      </c>
      <c r="M310" s="5">
        <v>-0.11902899999999983</v>
      </c>
      <c r="N310" s="5">
        <v>1.307415</v>
      </c>
      <c r="O310" s="6" t="s">
        <v>21</v>
      </c>
      <c r="P310" s="6" t="s">
        <v>21</v>
      </c>
      <c r="Q310" s="5" t="s">
        <v>21</v>
      </c>
      <c r="R310" s="7">
        <v>0</v>
      </c>
      <c r="S310" s="5">
        <v>-6.220129</v>
      </c>
      <c r="T310" s="5">
        <v>-1.093494</v>
      </c>
      <c r="U310" s="6" t="s">
        <v>21</v>
      </c>
      <c r="V310" s="51" t="s">
        <v>21</v>
      </c>
      <c r="AA310" s="12">
        <v>164</v>
      </c>
      <c r="AB310" s="12">
        <v>0</v>
      </c>
      <c r="AC310" s="12">
        <v>156.56329700000001</v>
      </c>
      <c r="AD310" s="12">
        <v>57.604793000000001</v>
      </c>
      <c r="AE310" s="12">
        <v>52.257936999999998</v>
      </c>
      <c r="AF310" s="13">
        <v>0</v>
      </c>
      <c r="AG310" s="13">
        <v>24.212817999999999</v>
      </c>
      <c r="AH310" s="12">
        <v>9.2052370000000003</v>
      </c>
      <c r="AI310" s="12">
        <v>5.9303179999999998</v>
      </c>
      <c r="AJ310" s="12">
        <v>5.0214129999999999</v>
      </c>
      <c r="AK310" s="12">
        <v>7.0910880000000001</v>
      </c>
      <c r="AL310" s="12">
        <v>0</v>
      </c>
      <c r="AM310" s="13">
        <v>0</v>
      </c>
      <c r="AN310" s="13">
        <v>-10.589643000000001</v>
      </c>
      <c r="AO310" s="12">
        <v>0.39386399999999999</v>
      </c>
      <c r="AP310" s="12">
        <v>-7.1852879999999999</v>
      </c>
      <c r="AQ310" s="12">
        <v>-6.4317589999999996</v>
      </c>
      <c r="AR310" s="12">
        <v>-3.3992369999999998</v>
      </c>
      <c r="AS310" s="12">
        <v>0</v>
      </c>
      <c r="AT310" s="13">
        <v>0</v>
      </c>
      <c r="AU310" s="13">
        <v>-6.8933340000000003</v>
      </c>
      <c r="AV310" s="12">
        <v>1.307415</v>
      </c>
      <c r="AW310" s="12">
        <v>-6.0187169999999997</v>
      </c>
      <c r="AX310" s="12">
        <v>-5.1620489999999997</v>
      </c>
      <c r="AY310" s="12">
        <v>-6.0187169999999997</v>
      </c>
      <c r="AZ310" s="12">
        <v>-5.1620489999999997</v>
      </c>
      <c r="BA310" s="13">
        <v>0</v>
      </c>
      <c r="BB310" s="13">
        <v>-8.8729340000000008</v>
      </c>
      <c r="BC310" s="12">
        <v>-1.093494</v>
      </c>
      <c r="BD310" s="12">
        <v>-1.0868169999999999</v>
      </c>
      <c r="BE310" s="12">
        <v>-1.0868169999999999</v>
      </c>
      <c r="BF310" s="12">
        <v>-1.0868169999999999</v>
      </c>
      <c r="BG310" s="12">
        <v>-5.0569660000000001</v>
      </c>
      <c r="BH310" s="12">
        <v>1.8304199999999999</v>
      </c>
      <c r="BI310" s="12">
        <v>1.8304199999999999</v>
      </c>
      <c r="BJ310" s="12">
        <v>1.7920309999999999</v>
      </c>
      <c r="BK310" s="12">
        <v>4.7875779999999999</v>
      </c>
      <c r="BL310" s="12">
        <v>43.509667</v>
      </c>
      <c r="BM310" s="12">
        <v>0</v>
      </c>
      <c r="BN310" s="12">
        <v>125.57048500000001</v>
      </c>
      <c r="BO310" s="12">
        <v>125.57048500000001</v>
      </c>
      <c r="BP310" s="12">
        <v>113.551222</v>
      </c>
      <c r="BQ310" s="12">
        <v>108.16865</v>
      </c>
      <c r="BR310" s="12">
        <v>93.786002999999994</v>
      </c>
      <c r="BS310" s="12">
        <v>0</v>
      </c>
    </row>
    <row r="311" spans="2:71" x14ac:dyDescent="0.2">
      <c r="B311" s="11" t="s">
        <v>109</v>
      </c>
      <c r="C311" s="60" t="s">
        <v>21</v>
      </c>
      <c r="D311" s="68" t="s">
        <v>0</v>
      </c>
      <c r="E311" s="5" t="s">
        <v>21</v>
      </c>
      <c r="F311" s="5" t="s">
        <v>21</v>
      </c>
      <c r="G311" s="5">
        <v>361.920638</v>
      </c>
      <c r="H311" s="5">
        <v>230.151307</v>
      </c>
      <c r="I311" s="6" t="s">
        <v>21</v>
      </c>
      <c r="J311" s="6" t="s">
        <v>21</v>
      </c>
      <c r="K311" s="5" t="s">
        <v>21</v>
      </c>
      <c r="L311" s="5" t="s">
        <v>21</v>
      </c>
      <c r="M311" s="5">
        <v>124.357108</v>
      </c>
      <c r="N311" s="5">
        <v>51.870360999999995</v>
      </c>
      <c r="O311" s="6" t="s">
        <v>21</v>
      </c>
      <c r="P311" s="6" t="s">
        <v>21</v>
      </c>
      <c r="Q311" s="5" t="s">
        <v>21</v>
      </c>
      <c r="R311" s="7">
        <v>0</v>
      </c>
      <c r="S311" s="5">
        <v>72.433886999999999</v>
      </c>
      <c r="T311" s="5">
        <v>27.730509000000001</v>
      </c>
      <c r="U311" s="6" t="s">
        <v>21</v>
      </c>
      <c r="V311" s="51" t="s">
        <v>21</v>
      </c>
      <c r="AA311" s="12">
        <v>1428.1377147491999</v>
      </c>
      <c r="AB311" s="12">
        <v>0</v>
      </c>
      <c r="AC311" s="12">
        <v>734.72223899999995</v>
      </c>
      <c r="AD311" s="12">
        <v>305.95480900000001</v>
      </c>
      <c r="AE311" s="12">
        <v>317.97174999999999</v>
      </c>
      <c r="AF311" s="13">
        <v>0</v>
      </c>
      <c r="AG311" s="13">
        <v>366.981584</v>
      </c>
      <c r="AH311" s="12">
        <v>113.791433</v>
      </c>
      <c r="AI311" s="12">
        <v>155.03679199999999</v>
      </c>
      <c r="AJ311" s="12">
        <v>165.80752200000001</v>
      </c>
      <c r="AK311" s="12">
        <v>196.220741</v>
      </c>
      <c r="AL311" s="12">
        <v>0</v>
      </c>
      <c r="AM311" s="13">
        <v>0</v>
      </c>
      <c r="AN311" s="13">
        <v>159.601921</v>
      </c>
      <c r="AO311" s="12">
        <v>42.260264999999997</v>
      </c>
      <c r="AP311" s="12">
        <v>85.828119999999998</v>
      </c>
      <c r="AQ311" s="12">
        <v>85.388935000000004</v>
      </c>
      <c r="AR311" s="12">
        <v>111.999669</v>
      </c>
      <c r="AS311" s="12">
        <v>0</v>
      </c>
      <c r="AT311" s="13">
        <v>0</v>
      </c>
      <c r="AU311" s="13">
        <v>184.149282</v>
      </c>
      <c r="AV311" s="12">
        <v>51.870361000000003</v>
      </c>
      <c r="AW311" s="12">
        <v>96.174085000000005</v>
      </c>
      <c r="AX311" s="12">
        <v>94.785707000000002</v>
      </c>
      <c r="AY311" s="12">
        <v>96.174085000000005</v>
      </c>
      <c r="AZ311" s="12">
        <v>94.785707000000002</v>
      </c>
      <c r="BA311" s="13">
        <v>0</v>
      </c>
      <c r="BB311" s="13">
        <v>90.976161000000005</v>
      </c>
      <c r="BC311" s="12">
        <v>27.730509000000001</v>
      </c>
      <c r="BD311" s="12">
        <v>45.384956000000003</v>
      </c>
      <c r="BE311" s="12">
        <v>45.384956000000003</v>
      </c>
      <c r="BF311" s="12">
        <v>45.384956000000003</v>
      </c>
      <c r="BG311" s="12">
        <v>64.971496999999999</v>
      </c>
      <c r="BH311" s="12">
        <v>567.69858599999998</v>
      </c>
      <c r="BI311" s="12">
        <v>567.69858599999998</v>
      </c>
      <c r="BJ311" s="12">
        <v>606.46191099999999</v>
      </c>
      <c r="BK311" s="12">
        <v>588.80146999999999</v>
      </c>
      <c r="BL311" s="12">
        <v>594.64789299999995</v>
      </c>
      <c r="BM311" s="12">
        <v>0</v>
      </c>
      <c r="BN311" s="12">
        <v>695.00429699999995</v>
      </c>
      <c r="BO311" s="12">
        <v>695.00429699999995</v>
      </c>
      <c r="BP311" s="12">
        <v>746.40789700000005</v>
      </c>
      <c r="BQ311" s="12">
        <v>810.38575300000002</v>
      </c>
      <c r="BR311" s="12">
        <v>883.12937899999997</v>
      </c>
      <c r="BS311" s="12">
        <v>0</v>
      </c>
    </row>
    <row r="312" spans="2:71" x14ac:dyDescent="0.2">
      <c r="B312" s="11" t="s">
        <v>150</v>
      </c>
      <c r="C312" s="60" t="s">
        <v>21</v>
      </c>
      <c r="D312" s="68" t="s">
        <v>0</v>
      </c>
      <c r="E312" s="5" t="s">
        <v>21</v>
      </c>
      <c r="F312" s="5" t="s">
        <v>21</v>
      </c>
      <c r="G312" s="5">
        <v>104.196479</v>
      </c>
      <c r="H312" s="5">
        <v>138.49855299999999</v>
      </c>
      <c r="I312" s="6" t="s">
        <v>21</v>
      </c>
      <c r="J312" s="6" t="s">
        <v>21</v>
      </c>
      <c r="K312" s="5" t="s">
        <v>21</v>
      </c>
      <c r="L312" s="5" t="s">
        <v>21</v>
      </c>
      <c r="M312" s="5">
        <v>25.352461000000002</v>
      </c>
      <c r="N312" s="5">
        <v>33.259293999999997</v>
      </c>
      <c r="O312" s="6" t="s">
        <v>21</v>
      </c>
      <c r="P312" s="6" t="s">
        <v>21</v>
      </c>
      <c r="Q312" s="5" t="s">
        <v>21</v>
      </c>
      <c r="R312" s="7">
        <v>0</v>
      </c>
      <c r="S312" s="5">
        <v>-3.7309950000000001</v>
      </c>
      <c r="T312" s="5">
        <v>-24.054872</v>
      </c>
      <c r="U312" s="6" t="s">
        <v>21</v>
      </c>
      <c r="V312" s="51" t="s">
        <v>21</v>
      </c>
      <c r="AA312" s="12">
        <v>252.36</v>
      </c>
      <c r="AB312" s="12">
        <v>0</v>
      </c>
      <c r="AC312" s="12">
        <v>434.91933299999999</v>
      </c>
      <c r="AD312" s="12">
        <v>117.491883</v>
      </c>
      <c r="AE312" s="12">
        <v>150.27555599999999</v>
      </c>
      <c r="AF312" s="13">
        <v>0</v>
      </c>
      <c r="AG312" s="13">
        <v>137.947655</v>
      </c>
      <c r="AH312" s="12">
        <v>49.487664000000002</v>
      </c>
      <c r="AI312" s="12">
        <v>31.690726999999999</v>
      </c>
      <c r="AJ312" s="12">
        <v>66.495930999999999</v>
      </c>
      <c r="AK312" s="12">
        <v>43.900283999999999</v>
      </c>
      <c r="AL312" s="12">
        <v>0</v>
      </c>
      <c r="AM312" s="13">
        <v>0</v>
      </c>
      <c r="AN312" s="13">
        <v>75.180047000000002</v>
      </c>
      <c r="AO312" s="12">
        <v>28.751480000000001</v>
      </c>
      <c r="AP312" s="12">
        <v>11.653022999999999</v>
      </c>
      <c r="AQ312" s="12">
        <v>45.431717999999996</v>
      </c>
      <c r="AR312" s="12">
        <v>22.068504000000001</v>
      </c>
      <c r="AS312" s="12">
        <v>0</v>
      </c>
      <c r="AT312" s="13">
        <v>0</v>
      </c>
      <c r="AU312" s="13">
        <v>88.572467000000003</v>
      </c>
      <c r="AV312" s="12">
        <v>33.259293999999997</v>
      </c>
      <c r="AW312" s="12">
        <v>15.409079999999999</v>
      </c>
      <c r="AX312" s="12">
        <v>50.067027000000003</v>
      </c>
      <c r="AY312" s="12">
        <v>15.409079999999999</v>
      </c>
      <c r="AZ312" s="12">
        <v>50.067027000000003</v>
      </c>
      <c r="BA312" s="13">
        <v>0</v>
      </c>
      <c r="BB312" s="13">
        <v>-23.997197</v>
      </c>
      <c r="BC312" s="12">
        <v>-24.054872</v>
      </c>
      <c r="BD312" s="12">
        <v>26.549478000000001</v>
      </c>
      <c r="BE312" s="12">
        <v>26.549478000000001</v>
      </c>
      <c r="BF312" s="12">
        <v>26.549478000000001</v>
      </c>
      <c r="BG312" s="12">
        <v>12.447561</v>
      </c>
      <c r="BH312" s="12">
        <v>374.16571099999999</v>
      </c>
      <c r="BI312" s="12">
        <v>374.16571099999999</v>
      </c>
      <c r="BJ312" s="12">
        <v>350.79598800000002</v>
      </c>
      <c r="BK312" s="12">
        <v>364.29620599999998</v>
      </c>
      <c r="BL312" s="12">
        <v>377.89998800000001</v>
      </c>
      <c r="BM312" s="12">
        <v>0</v>
      </c>
      <c r="BN312" s="12">
        <v>264.96718600000003</v>
      </c>
      <c r="BO312" s="12">
        <v>264.96718600000003</v>
      </c>
      <c r="BP312" s="12">
        <v>283.51658099999997</v>
      </c>
      <c r="BQ312" s="12">
        <v>295.94565999999998</v>
      </c>
      <c r="BR312" s="12">
        <v>291.44636400000002</v>
      </c>
      <c r="BS312" s="12">
        <v>0</v>
      </c>
    </row>
    <row r="313" spans="2:71" x14ac:dyDescent="0.2">
      <c r="B313" s="11" t="s">
        <v>270</v>
      </c>
      <c r="C313" s="60" t="s">
        <v>21</v>
      </c>
      <c r="D313" s="68" t="s">
        <v>0</v>
      </c>
      <c r="E313" s="5" t="s">
        <v>21</v>
      </c>
      <c r="F313" s="5" t="s">
        <v>21</v>
      </c>
      <c r="G313" s="5">
        <v>7.2342649999999997</v>
      </c>
      <c r="H313" s="5">
        <v>6.5211209999999999</v>
      </c>
      <c r="I313" s="6" t="s">
        <v>21</v>
      </c>
      <c r="J313" s="6" t="s">
        <v>21</v>
      </c>
      <c r="K313" s="5" t="s">
        <v>21</v>
      </c>
      <c r="L313" s="5" t="s">
        <v>21</v>
      </c>
      <c r="M313" s="5">
        <v>4.5177500000000004</v>
      </c>
      <c r="N313" s="5">
        <v>4.2693759999999994</v>
      </c>
      <c r="O313" s="6" t="s">
        <v>21</v>
      </c>
      <c r="P313" s="6" t="s">
        <v>21</v>
      </c>
      <c r="Q313" s="5" t="s">
        <v>21</v>
      </c>
      <c r="R313" s="7">
        <v>0</v>
      </c>
      <c r="S313" s="5">
        <v>-1.184293</v>
      </c>
      <c r="T313" s="5">
        <v>-4.6949100000000001</v>
      </c>
      <c r="U313" s="6" t="s">
        <v>21</v>
      </c>
      <c r="V313" s="51" t="s">
        <v>21</v>
      </c>
      <c r="AA313" s="12">
        <v>263.11999999999995</v>
      </c>
      <c r="AB313" s="12">
        <v>0</v>
      </c>
      <c r="AC313" s="12">
        <v>18.744584</v>
      </c>
      <c r="AD313" s="12">
        <v>6.9132769999999999</v>
      </c>
      <c r="AE313" s="12">
        <v>6.6262549999999996</v>
      </c>
      <c r="AF313" s="13">
        <v>0</v>
      </c>
      <c r="AG313" s="13">
        <v>16.961317999999999</v>
      </c>
      <c r="AH313" s="12">
        <v>5.7737299999999996</v>
      </c>
      <c r="AI313" s="12">
        <v>5.5329350000000002</v>
      </c>
      <c r="AJ313" s="12">
        <v>5.6198119999999996</v>
      </c>
      <c r="AK313" s="12">
        <v>5.7218609999999996</v>
      </c>
      <c r="AL313" s="12">
        <v>0</v>
      </c>
      <c r="AM313" s="13">
        <v>0</v>
      </c>
      <c r="AN313" s="13">
        <v>12.956507</v>
      </c>
      <c r="AO313" s="12">
        <v>4.1938829999999996</v>
      </c>
      <c r="AP313" s="12">
        <v>4.0367649999999999</v>
      </c>
      <c r="AQ313" s="12">
        <v>0.468308</v>
      </c>
      <c r="AR313" s="12">
        <v>4.5024870000000004</v>
      </c>
      <c r="AS313" s="12">
        <v>0</v>
      </c>
      <c r="AT313" s="13">
        <v>0</v>
      </c>
      <c r="AU313" s="13">
        <v>13.161282</v>
      </c>
      <c r="AV313" s="12">
        <v>4.2693760000000003</v>
      </c>
      <c r="AW313" s="12">
        <v>4.1139910000000004</v>
      </c>
      <c r="AX313" s="12">
        <v>0.46900599999999998</v>
      </c>
      <c r="AY313" s="12">
        <v>4.1139910000000004</v>
      </c>
      <c r="AZ313" s="12">
        <v>0.46900599999999998</v>
      </c>
      <c r="BA313" s="13">
        <v>0</v>
      </c>
      <c r="BB313" s="13">
        <v>-1.8281480000000001</v>
      </c>
      <c r="BC313" s="12">
        <v>-4.6949100000000001</v>
      </c>
      <c r="BD313" s="12">
        <v>30.230623999999999</v>
      </c>
      <c r="BE313" s="12">
        <v>30.230623999999999</v>
      </c>
      <c r="BF313" s="12">
        <v>30.230623999999999</v>
      </c>
      <c r="BG313" s="12">
        <v>-5.3839569999999997</v>
      </c>
      <c r="BH313" s="12">
        <v>36.679177000000003</v>
      </c>
      <c r="BI313" s="12">
        <v>36.679177000000003</v>
      </c>
      <c r="BJ313" s="12">
        <v>27.647285</v>
      </c>
      <c r="BK313" s="12">
        <v>30.045318000000002</v>
      </c>
      <c r="BL313" s="12">
        <v>40.019953999999998</v>
      </c>
      <c r="BM313" s="12">
        <v>0</v>
      </c>
      <c r="BN313" s="12">
        <v>330.72839299999998</v>
      </c>
      <c r="BO313" s="12">
        <v>330.72839299999998</v>
      </c>
      <c r="BP313" s="12">
        <v>360.97022800000002</v>
      </c>
      <c r="BQ313" s="12">
        <v>355.58872100000002</v>
      </c>
      <c r="BR313" s="12">
        <v>354.43231700000001</v>
      </c>
      <c r="BS313" s="12">
        <v>0</v>
      </c>
    </row>
    <row r="314" spans="2:71" x14ac:dyDescent="0.2">
      <c r="B314" s="11" t="s">
        <v>59</v>
      </c>
      <c r="C314" s="60" t="s">
        <v>21</v>
      </c>
      <c r="D314" s="68" t="s">
        <v>0</v>
      </c>
      <c r="E314" s="5" t="s">
        <v>21</v>
      </c>
      <c r="F314" s="5" t="s">
        <v>21</v>
      </c>
      <c r="G314" s="5">
        <v>80.076317000000003</v>
      </c>
      <c r="H314" s="5">
        <v>95.024321</v>
      </c>
      <c r="I314" s="6" t="s">
        <v>21</v>
      </c>
      <c r="J314" s="6" t="s">
        <v>21</v>
      </c>
      <c r="K314" s="5" t="s">
        <v>21</v>
      </c>
      <c r="L314" s="5" t="s">
        <v>21</v>
      </c>
      <c r="M314" s="5">
        <v>14.915614999999999</v>
      </c>
      <c r="N314" s="5">
        <v>25.761661999999998</v>
      </c>
      <c r="O314" s="6" t="s">
        <v>21</v>
      </c>
      <c r="P314" s="6" t="s">
        <v>21</v>
      </c>
      <c r="Q314" s="5" t="s">
        <v>21</v>
      </c>
      <c r="R314" s="7">
        <v>0</v>
      </c>
      <c r="S314" s="5">
        <v>-1.100365</v>
      </c>
      <c r="T314" s="5">
        <v>7.699065</v>
      </c>
      <c r="U314" s="6" t="s">
        <v>21</v>
      </c>
      <c r="V314" s="51" t="s">
        <v>21</v>
      </c>
      <c r="AA314" s="12">
        <v>2086.3399999999997</v>
      </c>
      <c r="AB314" s="12">
        <v>0</v>
      </c>
      <c r="AC314" s="12">
        <v>293.43396300000001</v>
      </c>
      <c r="AD314" s="12">
        <v>83.266954999999996</v>
      </c>
      <c r="AE314" s="12">
        <v>82.791059000000004</v>
      </c>
      <c r="AF314" s="13">
        <v>0</v>
      </c>
      <c r="AG314" s="13">
        <v>81.668764999999993</v>
      </c>
      <c r="AH314" s="12">
        <v>29.260006000000001</v>
      </c>
      <c r="AI314" s="12">
        <v>21.705185</v>
      </c>
      <c r="AJ314" s="12">
        <v>18.41835</v>
      </c>
      <c r="AK314" s="12">
        <v>20.760683</v>
      </c>
      <c r="AL314" s="12">
        <v>0</v>
      </c>
      <c r="AM314" s="13">
        <v>0</v>
      </c>
      <c r="AN314" s="13">
        <v>52.669032999999999</v>
      </c>
      <c r="AO314" s="12">
        <v>18.885010999999999</v>
      </c>
      <c r="AP314" s="12">
        <v>12.184542</v>
      </c>
      <c r="AQ314" s="12">
        <v>5.8063820000000002</v>
      </c>
      <c r="AR314" s="12">
        <v>8.4739819999999995</v>
      </c>
      <c r="AS314" s="12">
        <v>0</v>
      </c>
      <c r="AT314" s="13">
        <v>0</v>
      </c>
      <c r="AU314" s="13">
        <v>72.757007000000002</v>
      </c>
      <c r="AV314" s="12">
        <v>25.761662000000001</v>
      </c>
      <c r="AW314" s="12">
        <v>18.830532000000002</v>
      </c>
      <c r="AX314" s="12">
        <v>12.050883000000001</v>
      </c>
      <c r="AY314" s="12">
        <v>18.830532000000002</v>
      </c>
      <c r="AZ314" s="12">
        <v>12.050883000000001</v>
      </c>
      <c r="BA314" s="13">
        <v>0</v>
      </c>
      <c r="BB314" s="13">
        <v>32.051864999999999</v>
      </c>
      <c r="BC314" s="12">
        <v>7.699065</v>
      </c>
      <c r="BD314" s="12">
        <v>1.7409680000000001</v>
      </c>
      <c r="BE314" s="12">
        <v>1.7409680000000001</v>
      </c>
      <c r="BF314" s="12">
        <v>1.7409680000000001</v>
      </c>
      <c r="BG314" s="12">
        <v>-6.5160130000000001</v>
      </c>
      <c r="BH314" s="12">
        <v>184.545771</v>
      </c>
      <c r="BI314" s="12">
        <v>184.545771</v>
      </c>
      <c r="BJ314" s="12">
        <v>178.73735600000001</v>
      </c>
      <c r="BK314" s="12">
        <v>221.045601</v>
      </c>
      <c r="BL314" s="12">
        <v>277.73137100000002</v>
      </c>
      <c r="BM314" s="12">
        <v>0</v>
      </c>
      <c r="BN314" s="12">
        <v>321.35655200000002</v>
      </c>
      <c r="BO314" s="12">
        <v>321.35655200000002</v>
      </c>
      <c r="BP314" s="12">
        <v>323.75156399999997</v>
      </c>
      <c r="BQ314" s="12">
        <v>316.85463600000003</v>
      </c>
      <c r="BR314" s="12">
        <v>315.41156599999999</v>
      </c>
      <c r="BS314" s="12">
        <v>0</v>
      </c>
    </row>
    <row r="315" spans="2:71" x14ac:dyDescent="0.2">
      <c r="B315" s="11" t="s">
        <v>201</v>
      </c>
      <c r="C315" s="60" t="s">
        <v>21</v>
      </c>
      <c r="D315" s="68" t="s">
        <v>0</v>
      </c>
      <c r="E315" s="5" t="s">
        <v>21</v>
      </c>
      <c r="F315" s="5" t="s">
        <v>21</v>
      </c>
      <c r="G315" s="5">
        <v>96.035646999999997</v>
      </c>
      <c r="H315" s="5">
        <v>85.467142999999993</v>
      </c>
      <c r="I315" s="6" t="s">
        <v>21</v>
      </c>
      <c r="J315" s="6" t="s">
        <v>21</v>
      </c>
      <c r="K315" s="5" t="s">
        <v>21</v>
      </c>
      <c r="L315" s="5" t="s">
        <v>21</v>
      </c>
      <c r="M315" s="5">
        <v>16.099632</v>
      </c>
      <c r="N315" s="5">
        <v>-1.156631</v>
      </c>
      <c r="O315" s="6" t="s">
        <v>21</v>
      </c>
      <c r="P315" s="6" t="s">
        <v>21</v>
      </c>
      <c r="Q315" s="5" t="s">
        <v>21</v>
      </c>
      <c r="R315" s="7">
        <v>0</v>
      </c>
      <c r="S315" s="5">
        <v>13.675033000000001</v>
      </c>
      <c r="T315" s="5">
        <v>10.775921</v>
      </c>
      <c r="U315" s="6" t="s">
        <v>21</v>
      </c>
      <c r="V315" s="51" t="s">
        <v>21</v>
      </c>
      <c r="AA315" s="12">
        <v>210.760704</v>
      </c>
      <c r="AB315" s="12">
        <v>0</v>
      </c>
      <c r="AC315" s="12">
        <v>282.302978</v>
      </c>
      <c r="AD315" s="12">
        <v>101.456762</v>
      </c>
      <c r="AE315" s="12">
        <v>98.181292999999997</v>
      </c>
      <c r="AF315" s="13">
        <v>0</v>
      </c>
      <c r="AG315" s="13">
        <v>96.594080000000005</v>
      </c>
      <c r="AH315" s="12">
        <v>24.690932</v>
      </c>
      <c r="AI315" s="12">
        <v>43.559424</v>
      </c>
      <c r="AJ315" s="12">
        <v>42.222262999999998</v>
      </c>
      <c r="AK315" s="12">
        <v>39.55012</v>
      </c>
      <c r="AL315" s="12">
        <v>0</v>
      </c>
      <c r="AM315" s="13">
        <v>0</v>
      </c>
      <c r="AN315" s="13">
        <v>12.807672999999999</v>
      </c>
      <c r="AO315" s="12">
        <v>-6.1195529999999998</v>
      </c>
      <c r="AP315" s="12">
        <v>7.4347269999999996</v>
      </c>
      <c r="AQ315" s="12">
        <v>12.387952</v>
      </c>
      <c r="AR315" s="12">
        <v>11.776490000000001</v>
      </c>
      <c r="AS315" s="12">
        <v>0</v>
      </c>
      <c r="AT315" s="13">
        <v>0</v>
      </c>
      <c r="AU315" s="13">
        <v>23.207272</v>
      </c>
      <c r="AV315" s="12">
        <v>-1.156631</v>
      </c>
      <c r="AW315" s="12">
        <v>11.414622</v>
      </c>
      <c r="AX315" s="12">
        <v>15.416843999999999</v>
      </c>
      <c r="AY315" s="12">
        <v>11.414622</v>
      </c>
      <c r="AZ315" s="12">
        <v>15.416843999999999</v>
      </c>
      <c r="BA315" s="13">
        <v>0</v>
      </c>
      <c r="BB315" s="13">
        <v>33.551430000000003</v>
      </c>
      <c r="BC315" s="12">
        <v>10.775921</v>
      </c>
      <c r="BD315" s="12">
        <v>1.5905419999999999</v>
      </c>
      <c r="BE315" s="12">
        <v>1.5905419999999999</v>
      </c>
      <c r="BF315" s="12">
        <v>1.5905419999999999</v>
      </c>
      <c r="BG315" s="12">
        <v>7.0352230000000002</v>
      </c>
      <c r="BH315" s="12">
        <v>-5.2842310000000001</v>
      </c>
      <c r="BI315" s="12">
        <v>-5.2842310000000001</v>
      </c>
      <c r="BJ315" s="12">
        <v>-4.5716929999999998</v>
      </c>
      <c r="BK315" s="12">
        <v>-6.7332419999999997</v>
      </c>
      <c r="BL315" s="12">
        <v>5.6455659999999996</v>
      </c>
      <c r="BM315" s="12">
        <v>0</v>
      </c>
      <c r="BN315" s="12">
        <v>308.58858800000002</v>
      </c>
      <c r="BO315" s="12">
        <v>308.58858800000002</v>
      </c>
      <c r="BP315" s="12">
        <v>308.20378799999997</v>
      </c>
      <c r="BQ315" s="12">
        <v>313.368134</v>
      </c>
      <c r="BR315" s="12">
        <v>326.60391900000002</v>
      </c>
      <c r="BS315" s="12">
        <v>0</v>
      </c>
    </row>
    <row r="316" spans="2:71" x14ac:dyDescent="0.2">
      <c r="B316" s="11" t="s">
        <v>228</v>
      </c>
      <c r="C316" s="60" t="s">
        <v>21</v>
      </c>
      <c r="D316" s="68" t="s">
        <v>0</v>
      </c>
      <c r="E316" s="5" t="s">
        <v>21</v>
      </c>
      <c r="F316" s="5" t="s">
        <v>21</v>
      </c>
      <c r="G316" s="5">
        <v>326.217195</v>
      </c>
      <c r="H316" s="5">
        <v>248.29174499999999</v>
      </c>
      <c r="I316" s="6" t="s">
        <v>21</v>
      </c>
      <c r="J316" s="6" t="s">
        <v>21</v>
      </c>
      <c r="K316" s="5" t="s">
        <v>21</v>
      </c>
      <c r="L316" s="5" t="s">
        <v>21</v>
      </c>
      <c r="M316" s="5">
        <v>84.01611299999999</v>
      </c>
      <c r="N316" s="5">
        <v>11.674613000000001</v>
      </c>
      <c r="O316" s="6" t="s">
        <v>21</v>
      </c>
      <c r="P316" s="6" t="s">
        <v>21</v>
      </c>
      <c r="Q316" s="5" t="s">
        <v>21</v>
      </c>
      <c r="R316" s="7">
        <v>0</v>
      </c>
      <c r="S316" s="5">
        <v>3.0913780000000002</v>
      </c>
      <c r="T316" s="5">
        <v>-130.67119099999999</v>
      </c>
      <c r="U316" s="6" t="s">
        <v>21</v>
      </c>
      <c r="V316" s="51" t="s">
        <v>21</v>
      </c>
      <c r="AA316" s="12">
        <v>486.32586914999996</v>
      </c>
      <c r="AB316" s="12">
        <v>0</v>
      </c>
      <c r="AC316" s="12">
        <v>675.17983500000003</v>
      </c>
      <c r="AD316" s="12">
        <v>211.46486200000001</v>
      </c>
      <c r="AE316" s="12">
        <v>145.19624899999999</v>
      </c>
      <c r="AF316" s="13">
        <v>0</v>
      </c>
      <c r="AG316" s="13">
        <v>30.078551000000001</v>
      </c>
      <c r="AH316" s="12">
        <v>5.0175700000000001</v>
      </c>
      <c r="AI316" s="12">
        <v>25.847041000000001</v>
      </c>
      <c r="AJ316" s="12">
        <v>-2.1186720000000001</v>
      </c>
      <c r="AK316" s="12">
        <v>65.758114000000006</v>
      </c>
      <c r="AL316" s="12">
        <v>0</v>
      </c>
      <c r="AM316" s="13">
        <v>0</v>
      </c>
      <c r="AN316" s="13">
        <v>7.3579840000000001</v>
      </c>
      <c r="AO316" s="12">
        <v>-4.8569180000000003</v>
      </c>
      <c r="AP316" s="12">
        <v>15.04002</v>
      </c>
      <c r="AQ316" s="12">
        <v>-8.1764679999999998</v>
      </c>
      <c r="AR316" s="12">
        <v>60.354112999999998</v>
      </c>
      <c r="AS316" s="12">
        <v>0</v>
      </c>
      <c r="AT316" s="13">
        <v>0</v>
      </c>
      <c r="AU316" s="13">
        <v>30.084081000000001</v>
      </c>
      <c r="AV316" s="12">
        <v>11.674613000000001</v>
      </c>
      <c r="AW316" s="12">
        <v>36.951813999999999</v>
      </c>
      <c r="AX316" s="12">
        <v>15.216196</v>
      </c>
      <c r="AY316" s="12">
        <v>36.951813999999999</v>
      </c>
      <c r="AZ316" s="12">
        <v>15.216196</v>
      </c>
      <c r="BA316" s="13">
        <v>0</v>
      </c>
      <c r="BB316" s="13">
        <v>-271.05489</v>
      </c>
      <c r="BC316" s="12">
        <v>-130.67119099999999</v>
      </c>
      <c r="BD316" s="12">
        <v>19.515035000000001</v>
      </c>
      <c r="BE316" s="12">
        <v>19.515035000000001</v>
      </c>
      <c r="BF316" s="12">
        <v>19.515035000000001</v>
      </c>
      <c r="BG316" s="12">
        <v>-108.47554700000001</v>
      </c>
      <c r="BH316" s="12">
        <v>1753.456467</v>
      </c>
      <c r="BI316" s="12">
        <v>1753.456467</v>
      </c>
      <c r="BJ316" s="12">
        <v>1721.650484</v>
      </c>
      <c r="BK316" s="12">
        <v>1782.475414</v>
      </c>
      <c r="BL316" s="12">
        <v>1795.8165759999999</v>
      </c>
      <c r="BM316" s="12">
        <v>0</v>
      </c>
      <c r="BN316" s="12">
        <v>757.441329</v>
      </c>
      <c r="BO316" s="12">
        <v>757.441329</v>
      </c>
      <c r="BP316" s="12">
        <v>828.98828400000002</v>
      </c>
      <c r="BQ316" s="12">
        <v>894.42981099999997</v>
      </c>
      <c r="BR316" s="12">
        <v>897.53713100000004</v>
      </c>
      <c r="BS316" s="12">
        <v>0</v>
      </c>
    </row>
    <row r="317" spans="2:71" x14ac:dyDescent="0.2">
      <c r="B317" s="11" t="s">
        <v>304</v>
      </c>
      <c r="C317" s="60" t="s">
        <v>21</v>
      </c>
      <c r="D317" s="68" t="s">
        <v>0</v>
      </c>
      <c r="E317" s="5" t="s">
        <v>21</v>
      </c>
      <c r="F317" s="5" t="s">
        <v>21</v>
      </c>
      <c r="G317" s="5">
        <v>81.042427000000004</v>
      </c>
      <c r="H317" s="5">
        <v>109.965037</v>
      </c>
      <c r="I317" s="6" t="s">
        <v>21</v>
      </c>
      <c r="J317" s="6" t="s">
        <v>21</v>
      </c>
      <c r="K317" s="5" t="s">
        <v>21</v>
      </c>
      <c r="L317" s="5" t="s">
        <v>21</v>
      </c>
      <c r="M317" s="5">
        <v>-0.45157200000000053</v>
      </c>
      <c r="N317" s="5">
        <v>5.5595129999999999</v>
      </c>
      <c r="O317" s="6" t="s">
        <v>21</v>
      </c>
      <c r="P317" s="6" t="s">
        <v>21</v>
      </c>
      <c r="Q317" s="5" t="s">
        <v>21</v>
      </c>
      <c r="R317" s="7">
        <v>0</v>
      </c>
      <c r="S317" s="5">
        <v>-12.119384999999999</v>
      </c>
      <c r="T317" s="5">
        <v>-6.6134829999999996</v>
      </c>
      <c r="U317" s="6" t="s">
        <v>21</v>
      </c>
      <c r="V317" s="51" t="s">
        <v>21</v>
      </c>
      <c r="AA317" s="12">
        <v>554.29999999999995</v>
      </c>
      <c r="AB317" s="12">
        <v>0</v>
      </c>
      <c r="AC317" s="12">
        <v>333.44610999999998</v>
      </c>
      <c r="AD317" s="12">
        <v>82.550869000000006</v>
      </c>
      <c r="AE317" s="12">
        <v>96.293377000000007</v>
      </c>
      <c r="AF317" s="13">
        <v>0</v>
      </c>
      <c r="AG317" s="13">
        <v>54.869717999999999</v>
      </c>
      <c r="AH317" s="12">
        <v>19.996276999999999</v>
      </c>
      <c r="AI317" s="12">
        <v>1.433489</v>
      </c>
      <c r="AJ317" s="12">
        <v>12.8874</v>
      </c>
      <c r="AK317" s="12">
        <v>12.298768000000001</v>
      </c>
      <c r="AL317" s="12">
        <v>0</v>
      </c>
      <c r="AM317" s="13">
        <v>0</v>
      </c>
      <c r="AN317" s="13">
        <v>-3.9300480000000002</v>
      </c>
      <c r="AO317" s="12">
        <v>0.28190900000000002</v>
      </c>
      <c r="AP317" s="12">
        <v>-18.759751000000001</v>
      </c>
      <c r="AQ317" s="12">
        <v>-4.9046820000000002</v>
      </c>
      <c r="AR317" s="12">
        <v>-5.1668900000000004</v>
      </c>
      <c r="AS317" s="12">
        <v>0</v>
      </c>
      <c r="AT317" s="13">
        <v>0</v>
      </c>
      <c r="AU317" s="13">
        <v>11.701681000000001</v>
      </c>
      <c r="AV317" s="12">
        <v>5.5595129999999999</v>
      </c>
      <c r="AW317" s="12">
        <v>-13.472227999999999</v>
      </c>
      <c r="AX317" s="12">
        <v>1.145E-3</v>
      </c>
      <c r="AY317" s="12">
        <v>-13.472227999999999</v>
      </c>
      <c r="AZ317" s="12">
        <v>1.145E-3</v>
      </c>
      <c r="BA317" s="13">
        <v>0</v>
      </c>
      <c r="BB317" s="13">
        <v>-12.843026</v>
      </c>
      <c r="BC317" s="12">
        <v>-6.6134829999999996</v>
      </c>
      <c r="BD317" s="12">
        <v>-9.3884679999999996</v>
      </c>
      <c r="BE317" s="12">
        <v>-9.3884679999999996</v>
      </c>
      <c r="BF317" s="12">
        <v>-9.3884679999999996</v>
      </c>
      <c r="BG317" s="12">
        <v>-5.9594100000000001</v>
      </c>
      <c r="BH317" s="12">
        <v>127.874914</v>
      </c>
      <c r="BI317" s="12">
        <v>127.874914</v>
      </c>
      <c r="BJ317" s="12">
        <v>156.96741700000001</v>
      </c>
      <c r="BK317" s="12">
        <v>178.39879400000001</v>
      </c>
      <c r="BL317" s="12">
        <v>209.789827</v>
      </c>
      <c r="BM317" s="12">
        <v>0</v>
      </c>
      <c r="BN317" s="12">
        <v>410.81031100000001</v>
      </c>
      <c r="BO317" s="12">
        <v>410.81031100000001</v>
      </c>
      <c r="BP317" s="12">
        <v>399.90878700000002</v>
      </c>
      <c r="BQ317" s="12">
        <v>393.24612200000001</v>
      </c>
      <c r="BR317" s="12">
        <v>380.81425200000001</v>
      </c>
      <c r="BS317" s="12">
        <v>0</v>
      </c>
    </row>
    <row r="318" spans="2:71" x14ac:dyDescent="0.2">
      <c r="B318" s="11" t="s">
        <v>87</v>
      </c>
      <c r="C318" s="60" t="s">
        <v>21</v>
      </c>
      <c r="D318" s="68" t="s">
        <v>0</v>
      </c>
      <c r="E318" s="5" t="s">
        <v>21</v>
      </c>
      <c r="F318" s="5" t="s">
        <v>21</v>
      </c>
      <c r="G318" s="5">
        <v>13.829995</v>
      </c>
      <c r="H318" s="5">
        <v>21.610018</v>
      </c>
      <c r="I318" s="6" t="s">
        <v>21</v>
      </c>
      <c r="J318" s="6" t="s">
        <v>21</v>
      </c>
      <c r="K318" s="5" t="s">
        <v>21</v>
      </c>
      <c r="L318" s="5" t="s">
        <v>21</v>
      </c>
      <c r="M318" s="5">
        <v>1.5257849999999999</v>
      </c>
      <c r="N318" s="5">
        <v>3.9208540000000003</v>
      </c>
      <c r="O318" s="6" t="s">
        <v>21</v>
      </c>
      <c r="P318" s="6" t="s">
        <v>21</v>
      </c>
      <c r="Q318" s="5" t="s">
        <v>21</v>
      </c>
      <c r="R318" s="7">
        <v>0</v>
      </c>
      <c r="S318" s="5">
        <v>0.22207399999999999</v>
      </c>
      <c r="T318" s="5">
        <v>2.0069539999999999</v>
      </c>
      <c r="U318" s="6" t="s">
        <v>21</v>
      </c>
      <c r="V318" s="51" t="s">
        <v>21</v>
      </c>
      <c r="AA318" s="12">
        <v>34.032960000000003</v>
      </c>
      <c r="AB318" s="12">
        <v>0</v>
      </c>
      <c r="AC318" s="12">
        <v>52.334837</v>
      </c>
      <c r="AD318" s="12">
        <v>14.134503</v>
      </c>
      <c r="AE318" s="12">
        <v>13.091416000000001</v>
      </c>
      <c r="AF318" s="13">
        <v>0</v>
      </c>
      <c r="AG318" s="13">
        <v>11.333589999999999</v>
      </c>
      <c r="AH318" s="12">
        <v>5.7217969999999996</v>
      </c>
      <c r="AI318" s="12">
        <v>3.877313</v>
      </c>
      <c r="AJ318" s="12">
        <v>1.8321829999999999</v>
      </c>
      <c r="AK318" s="12">
        <v>3.7502939999999998</v>
      </c>
      <c r="AL318" s="12">
        <v>0</v>
      </c>
      <c r="AM318" s="13">
        <v>0</v>
      </c>
      <c r="AN318" s="13">
        <v>5.5124919999999999</v>
      </c>
      <c r="AO318" s="12">
        <v>3.6145420000000001</v>
      </c>
      <c r="AP318" s="12">
        <v>0.74998900000000002</v>
      </c>
      <c r="AQ318" s="12">
        <v>-0.48309000000000002</v>
      </c>
      <c r="AR318" s="12">
        <v>1.160779</v>
      </c>
      <c r="AS318" s="12">
        <v>0</v>
      </c>
      <c r="AT318" s="13">
        <v>0</v>
      </c>
      <c r="AU318" s="13">
        <v>6.331512</v>
      </c>
      <c r="AV318" s="12">
        <v>3.9208539999999998</v>
      </c>
      <c r="AW318" s="12">
        <v>1.076193</v>
      </c>
      <c r="AX318" s="12">
        <v>-0.15844</v>
      </c>
      <c r="AY318" s="12">
        <v>1.076193</v>
      </c>
      <c r="AZ318" s="12">
        <v>-0.15844</v>
      </c>
      <c r="BA318" s="13">
        <v>0</v>
      </c>
      <c r="BB318" s="13">
        <v>2.0608919999999999</v>
      </c>
      <c r="BC318" s="12">
        <v>2.0069539999999999</v>
      </c>
      <c r="BD318" s="12">
        <v>-1.8758440000000001</v>
      </c>
      <c r="BE318" s="12">
        <v>-1.8758440000000001</v>
      </c>
      <c r="BF318" s="12">
        <v>-1.8758440000000001</v>
      </c>
      <c r="BG318" s="12">
        <v>-1.865486</v>
      </c>
      <c r="BH318" s="12">
        <v>30.311591</v>
      </c>
      <c r="BI318" s="12">
        <v>30.311591</v>
      </c>
      <c r="BJ318" s="12">
        <v>29.924530000000001</v>
      </c>
      <c r="BK318" s="12">
        <v>35.763537999999997</v>
      </c>
      <c r="BL318" s="12">
        <v>34.606313</v>
      </c>
      <c r="BM318" s="12">
        <v>0</v>
      </c>
      <c r="BN318" s="12">
        <v>35.488981000000003</v>
      </c>
      <c r="BO318" s="12">
        <v>35.488981000000003</v>
      </c>
      <c r="BP318" s="12">
        <v>33.356746999999999</v>
      </c>
      <c r="BQ318" s="12">
        <v>31.910644999999999</v>
      </c>
      <c r="BR318" s="12">
        <v>32.079873999999997</v>
      </c>
      <c r="BS318" s="12">
        <v>0</v>
      </c>
    </row>
    <row r="319" spans="2:71" x14ac:dyDescent="0.2">
      <c r="B319" s="11" t="s">
        <v>127</v>
      </c>
      <c r="C319" s="60" t="s">
        <v>21</v>
      </c>
      <c r="D319" s="68" t="s">
        <v>0</v>
      </c>
      <c r="E319" s="5" t="s">
        <v>21</v>
      </c>
      <c r="F319" s="5" t="s">
        <v>21</v>
      </c>
      <c r="G319" s="5">
        <v>29.184985999999999</v>
      </c>
      <c r="H319" s="5">
        <v>18.653196000000001</v>
      </c>
      <c r="I319" s="6" t="s">
        <v>21</v>
      </c>
      <c r="J319" s="6" t="s">
        <v>21</v>
      </c>
      <c r="K319" s="5" t="s">
        <v>21</v>
      </c>
      <c r="L319" s="5" t="s">
        <v>21</v>
      </c>
      <c r="M319" s="5">
        <v>1.7550950000000001</v>
      </c>
      <c r="N319" s="5">
        <v>-0.57660800000000001</v>
      </c>
      <c r="O319" s="6" t="s">
        <v>21</v>
      </c>
      <c r="P319" s="6" t="s">
        <v>21</v>
      </c>
      <c r="Q319" s="5" t="s">
        <v>21</v>
      </c>
      <c r="R319" s="7">
        <v>0</v>
      </c>
      <c r="S319" s="5">
        <v>1.2057640000000001</v>
      </c>
      <c r="T319" s="5">
        <v>-1.1635279999999999</v>
      </c>
      <c r="U319" s="6" t="s">
        <v>21</v>
      </c>
      <c r="V319" s="51" t="s">
        <v>21</v>
      </c>
      <c r="W319" s="71"/>
      <c r="AA319" s="12">
        <v>29.888999999999999</v>
      </c>
      <c r="AB319" s="12">
        <v>0</v>
      </c>
      <c r="AC319" s="12">
        <v>52.882018000000002</v>
      </c>
      <c r="AD319" s="12">
        <v>23.576902</v>
      </c>
      <c r="AE319" s="12">
        <v>15.692147</v>
      </c>
      <c r="AF319" s="13">
        <v>0</v>
      </c>
      <c r="AG319" s="13">
        <v>12.693986000000001</v>
      </c>
      <c r="AH319" s="12">
        <v>3.590077</v>
      </c>
      <c r="AI319" s="12">
        <v>5.3488439999999997</v>
      </c>
      <c r="AJ319" s="12">
        <v>2.937535</v>
      </c>
      <c r="AK319" s="12">
        <v>10.612601</v>
      </c>
      <c r="AL319" s="12">
        <v>0</v>
      </c>
      <c r="AM319" s="13">
        <v>0</v>
      </c>
      <c r="AN319" s="13">
        <v>-2.591383</v>
      </c>
      <c r="AO319" s="12">
        <v>-1.498397</v>
      </c>
      <c r="AP319" s="12">
        <v>-9.0549330000000001</v>
      </c>
      <c r="AQ319" s="12">
        <v>-1.583467</v>
      </c>
      <c r="AR319" s="12">
        <v>1.274429</v>
      </c>
      <c r="AS319" s="12">
        <v>0</v>
      </c>
      <c r="AT319" s="13">
        <v>0</v>
      </c>
      <c r="AU319" s="13">
        <v>0.13522100000000001</v>
      </c>
      <c r="AV319" s="12">
        <v>-1.14147</v>
      </c>
      <c r="AW319" s="12">
        <v>-7.9448639999999999</v>
      </c>
      <c r="AX319" s="12">
        <v>-0.62427500000000002</v>
      </c>
      <c r="AY319" s="12">
        <v>-7.9448639999999999</v>
      </c>
      <c r="AZ319" s="12">
        <v>-0.62427500000000002</v>
      </c>
      <c r="BA319" s="13">
        <v>0</v>
      </c>
      <c r="BB319" s="13">
        <v>-3.0538289999999999</v>
      </c>
      <c r="BC319" s="12">
        <v>-1.1635279999999999</v>
      </c>
      <c r="BD319" s="12">
        <v>-15.457428</v>
      </c>
      <c r="BE319" s="12">
        <v>-15.457428</v>
      </c>
      <c r="BF319" s="12">
        <v>-15.457428</v>
      </c>
      <c r="BG319" s="12">
        <v>-3.3468659999999999</v>
      </c>
      <c r="BH319" s="12">
        <v>41.808584000000003</v>
      </c>
      <c r="BI319" s="12">
        <v>41.808584000000003</v>
      </c>
      <c r="BJ319" s="12">
        <v>34.879278999999997</v>
      </c>
      <c r="BK319" s="12">
        <v>35.514805000000003</v>
      </c>
      <c r="BL319" s="12">
        <v>39.471801999999997</v>
      </c>
      <c r="BM319" s="12">
        <v>0</v>
      </c>
      <c r="BN319" s="12">
        <v>49.106428999999999</v>
      </c>
      <c r="BO319" s="12">
        <v>49.106428999999999</v>
      </c>
      <c r="BP319" s="12">
        <v>39.894258999999998</v>
      </c>
      <c r="BQ319" s="12">
        <v>29.589462999999999</v>
      </c>
      <c r="BR319" s="12">
        <v>41.564529999999998</v>
      </c>
      <c r="BS319" s="12">
        <v>0</v>
      </c>
    </row>
    <row r="320" spans="2:71" x14ac:dyDescent="0.2">
      <c r="B320" s="11" t="s">
        <v>273</v>
      </c>
      <c r="C320" s="60" t="s">
        <v>21</v>
      </c>
      <c r="D320" s="68" t="s">
        <v>0</v>
      </c>
      <c r="E320" s="5" t="s">
        <v>21</v>
      </c>
      <c r="F320" s="5" t="s">
        <v>21</v>
      </c>
      <c r="G320" s="5">
        <v>126.36499000000001</v>
      </c>
      <c r="H320" s="5">
        <v>140.45711800000001</v>
      </c>
      <c r="I320" s="6" t="s">
        <v>21</v>
      </c>
      <c r="J320" s="6" t="s">
        <v>21</v>
      </c>
      <c r="K320" s="5" t="s">
        <v>21</v>
      </c>
      <c r="L320" s="5" t="s">
        <v>21</v>
      </c>
      <c r="M320" s="5">
        <v>7.6968459999999999</v>
      </c>
      <c r="N320" s="5">
        <v>-45.262165000000003</v>
      </c>
      <c r="O320" s="6" t="s">
        <v>21</v>
      </c>
      <c r="P320" s="6" t="s">
        <v>21</v>
      </c>
      <c r="Q320" s="5" t="s">
        <v>21</v>
      </c>
      <c r="R320" s="7">
        <v>0</v>
      </c>
      <c r="S320" s="5">
        <v>-25.701270000000001</v>
      </c>
      <c r="T320" s="5">
        <v>-391.24386700000002</v>
      </c>
      <c r="U320" s="6" t="s">
        <v>21</v>
      </c>
      <c r="V320" s="51" t="s">
        <v>21</v>
      </c>
      <c r="W320" s="71"/>
      <c r="AA320" s="12">
        <v>742.21441691184998</v>
      </c>
      <c r="AB320" s="12">
        <v>0</v>
      </c>
      <c r="AC320" s="12">
        <v>213.31850399999999</v>
      </c>
      <c r="AD320" s="12">
        <v>185.25531599999999</v>
      </c>
      <c r="AE320" s="12">
        <v>455.99532099999999</v>
      </c>
      <c r="AF320" s="13">
        <v>0</v>
      </c>
      <c r="AG320" s="13">
        <v>21.002929000000002</v>
      </c>
      <c r="AH320" s="12">
        <v>-10.371027</v>
      </c>
      <c r="AI320" s="12">
        <v>59.588129000000002</v>
      </c>
      <c r="AJ320" s="12">
        <v>261.92362300000002</v>
      </c>
      <c r="AK320" s="12">
        <v>27.950731000000001</v>
      </c>
      <c r="AL320" s="12">
        <v>0</v>
      </c>
      <c r="AM320" s="13">
        <v>0</v>
      </c>
      <c r="AN320" s="13">
        <v>-80.464858000000007</v>
      </c>
      <c r="AO320" s="12">
        <v>-39.888497000000001</v>
      </c>
      <c r="AP320" s="12">
        <v>26.879570999999999</v>
      </c>
      <c r="AQ320" s="12">
        <v>234.01730000000001</v>
      </c>
      <c r="AR320" s="12">
        <v>7.0359489999999996</v>
      </c>
      <c r="AS320" s="12">
        <v>0</v>
      </c>
      <c r="AT320" s="13">
        <v>0</v>
      </c>
      <c r="AU320" s="13">
        <v>-76.588140999999993</v>
      </c>
      <c r="AV320" s="12">
        <v>-45.262165000000003</v>
      </c>
      <c r="AW320" s="12">
        <v>28.607288</v>
      </c>
      <c r="AX320" s="12">
        <v>234.94623000000001</v>
      </c>
      <c r="AY320" s="12">
        <v>28.607288</v>
      </c>
      <c r="AZ320" s="12">
        <v>234.94623000000001</v>
      </c>
      <c r="BA320" s="13">
        <v>0</v>
      </c>
      <c r="BB320" s="13">
        <v>-533.597621</v>
      </c>
      <c r="BC320" s="12">
        <v>-391.24386700000002</v>
      </c>
      <c r="BD320" s="12">
        <v>337.42987399999998</v>
      </c>
      <c r="BE320" s="12">
        <v>337.42987399999998</v>
      </c>
      <c r="BF320" s="12">
        <v>337.42987399999998</v>
      </c>
      <c r="BG320" s="12">
        <v>-7.7978909999999999</v>
      </c>
      <c r="BH320" s="12">
        <v>3651.7875509999999</v>
      </c>
      <c r="BI320" s="12">
        <v>3651.7875509999999</v>
      </c>
      <c r="BJ320" s="12">
        <v>3245.9131619999998</v>
      </c>
      <c r="BK320" s="12">
        <v>3507.8482370000002</v>
      </c>
      <c r="BL320" s="12">
        <v>3540.137561</v>
      </c>
      <c r="BM320" s="12">
        <v>0</v>
      </c>
      <c r="BN320" s="12">
        <v>15.901097</v>
      </c>
      <c r="BO320" s="12">
        <v>15.901097</v>
      </c>
      <c r="BP320" s="12">
        <v>349.74042200000002</v>
      </c>
      <c r="BQ320" s="12">
        <v>341.907174</v>
      </c>
      <c r="BR320" s="12">
        <v>315.96920499999999</v>
      </c>
      <c r="BS320" s="12">
        <v>0</v>
      </c>
    </row>
    <row r="321" spans="1:71" x14ac:dyDescent="0.2">
      <c r="B321" s="11" t="s">
        <v>200</v>
      </c>
      <c r="C321" s="60" t="s">
        <v>21</v>
      </c>
      <c r="D321" s="68" t="s">
        <v>0</v>
      </c>
      <c r="E321" s="5" t="s">
        <v>21</v>
      </c>
      <c r="F321" s="5" t="s">
        <v>21</v>
      </c>
      <c r="G321" s="5">
        <v>0.95791199999999999</v>
      </c>
      <c r="H321" s="5">
        <v>2.1467559999999999</v>
      </c>
      <c r="I321" s="6" t="s">
        <v>21</v>
      </c>
      <c r="J321" s="6" t="s">
        <v>21</v>
      </c>
      <c r="K321" s="5" t="s">
        <v>21</v>
      </c>
      <c r="L321" s="5" t="s">
        <v>21</v>
      </c>
      <c r="M321" s="5">
        <v>-3.1083850000000002</v>
      </c>
      <c r="N321" s="5">
        <v>-0.78982600000000003</v>
      </c>
      <c r="O321" s="6" t="s">
        <v>21</v>
      </c>
      <c r="P321" s="6" t="s">
        <v>21</v>
      </c>
      <c r="Q321" s="5" t="s">
        <v>21</v>
      </c>
      <c r="R321" s="7">
        <v>0</v>
      </c>
      <c r="S321" s="5">
        <v>-11.411887</v>
      </c>
      <c r="T321" s="5">
        <v>-2.5965389999999999</v>
      </c>
      <c r="U321" s="6" t="s">
        <v>21</v>
      </c>
      <c r="V321" s="51" t="s">
        <v>21</v>
      </c>
      <c r="W321" s="71"/>
      <c r="AA321" s="12">
        <v>65.325115584000002</v>
      </c>
      <c r="AB321" s="12">
        <v>0</v>
      </c>
      <c r="AC321" s="12">
        <v>29.039162999999999</v>
      </c>
      <c r="AD321" s="12">
        <v>7.1166790000000004</v>
      </c>
      <c r="AE321" s="12">
        <v>8.9754E-2</v>
      </c>
      <c r="AF321" s="13">
        <v>0</v>
      </c>
      <c r="AG321" s="13">
        <v>19.564875000000001</v>
      </c>
      <c r="AH321" s="12">
        <v>1.408228</v>
      </c>
      <c r="AI321" s="12">
        <v>4.4698950000000002</v>
      </c>
      <c r="AJ321" s="12">
        <v>-0.355987</v>
      </c>
      <c r="AK321" s="12">
        <v>0.53308199999999994</v>
      </c>
      <c r="AL321" s="12">
        <v>0</v>
      </c>
      <c r="AM321" s="13">
        <v>0</v>
      </c>
      <c r="AN321" s="13">
        <v>10.094329</v>
      </c>
      <c r="AO321" s="12">
        <v>-0.89705699999999999</v>
      </c>
      <c r="AP321" s="12">
        <v>1.744175</v>
      </c>
      <c r="AQ321" s="12">
        <v>-4.4930219999999998</v>
      </c>
      <c r="AR321" s="12">
        <v>-3.4022670000000002</v>
      </c>
      <c r="AS321" s="12">
        <v>0</v>
      </c>
      <c r="AT321" s="13">
        <v>0</v>
      </c>
      <c r="AU321" s="13">
        <v>10.408151999999999</v>
      </c>
      <c r="AV321" s="12">
        <v>-0.78982600000000003</v>
      </c>
      <c r="AW321" s="12">
        <v>1.8553580000000001</v>
      </c>
      <c r="AX321" s="12">
        <v>-4.3812290000000003</v>
      </c>
      <c r="AY321" s="12">
        <v>1.8553580000000001</v>
      </c>
      <c r="AZ321" s="12">
        <v>-4.3812290000000003</v>
      </c>
      <c r="BA321" s="13">
        <v>0</v>
      </c>
      <c r="BB321" s="13">
        <v>-3.0350109999999999</v>
      </c>
      <c r="BC321" s="12">
        <v>-2.5965389999999999</v>
      </c>
      <c r="BD321" s="12">
        <v>-4.4600710000000001</v>
      </c>
      <c r="BE321" s="12">
        <v>-4.4600710000000001</v>
      </c>
      <c r="BF321" s="12">
        <v>-4.4600710000000001</v>
      </c>
      <c r="BG321" s="12">
        <v>-5.9699549999999997</v>
      </c>
      <c r="BH321" s="12">
        <v>109.377291</v>
      </c>
      <c r="BI321" s="12">
        <v>109.377291</v>
      </c>
      <c r="BJ321" s="12">
        <v>92.910989000000001</v>
      </c>
      <c r="BK321" s="12">
        <v>101.694969</v>
      </c>
      <c r="BL321" s="12">
        <v>104.16006400000001</v>
      </c>
      <c r="BM321" s="12">
        <v>0</v>
      </c>
      <c r="BN321" s="12">
        <v>71.194586000000001</v>
      </c>
      <c r="BO321" s="12">
        <v>71.194586000000001</v>
      </c>
      <c r="BP321" s="12">
        <v>92.203924999999998</v>
      </c>
      <c r="BQ321" s="12">
        <v>86.228707</v>
      </c>
      <c r="BR321" s="12">
        <v>74.821890999999994</v>
      </c>
      <c r="BS321" s="12">
        <v>0</v>
      </c>
    </row>
    <row r="322" spans="1:71" x14ac:dyDescent="0.2">
      <c r="B322" s="11" t="s">
        <v>262</v>
      </c>
      <c r="C322" s="60" t="s">
        <v>21</v>
      </c>
      <c r="D322" s="68" t="s">
        <v>0</v>
      </c>
      <c r="E322" s="5" t="s">
        <v>21</v>
      </c>
      <c r="F322" s="5" t="s">
        <v>21</v>
      </c>
      <c r="G322" s="5">
        <v>5.3152010000000001</v>
      </c>
      <c r="H322" s="5">
        <v>30.809792999999999</v>
      </c>
      <c r="I322" s="6" t="s">
        <v>21</v>
      </c>
      <c r="J322" s="6" t="s">
        <v>21</v>
      </c>
      <c r="K322" s="5" t="s">
        <v>21</v>
      </c>
      <c r="L322" s="5" t="s">
        <v>21</v>
      </c>
      <c r="M322" s="5">
        <v>-0.30512300000000003</v>
      </c>
      <c r="N322" s="5">
        <v>-1.0570649999999999</v>
      </c>
      <c r="O322" s="6" t="s">
        <v>21</v>
      </c>
      <c r="P322" s="6" t="s">
        <v>21</v>
      </c>
      <c r="Q322" s="5" t="s">
        <v>21</v>
      </c>
      <c r="R322" s="7">
        <v>0</v>
      </c>
      <c r="S322" s="5">
        <v>-0.674709</v>
      </c>
      <c r="T322" s="5">
        <v>8.4229999999999999E-2</v>
      </c>
      <c r="U322" s="6" t="s">
        <v>21</v>
      </c>
      <c r="V322" s="51" t="s">
        <v>21</v>
      </c>
      <c r="W322" s="71"/>
      <c r="AA322" s="12">
        <v>50.122750000000003</v>
      </c>
      <c r="AB322" s="12">
        <v>0</v>
      </c>
      <c r="AC322" s="12">
        <v>55.155231999999998</v>
      </c>
      <c r="AD322" s="12">
        <v>0.61285400000000001</v>
      </c>
      <c r="AE322" s="12">
        <v>3.2685219999999999</v>
      </c>
      <c r="AF322" s="13">
        <v>0</v>
      </c>
      <c r="AG322" s="13">
        <v>1.8421590000000001</v>
      </c>
      <c r="AH322" s="12">
        <v>0.120113</v>
      </c>
      <c r="AI322" s="12">
        <v>-2.1854089999999999</v>
      </c>
      <c r="AJ322" s="12">
        <v>1.0250030000000001</v>
      </c>
      <c r="AK322" s="12">
        <v>6.8525000000000003E-2</v>
      </c>
      <c r="AL322" s="12">
        <v>0</v>
      </c>
      <c r="AM322" s="13">
        <v>0</v>
      </c>
      <c r="AN322" s="13">
        <v>-2.2363460000000002</v>
      </c>
      <c r="AO322" s="12">
        <v>-1.106922</v>
      </c>
      <c r="AP322" s="12">
        <v>-3.6285699999999999</v>
      </c>
      <c r="AQ322" s="12">
        <v>0.10266599999999999</v>
      </c>
      <c r="AR322" s="12">
        <v>-0.45286799999999999</v>
      </c>
      <c r="AS322" s="12">
        <v>0</v>
      </c>
      <c r="AT322" s="13">
        <v>0</v>
      </c>
      <c r="AU322" s="13">
        <v>-2.0822319999999999</v>
      </c>
      <c r="AV322" s="12">
        <v>-1.0570649999999999</v>
      </c>
      <c r="AW322" s="12">
        <v>-3.5913349999999999</v>
      </c>
      <c r="AX322" s="12">
        <v>0.26426500000000003</v>
      </c>
      <c r="AY322" s="12">
        <v>-3.5913349999999999</v>
      </c>
      <c r="AZ322" s="12">
        <v>0.26426500000000003</v>
      </c>
      <c r="BA322" s="13">
        <v>0</v>
      </c>
      <c r="BB322" s="13">
        <v>-0.62692899999999996</v>
      </c>
      <c r="BC322" s="12">
        <v>8.4229999999999999E-2</v>
      </c>
      <c r="BD322" s="12">
        <v>-3.863048</v>
      </c>
      <c r="BE322" s="12">
        <v>-3.863048</v>
      </c>
      <c r="BF322" s="12">
        <v>-3.863048</v>
      </c>
      <c r="BG322" s="12">
        <v>-1.6781759999999999</v>
      </c>
      <c r="BH322" s="12">
        <v>-1.0337099999999999</v>
      </c>
      <c r="BI322" s="12">
        <v>-1.0337099999999999</v>
      </c>
      <c r="BJ322" s="12">
        <v>-0.21863299999999999</v>
      </c>
      <c r="BK322" s="12">
        <v>0.13172400000000001</v>
      </c>
      <c r="BL322" s="12">
        <v>-0.58075100000000002</v>
      </c>
      <c r="BM322" s="12">
        <v>0</v>
      </c>
      <c r="BN322" s="12">
        <v>21.651824999999999</v>
      </c>
      <c r="BO322" s="12">
        <v>21.651824999999999</v>
      </c>
      <c r="BP322" s="12">
        <v>17.009243000000001</v>
      </c>
      <c r="BQ322" s="12">
        <v>17.146405000000001</v>
      </c>
      <c r="BR322" s="12">
        <v>16.473050000000001</v>
      </c>
      <c r="BS322" s="12">
        <v>0</v>
      </c>
    </row>
    <row r="323" spans="1:71" x14ac:dyDescent="0.2">
      <c r="B323" s="11" t="s">
        <v>165</v>
      </c>
      <c r="C323" s="60" t="s">
        <v>21</v>
      </c>
      <c r="D323" s="68" t="s">
        <v>0</v>
      </c>
      <c r="E323" s="5" t="s">
        <v>21</v>
      </c>
      <c r="F323" s="5" t="s">
        <v>21</v>
      </c>
      <c r="G323" s="5">
        <v>24.633865</v>
      </c>
      <c r="H323" s="5">
        <v>8.4279999999999994E-2</v>
      </c>
      <c r="I323" s="6" t="s">
        <v>21</v>
      </c>
      <c r="J323" s="6" t="s">
        <v>21</v>
      </c>
      <c r="K323" s="5" t="s">
        <v>21</v>
      </c>
      <c r="L323" s="5" t="s">
        <v>21</v>
      </c>
      <c r="M323" s="5">
        <v>0.30822499999999997</v>
      </c>
      <c r="N323" s="5">
        <v>-1.3566259999999999</v>
      </c>
      <c r="O323" s="6" t="s">
        <v>21</v>
      </c>
      <c r="P323" s="6" t="s">
        <v>21</v>
      </c>
      <c r="Q323" s="5" t="s">
        <v>21</v>
      </c>
      <c r="R323" s="7">
        <v>0</v>
      </c>
      <c r="S323" s="5">
        <v>6.1825159999999997</v>
      </c>
      <c r="T323" s="5">
        <v>-0.762571</v>
      </c>
      <c r="U323" s="6" t="s">
        <v>21</v>
      </c>
      <c r="V323" s="51" t="s">
        <v>21</v>
      </c>
      <c r="W323" s="71"/>
      <c r="AA323" s="12">
        <v>525.77572072999999</v>
      </c>
      <c r="AB323" s="12">
        <v>0</v>
      </c>
      <c r="AC323" s="12">
        <v>11.295525</v>
      </c>
      <c r="AD323" s="12">
        <v>6.5641530000000001</v>
      </c>
      <c r="AE323" s="12">
        <v>20.258665000000001</v>
      </c>
      <c r="AF323" s="13">
        <v>0</v>
      </c>
      <c r="AG323" s="13">
        <v>1.12497</v>
      </c>
      <c r="AH323" s="12">
        <v>3.1843000000000003E-2</v>
      </c>
      <c r="AI323" s="12">
        <v>0.39213399999999998</v>
      </c>
      <c r="AJ323" s="12">
        <v>1.79965</v>
      </c>
      <c r="AK323" s="12">
        <v>2.4214440000000002</v>
      </c>
      <c r="AL323" s="12">
        <v>0</v>
      </c>
      <c r="AM323" s="13">
        <v>0</v>
      </c>
      <c r="AN323" s="13">
        <v>-2.2261099999999998</v>
      </c>
      <c r="AO323" s="12">
        <v>-1.3581909999999999</v>
      </c>
      <c r="AP323" s="12">
        <v>-1.736227</v>
      </c>
      <c r="AQ323" s="12">
        <v>1.6518999999999999E-2</v>
      </c>
      <c r="AR323" s="12">
        <v>0.170152</v>
      </c>
      <c r="AS323" s="12">
        <v>0</v>
      </c>
      <c r="AT323" s="13">
        <v>0</v>
      </c>
      <c r="AU323" s="13">
        <v>-2.1970239999999999</v>
      </c>
      <c r="AV323" s="12">
        <v>-1.3566260000000001</v>
      </c>
      <c r="AW323" s="12">
        <v>-1.34379</v>
      </c>
      <c r="AX323" s="12">
        <v>0.1179</v>
      </c>
      <c r="AY323" s="12">
        <v>-1.34379</v>
      </c>
      <c r="AZ323" s="12">
        <v>0.1179</v>
      </c>
      <c r="BA323" s="13">
        <v>0</v>
      </c>
      <c r="BB323" s="13">
        <v>-0.68132400000000004</v>
      </c>
      <c r="BC323" s="12">
        <v>-0.762571</v>
      </c>
      <c r="BD323" s="12">
        <v>-1.091715</v>
      </c>
      <c r="BE323" s="12">
        <v>-1.091715</v>
      </c>
      <c r="BF323" s="12">
        <v>-1.091715</v>
      </c>
      <c r="BG323" s="12">
        <v>3.5134089999999998</v>
      </c>
      <c r="BH323" s="12">
        <v>-0.53716799999999998</v>
      </c>
      <c r="BI323" s="12">
        <v>-0.53716799999999998</v>
      </c>
      <c r="BJ323" s="12">
        <v>-0.288049</v>
      </c>
      <c r="BK323" s="12">
        <v>-100.132127</v>
      </c>
      <c r="BL323" s="12">
        <v>-36.223739999999999</v>
      </c>
      <c r="BM323" s="12">
        <v>0</v>
      </c>
      <c r="BN323" s="12">
        <v>112.927255</v>
      </c>
      <c r="BO323" s="12">
        <v>112.927255</v>
      </c>
      <c r="BP323" s="12">
        <v>111.36760200000001</v>
      </c>
      <c r="BQ323" s="12">
        <v>310.99766799999998</v>
      </c>
      <c r="BR323" s="12">
        <v>317.05282</v>
      </c>
      <c r="BS323" s="12">
        <v>0</v>
      </c>
    </row>
    <row r="324" spans="1:71" s="69" customFormat="1" x14ac:dyDescent="0.2">
      <c r="B324" s="14" t="s">
        <v>167</v>
      </c>
      <c r="C324" s="60" t="s">
        <v>21</v>
      </c>
      <c r="D324" s="72" t="s">
        <v>0</v>
      </c>
      <c r="E324" s="15" t="s">
        <v>21</v>
      </c>
      <c r="F324" s="15" t="s">
        <v>21</v>
      </c>
      <c r="G324" s="15">
        <v>157.61716799999999</v>
      </c>
      <c r="H324" s="15">
        <v>197.80596199999999</v>
      </c>
      <c r="I324" s="16" t="s">
        <v>21</v>
      </c>
      <c r="J324" s="16" t="s">
        <v>21</v>
      </c>
      <c r="K324" s="15" t="s">
        <v>21</v>
      </c>
      <c r="L324" s="15" t="s">
        <v>21</v>
      </c>
      <c r="M324" s="15">
        <v>7.8268149999999999</v>
      </c>
      <c r="N324" s="15">
        <v>5.854069</v>
      </c>
      <c r="O324" s="16" t="s">
        <v>21</v>
      </c>
      <c r="P324" s="16" t="s">
        <v>21</v>
      </c>
      <c r="Q324" s="15" t="s">
        <v>21</v>
      </c>
      <c r="R324" s="17">
        <v>0</v>
      </c>
      <c r="S324" s="15">
        <v>-35.259188999999999</v>
      </c>
      <c r="T324" s="15">
        <v>-6.8589999999999998E-2</v>
      </c>
      <c r="U324" s="16" t="s">
        <v>21</v>
      </c>
      <c r="V324" s="52" t="s">
        <v>21</v>
      </c>
      <c r="AA324" s="70">
        <v>395.2</v>
      </c>
      <c r="AB324" s="70">
        <v>0</v>
      </c>
      <c r="AC324" s="70">
        <v>671.39373599999999</v>
      </c>
      <c r="AD324" s="70">
        <v>602.214696</v>
      </c>
      <c r="AE324" s="70">
        <v>180.21978799999999</v>
      </c>
      <c r="AF324" s="70">
        <v>0</v>
      </c>
      <c r="AG324" s="70">
        <v>142.54612900000001</v>
      </c>
      <c r="AH324" s="70">
        <v>39.285792000000001</v>
      </c>
      <c r="AI324" s="70">
        <v>101.742532</v>
      </c>
      <c r="AJ324" s="70">
        <v>36.819544999999998</v>
      </c>
      <c r="AK324" s="70">
        <v>36.194527999999998</v>
      </c>
      <c r="AL324" s="70">
        <v>0</v>
      </c>
      <c r="AM324" s="70">
        <v>0</v>
      </c>
      <c r="AN324" s="70">
        <v>26.899667000000001</v>
      </c>
      <c r="AO324" s="70">
        <v>3.2266940000000002</v>
      </c>
      <c r="AP324" s="70">
        <v>68.106448</v>
      </c>
      <c r="AQ324" s="70">
        <v>4.2950000000000002E-2</v>
      </c>
      <c r="AR324" s="70">
        <v>1.2927249999999999</v>
      </c>
      <c r="AS324" s="70">
        <v>0</v>
      </c>
      <c r="AT324" s="70">
        <v>0</v>
      </c>
      <c r="AU324" s="70">
        <v>35.651560000000003</v>
      </c>
      <c r="AV324" s="70">
        <v>5.854069</v>
      </c>
      <c r="AW324" s="70">
        <v>70.764960000000002</v>
      </c>
      <c r="AX324" s="70">
        <v>3.272548</v>
      </c>
      <c r="AY324" s="70">
        <v>70.764960000000002</v>
      </c>
      <c r="AZ324" s="70">
        <v>3.272548</v>
      </c>
      <c r="BA324" s="70">
        <v>0</v>
      </c>
      <c r="BB324" s="70">
        <v>-27.953498</v>
      </c>
      <c r="BC324" s="70">
        <v>-6.8589999999999998E-2</v>
      </c>
      <c r="BD324" s="70">
        <v>-10.637642</v>
      </c>
      <c r="BE324" s="70">
        <v>-10.637642</v>
      </c>
      <c r="BF324" s="70">
        <v>-10.637642</v>
      </c>
      <c r="BG324" s="70">
        <v>1.2766820000000001</v>
      </c>
      <c r="BH324" s="70">
        <v>367.18300900000003</v>
      </c>
      <c r="BI324" s="70">
        <v>367.18300900000003</v>
      </c>
      <c r="BJ324" s="70">
        <v>358.61984699999999</v>
      </c>
      <c r="BK324" s="70">
        <v>366.65554500000002</v>
      </c>
      <c r="BL324" s="70">
        <v>455.13881500000002</v>
      </c>
      <c r="BM324" s="70">
        <v>0</v>
      </c>
      <c r="BN324" s="70">
        <v>521.49044600000002</v>
      </c>
      <c r="BO324" s="70">
        <v>521.49044600000002</v>
      </c>
      <c r="BP324" s="70">
        <v>520.00574099999994</v>
      </c>
      <c r="BQ324" s="70">
        <v>520.542867</v>
      </c>
      <c r="BR324" s="70">
        <v>470.43868800000001</v>
      </c>
      <c r="BS324" s="70">
        <v>0</v>
      </c>
    </row>
    <row r="325" spans="1:71" s="69" customFormat="1" x14ac:dyDescent="0.2">
      <c r="B325" s="14" t="s">
        <v>85</v>
      </c>
      <c r="C325" s="60" t="s">
        <v>21</v>
      </c>
      <c r="D325" s="72" t="s">
        <v>0</v>
      </c>
      <c r="E325" s="15" t="s">
        <v>21</v>
      </c>
      <c r="F325" s="15" t="s">
        <v>21</v>
      </c>
      <c r="G325" s="15">
        <v>1504.102324</v>
      </c>
      <c r="H325" s="15">
        <v>1332.9824390000001</v>
      </c>
      <c r="I325" s="16" t="s">
        <v>21</v>
      </c>
      <c r="J325" s="16" t="s">
        <v>21</v>
      </c>
      <c r="K325" s="15" t="s">
        <v>21</v>
      </c>
      <c r="L325" s="15" t="s">
        <v>21</v>
      </c>
      <c r="M325" s="15">
        <v>284.80844200000001</v>
      </c>
      <c r="N325" s="15">
        <v>128.793046</v>
      </c>
      <c r="O325" s="16" t="s">
        <v>21</v>
      </c>
      <c r="P325" s="16" t="s">
        <v>21</v>
      </c>
      <c r="Q325" s="15" t="s">
        <v>21</v>
      </c>
      <c r="R325" s="17">
        <v>0</v>
      </c>
      <c r="S325" s="15">
        <v>-154.642697</v>
      </c>
      <c r="T325" s="15">
        <v>-514.65810699999997</v>
      </c>
      <c r="U325" s="16" t="s">
        <v>21</v>
      </c>
      <c r="V325" s="52" t="s">
        <v>21</v>
      </c>
      <c r="AA325" s="70">
        <v>8464.5989999999983</v>
      </c>
      <c r="AB325" s="70">
        <v>0</v>
      </c>
      <c r="AC325" s="70">
        <v>3794.9064640000001</v>
      </c>
      <c r="AD325" s="70">
        <v>1605.6923529999999</v>
      </c>
      <c r="AE325" s="70">
        <v>1342.4354069999999</v>
      </c>
      <c r="AF325" s="70">
        <v>0</v>
      </c>
      <c r="AG325" s="70">
        <v>1597.57934</v>
      </c>
      <c r="AH325" s="70">
        <v>566.44834600000002</v>
      </c>
      <c r="AI325" s="70">
        <v>742.52236700000003</v>
      </c>
      <c r="AJ325" s="70">
        <v>510.64939399999997</v>
      </c>
      <c r="AK325" s="70">
        <v>713.53121999999996</v>
      </c>
      <c r="AL325" s="70">
        <v>0</v>
      </c>
      <c r="AM325" s="70">
        <v>0</v>
      </c>
      <c r="AN325" s="70">
        <v>206.73427899999999</v>
      </c>
      <c r="AO325" s="70">
        <v>93.062786000000003</v>
      </c>
      <c r="AP325" s="70">
        <v>228.55855</v>
      </c>
      <c r="AQ325" s="70">
        <v>26.935970999999999</v>
      </c>
      <c r="AR325" s="70">
        <v>162.63904099999999</v>
      </c>
      <c r="AS325" s="70">
        <v>0</v>
      </c>
      <c r="AT325" s="70">
        <v>0</v>
      </c>
      <c r="AU325" s="70">
        <v>312.08299499999998</v>
      </c>
      <c r="AV325" s="70">
        <v>128.793046</v>
      </c>
      <c r="AW325" s="70">
        <v>265.26273900000001</v>
      </c>
      <c r="AX325" s="70">
        <v>145.717837</v>
      </c>
      <c r="AY325" s="70">
        <v>265.26273900000001</v>
      </c>
      <c r="AZ325" s="70">
        <v>145.717837</v>
      </c>
      <c r="BA325" s="70">
        <v>0</v>
      </c>
      <c r="BB325" s="70">
        <v>-856.74139000000002</v>
      </c>
      <c r="BC325" s="70">
        <v>-514.65810699999997</v>
      </c>
      <c r="BD325" s="70">
        <v>183.18660199999999</v>
      </c>
      <c r="BE325" s="70">
        <v>183.18660199999999</v>
      </c>
      <c r="BF325" s="70">
        <v>183.18660199999999</v>
      </c>
      <c r="BG325" s="70">
        <v>-425.686466</v>
      </c>
      <c r="BH325" s="70">
        <v>2657.121165</v>
      </c>
      <c r="BI325" s="70">
        <v>2657.121165</v>
      </c>
      <c r="BJ325" s="70">
        <v>1868.7505000000001</v>
      </c>
      <c r="BK325" s="70">
        <v>4179.2220500000003</v>
      </c>
      <c r="BL325" s="70">
        <v>3557.4708000000001</v>
      </c>
      <c r="BM325" s="70">
        <v>0</v>
      </c>
      <c r="BN325" s="70">
        <v>-842.48254999999995</v>
      </c>
      <c r="BO325" s="70">
        <v>-842.48254999999995</v>
      </c>
      <c r="BP325" s="70">
        <v>-258.95745799999997</v>
      </c>
      <c r="BQ325" s="70">
        <v>-687.57213300000001</v>
      </c>
      <c r="BR325" s="70">
        <v>-852.118604</v>
      </c>
      <c r="BS325" s="70">
        <v>0</v>
      </c>
    </row>
    <row r="326" spans="1:71" s="69" customFormat="1" x14ac:dyDescent="0.2">
      <c r="B326" s="14" t="s">
        <v>136</v>
      </c>
      <c r="C326" s="60" t="s">
        <v>21</v>
      </c>
      <c r="D326" s="72" t="s">
        <v>0</v>
      </c>
      <c r="E326" s="15" t="s">
        <v>21</v>
      </c>
      <c r="F326" s="15" t="s">
        <v>21</v>
      </c>
      <c r="G326" s="15" t="s">
        <v>21</v>
      </c>
      <c r="H326" s="15">
        <v>180.45920799999999</v>
      </c>
      <c r="I326" s="16" t="s">
        <v>21</v>
      </c>
      <c r="J326" s="16" t="s">
        <v>21</v>
      </c>
      <c r="K326" s="15" t="s">
        <v>21</v>
      </c>
      <c r="L326" s="15" t="s">
        <v>21</v>
      </c>
      <c r="M326" s="15">
        <v>0</v>
      </c>
      <c r="N326" s="15">
        <v>-17.290512</v>
      </c>
      <c r="O326" s="16" t="s">
        <v>21</v>
      </c>
      <c r="P326" s="16" t="s">
        <v>21</v>
      </c>
      <c r="Q326" s="15" t="s">
        <v>21</v>
      </c>
      <c r="R326" s="17">
        <v>0</v>
      </c>
      <c r="S326" s="15">
        <v>0</v>
      </c>
      <c r="T326" s="15">
        <v>-47.196522999999999</v>
      </c>
      <c r="U326" s="16" t="s">
        <v>21</v>
      </c>
      <c r="V326" s="52" t="s">
        <v>21</v>
      </c>
      <c r="AA326" s="70">
        <v>1299.6074000000001</v>
      </c>
      <c r="AB326" s="70">
        <v>0</v>
      </c>
      <c r="AC326" s="70">
        <v>684.483024</v>
      </c>
      <c r="AD326" s="70">
        <v>205.90671800000001</v>
      </c>
      <c r="AE326" s="70">
        <v>197.26916600000001</v>
      </c>
      <c r="AF326" s="70">
        <v>0</v>
      </c>
      <c r="AG326" s="70">
        <v>108.84871800000001</v>
      </c>
      <c r="AH326" s="70">
        <v>-14.76366</v>
      </c>
      <c r="AI326" s="70">
        <v>-15.076238</v>
      </c>
      <c r="AJ326" s="70">
        <v>101.245002</v>
      </c>
      <c r="AK326" s="70">
        <v>0</v>
      </c>
      <c r="AL326" s="70">
        <v>0</v>
      </c>
      <c r="AM326" s="70">
        <v>0</v>
      </c>
      <c r="AN326" s="70">
        <v>32.339039</v>
      </c>
      <c r="AO326" s="70">
        <v>-33.944842000000001</v>
      </c>
      <c r="AP326" s="70">
        <v>-33.054639999999999</v>
      </c>
      <c r="AQ326" s="70">
        <v>80.912756000000002</v>
      </c>
      <c r="AR326" s="70">
        <v>0</v>
      </c>
      <c r="AS326" s="70">
        <v>0</v>
      </c>
      <c r="AT326" s="70">
        <v>0</v>
      </c>
      <c r="AU326" s="70">
        <v>68.924053000000001</v>
      </c>
      <c r="AV326" s="70">
        <v>-17.290512</v>
      </c>
      <c r="AW326" s="70">
        <v>-7.9898790000000002</v>
      </c>
      <c r="AX326" s="70">
        <v>87.876175000000003</v>
      </c>
      <c r="AY326" s="70">
        <v>-7.9898790000000002</v>
      </c>
      <c r="AZ326" s="70">
        <v>87.876175000000003</v>
      </c>
      <c r="BA326" s="70">
        <v>0</v>
      </c>
      <c r="BB326" s="70">
        <v>-104.14408899999999</v>
      </c>
      <c r="BC326" s="70">
        <v>-47.196522999999999</v>
      </c>
      <c r="BD326" s="70">
        <v>-101.852104</v>
      </c>
      <c r="BE326" s="70">
        <v>-101.852104</v>
      </c>
      <c r="BF326" s="70">
        <v>-101.852104</v>
      </c>
      <c r="BG326" s="70">
        <v>81.493658999999994</v>
      </c>
      <c r="BH326" s="70">
        <v>1692.1963519999999</v>
      </c>
      <c r="BI326" s="70">
        <v>1692.1963519999999</v>
      </c>
      <c r="BJ326" s="70">
        <v>1914.437113</v>
      </c>
      <c r="BK326" s="70">
        <v>1729.650699</v>
      </c>
      <c r="BL326" s="70">
        <v>0</v>
      </c>
      <c r="BM326" s="70">
        <v>0</v>
      </c>
      <c r="BN326" s="70">
        <v>-539.96042999999997</v>
      </c>
      <c r="BO326" s="70">
        <v>-539.96042999999997</v>
      </c>
      <c r="BP326" s="70">
        <v>-652.51948200000004</v>
      </c>
      <c r="BQ326" s="70">
        <v>-570.95267000000001</v>
      </c>
      <c r="BR326" s="70">
        <v>0</v>
      </c>
      <c r="BS326" s="70">
        <v>0</v>
      </c>
    </row>
    <row r="327" spans="1:71" s="69" customFormat="1" x14ac:dyDescent="0.2">
      <c r="B327" s="14" t="s">
        <v>142</v>
      </c>
      <c r="C327" s="60" t="s">
        <v>21</v>
      </c>
      <c r="D327" s="72" t="s">
        <v>0</v>
      </c>
      <c r="E327" s="15" t="s">
        <v>21</v>
      </c>
      <c r="F327" s="15" t="s">
        <v>21</v>
      </c>
      <c r="G327" s="15" t="s">
        <v>21</v>
      </c>
      <c r="H327" s="15">
        <v>315.19678499999998</v>
      </c>
      <c r="I327" s="16" t="s">
        <v>21</v>
      </c>
      <c r="J327" s="16" t="s">
        <v>21</v>
      </c>
      <c r="K327" s="15" t="s">
        <v>21</v>
      </c>
      <c r="L327" s="15" t="s">
        <v>21</v>
      </c>
      <c r="M327" s="15">
        <v>0</v>
      </c>
      <c r="N327" s="15">
        <v>119.510504</v>
      </c>
      <c r="O327" s="16" t="s">
        <v>21</v>
      </c>
      <c r="P327" s="16" t="s">
        <v>21</v>
      </c>
      <c r="Q327" s="15" t="s">
        <v>21</v>
      </c>
      <c r="R327" s="17">
        <v>0</v>
      </c>
      <c r="S327" s="15">
        <v>0</v>
      </c>
      <c r="T327" s="15">
        <v>78.088925000000003</v>
      </c>
      <c r="U327" s="16" t="s">
        <v>21</v>
      </c>
      <c r="V327" s="52" t="s">
        <v>21</v>
      </c>
      <c r="AA327" s="70">
        <v>837</v>
      </c>
      <c r="AB327" s="70">
        <v>0</v>
      </c>
      <c r="AC327" s="70">
        <v>810.86921800000005</v>
      </c>
      <c r="AD327" s="70">
        <v>276.95495899999997</v>
      </c>
      <c r="AE327" s="70">
        <v>210.77632399999999</v>
      </c>
      <c r="AF327" s="70">
        <v>0</v>
      </c>
      <c r="AG327" s="70">
        <v>269.96688</v>
      </c>
      <c r="AH327" s="70">
        <v>112.26636000000001</v>
      </c>
      <c r="AI327" s="70">
        <v>12.247161999999999</v>
      </c>
      <c r="AJ327" s="70">
        <v>86.704971999999998</v>
      </c>
      <c r="AK327" s="70">
        <v>0</v>
      </c>
      <c r="AL327" s="70">
        <v>0</v>
      </c>
      <c r="AM327" s="70">
        <v>0</v>
      </c>
      <c r="AN327" s="70">
        <v>232.61929000000001</v>
      </c>
      <c r="AO327" s="70">
        <v>99.420480999999995</v>
      </c>
      <c r="AP327" s="70">
        <v>-3.0036499999999999</v>
      </c>
      <c r="AQ327" s="70">
        <v>70.158478000000002</v>
      </c>
      <c r="AR327" s="70">
        <v>0</v>
      </c>
      <c r="AS327" s="70">
        <v>0</v>
      </c>
      <c r="AT327" s="70">
        <v>0</v>
      </c>
      <c r="AU327" s="70">
        <v>290.69193799999999</v>
      </c>
      <c r="AV327" s="70">
        <v>119.510504</v>
      </c>
      <c r="AW327" s="70">
        <v>24.556515999999998</v>
      </c>
      <c r="AX327" s="70">
        <v>97.338768999999999</v>
      </c>
      <c r="AY327" s="70">
        <v>24.556515999999998</v>
      </c>
      <c r="AZ327" s="70">
        <v>97.338768999999999</v>
      </c>
      <c r="BA327" s="70">
        <v>0</v>
      </c>
      <c r="BB327" s="70">
        <v>81.003411999999997</v>
      </c>
      <c r="BC327" s="70">
        <v>78.088925000000003</v>
      </c>
      <c r="BD327" s="70">
        <v>-50.472136999999996</v>
      </c>
      <c r="BE327" s="70">
        <v>-50.472136999999996</v>
      </c>
      <c r="BF327" s="70">
        <v>-50.472136999999996</v>
      </c>
      <c r="BG327" s="70">
        <v>79.614125000000001</v>
      </c>
      <c r="BH327" s="70">
        <v>759.22684300000003</v>
      </c>
      <c r="BI327" s="70">
        <v>759.22684300000003</v>
      </c>
      <c r="BJ327" s="70">
        <v>867.06155799999999</v>
      </c>
      <c r="BK327" s="70">
        <v>1036.152239</v>
      </c>
      <c r="BL327" s="70">
        <v>0</v>
      </c>
      <c r="BM327" s="70">
        <v>0</v>
      </c>
      <c r="BN327" s="70">
        <v>-235.71351200000001</v>
      </c>
      <c r="BO327" s="70">
        <v>-235.71351200000001</v>
      </c>
      <c r="BP327" s="70">
        <v>-273.21515099999999</v>
      </c>
      <c r="BQ327" s="70">
        <v>-193.18879799999999</v>
      </c>
      <c r="BR327" s="70">
        <v>0</v>
      </c>
      <c r="BS327" s="70">
        <v>0</v>
      </c>
    </row>
    <row r="328" spans="1:71" x14ac:dyDescent="0.2">
      <c r="A328" s="57"/>
      <c r="B328" s="11" t="s">
        <v>212</v>
      </c>
      <c r="C328" s="62" t="s">
        <v>21</v>
      </c>
      <c r="D328" s="68" t="s">
        <v>0</v>
      </c>
      <c r="E328" s="5" t="s">
        <v>21</v>
      </c>
      <c r="F328" s="5" t="s">
        <v>21</v>
      </c>
      <c r="G328" s="5" t="s">
        <v>21</v>
      </c>
      <c r="H328" s="5">
        <v>13.274031000000001</v>
      </c>
      <c r="I328" s="6" t="s">
        <v>21</v>
      </c>
      <c r="J328" s="6" t="s">
        <v>21</v>
      </c>
      <c r="K328" s="5" t="s">
        <v>21</v>
      </c>
      <c r="L328" s="5" t="s">
        <v>21</v>
      </c>
      <c r="M328" s="5">
        <v>0</v>
      </c>
      <c r="N328" s="5">
        <v>-3.1477499999999994</v>
      </c>
      <c r="O328" s="6" t="s">
        <v>21</v>
      </c>
      <c r="P328" s="6" t="s">
        <v>21</v>
      </c>
      <c r="Q328" s="5" t="s">
        <v>21</v>
      </c>
      <c r="R328" s="7">
        <v>0</v>
      </c>
      <c r="S328" s="5">
        <v>0</v>
      </c>
      <c r="T328" s="5">
        <v>-27.382638</v>
      </c>
      <c r="U328" s="6" t="s">
        <v>21</v>
      </c>
      <c r="V328" s="51" t="s">
        <v>21</v>
      </c>
      <c r="W328" s="71"/>
      <c r="AA328" s="12">
        <v>90</v>
      </c>
      <c r="AB328" s="12">
        <v>0</v>
      </c>
      <c r="AC328" s="12">
        <v>116.96077</v>
      </c>
      <c r="AD328" s="12">
        <v>3.603863</v>
      </c>
      <c r="AE328" s="12">
        <v>43.134374000000001</v>
      </c>
      <c r="AF328" s="13">
        <v>0</v>
      </c>
      <c r="AG328" s="13">
        <v>54.895328999999997</v>
      </c>
      <c r="AH328" s="12">
        <v>0.72054499999999999</v>
      </c>
      <c r="AI328" s="12">
        <v>-2.4133640000000001</v>
      </c>
      <c r="AJ328" s="12">
        <v>15.481425</v>
      </c>
      <c r="AK328" s="12">
        <v>0</v>
      </c>
      <c r="AL328" s="12">
        <v>0</v>
      </c>
      <c r="AM328" s="13">
        <v>0</v>
      </c>
      <c r="AN328" s="13">
        <v>19.852713000000001</v>
      </c>
      <c r="AO328" s="12">
        <v>-8.9291269999999994</v>
      </c>
      <c r="AP328" s="12">
        <v>-4.4810619999999997</v>
      </c>
      <c r="AQ328" s="12">
        <v>3.9396080000000002</v>
      </c>
      <c r="AR328" s="12">
        <v>0</v>
      </c>
      <c r="AS328" s="12">
        <v>0</v>
      </c>
      <c r="AT328" s="13">
        <v>0</v>
      </c>
      <c r="AU328" s="13">
        <v>36.061194</v>
      </c>
      <c r="AV328" s="12">
        <v>-3.1477499999999998</v>
      </c>
      <c r="AW328" s="12">
        <v>3.4500299999999999</v>
      </c>
      <c r="AX328" s="12">
        <v>10.806428</v>
      </c>
      <c r="AY328" s="12">
        <v>3.4500299999999999</v>
      </c>
      <c r="AZ328" s="12">
        <v>10.806428</v>
      </c>
      <c r="BA328" s="13">
        <v>0</v>
      </c>
      <c r="BB328" s="13">
        <v>-67.683565999999999</v>
      </c>
      <c r="BC328" s="12">
        <v>-27.382638</v>
      </c>
      <c r="BD328" s="12">
        <v>-35.790205</v>
      </c>
      <c r="BE328" s="12">
        <v>-35.790205</v>
      </c>
      <c r="BF328" s="12">
        <v>-35.790205</v>
      </c>
      <c r="BG328" s="12">
        <v>-2.591799</v>
      </c>
      <c r="BH328" s="12">
        <v>743.60889199999997</v>
      </c>
      <c r="BI328" s="12">
        <v>743.60889199999997</v>
      </c>
      <c r="BJ328" s="12">
        <v>785.14838799999995</v>
      </c>
      <c r="BK328" s="12">
        <v>814.08345999999995</v>
      </c>
      <c r="BL328" s="12">
        <v>0</v>
      </c>
      <c r="BM328" s="12">
        <v>0</v>
      </c>
      <c r="BN328" s="12">
        <v>-54.343349000000003</v>
      </c>
      <c r="BO328" s="12">
        <v>-54.343349000000003</v>
      </c>
      <c r="BP328" s="12">
        <v>-68.902938000000006</v>
      </c>
      <c r="BQ328" s="12">
        <v>-71.744533000000004</v>
      </c>
      <c r="BR328" s="12">
        <v>0</v>
      </c>
      <c r="BS328" s="12">
        <v>0</v>
      </c>
    </row>
    <row r="329" spans="1:71" x14ac:dyDescent="0.2">
      <c r="A329" s="57"/>
      <c r="B329" s="11" t="s">
        <v>257</v>
      </c>
      <c r="C329" s="62" t="s">
        <v>21</v>
      </c>
      <c r="D329" s="68" t="s">
        <v>0</v>
      </c>
      <c r="E329" s="5" t="s">
        <v>21</v>
      </c>
      <c r="F329" s="5" t="s">
        <v>21</v>
      </c>
      <c r="G329" s="5">
        <v>176.88844599999999</v>
      </c>
      <c r="H329" s="5">
        <v>143.692485</v>
      </c>
      <c r="I329" s="6" t="s">
        <v>21</v>
      </c>
      <c r="J329" s="6" t="s">
        <v>21</v>
      </c>
      <c r="K329" s="5" t="s">
        <v>21</v>
      </c>
      <c r="L329" s="5" t="s">
        <v>21</v>
      </c>
      <c r="M329" s="5">
        <v>59.035440000000001</v>
      </c>
      <c r="N329" s="5">
        <v>55.082279999999997</v>
      </c>
      <c r="O329" s="6" t="s">
        <v>21</v>
      </c>
      <c r="P329" s="6" t="s">
        <v>21</v>
      </c>
      <c r="Q329" s="5" t="s">
        <v>21</v>
      </c>
      <c r="R329" s="7">
        <v>0</v>
      </c>
      <c r="S329" s="5">
        <v>1.426631</v>
      </c>
      <c r="T329" s="5">
        <v>-94.440067999999997</v>
      </c>
      <c r="U329" s="6" t="s">
        <v>21</v>
      </c>
      <c r="V329" s="51" t="s">
        <v>21</v>
      </c>
      <c r="W329" s="71"/>
      <c r="AA329" s="12">
        <v>145.607</v>
      </c>
      <c r="AB329" s="12">
        <v>0</v>
      </c>
      <c r="AC329" s="12">
        <v>388.41828099999998</v>
      </c>
      <c r="AD329" s="12">
        <v>153.080277</v>
      </c>
      <c r="AE329" s="12">
        <v>145.59649200000001</v>
      </c>
      <c r="AF329" s="13">
        <v>0</v>
      </c>
      <c r="AG329" s="13">
        <v>107.3802</v>
      </c>
      <c r="AH329" s="12">
        <v>45.324241999999998</v>
      </c>
      <c r="AI329" s="12">
        <v>45.259312000000001</v>
      </c>
      <c r="AJ329" s="12">
        <v>44.533861999999999</v>
      </c>
      <c r="AK329" s="12">
        <v>52.946347000000003</v>
      </c>
      <c r="AL329" s="12">
        <v>0</v>
      </c>
      <c r="AM329" s="13">
        <v>0</v>
      </c>
      <c r="AN329" s="13">
        <v>100.530188</v>
      </c>
      <c r="AO329" s="12">
        <v>43.595726999999997</v>
      </c>
      <c r="AP329" s="12">
        <v>42.992806000000002</v>
      </c>
      <c r="AQ329" s="12">
        <v>42.881037999999997</v>
      </c>
      <c r="AR329" s="12">
        <v>49.162300000000002</v>
      </c>
      <c r="AS329" s="12">
        <v>0</v>
      </c>
      <c r="AT329" s="13">
        <v>0</v>
      </c>
      <c r="AU329" s="13">
        <v>132.17345700000001</v>
      </c>
      <c r="AV329" s="12">
        <v>55.082279999999997</v>
      </c>
      <c r="AW329" s="12">
        <v>47.931922999999998</v>
      </c>
      <c r="AX329" s="12">
        <v>52.460633999999999</v>
      </c>
      <c r="AY329" s="12">
        <v>47.931922999999998</v>
      </c>
      <c r="AZ329" s="12">
        <v>52.460633999999999</v>
      </c>
      <c r="BA329" s="13">
        <v>0</v>
      </c>
      <c r="BB329" s="13">
        <v>-143.63948400000001</v>
      </c>
      <c r="BC329" s="12">
        <v>-94.440067999999997</v>
      </c>
      <c r="BD329" s="12">
        <v>71.110664</v>
      </c>
      <c r="BE329" s="12">
        <v>71.110664</v>
      </c>
      <c r="BF329" s="12">
        <v>71.110664</v>
      </c>
      <c r="BG329" s="12">
        <v>-12.693619</v>
      </c>
      <c r="BH329" s="12">
        <v>1159.7540389999999</v>
      </c>
      <c r="BI329" s="12">
        <v>1159.7540389999999</v>
      </c>
      <c r="BJ329" s="12">
        <v>1072.651112</v>
      </c>
      <c r="BK329" s="12">
        <v>1098.8041989999999</v>
      </c>
      <c r="BL329" s="12">
        <v>1066.4052529999999</v>
      </c>
      <c r="BM329" s="12">
        <v>0</v>
      </c>
      <c r="BN329" s="12">
        <v>-25.996054000000001</v>
      </c>
      <c r="BO329" s="12">
        <v>-25.996054000000001</v>
      </c>
      <c r="BP329" s="12">
        <v>45.729719000000003</v>
      </c>
      <c r="BQ329" s="12">
        <v>33.037177</v>
      </c>
      <c r="BR329" s="12">
        <v>34.135506999999997</v>
      </c>
      <c r="BS329" s="12">
        <v>0</v>
      </c>
    </row>
    <row r="330" spans="1:71" x14ac:dyDescent="0.2">
      <c r="A330" s="57"/>
      <c r="B330" s="11" t="s">
        <v>208</v>
      </c>
      <c r="C330" s="62" t="s">
        <v>21</v>
      </c>
      <c r="D330" s="68" t="s">
        <v>0</v>
      </c>
      <c r="E330" s="5" t="s">
        <v>21</v>
      </c>
      <c r="F330" s="5" t="s">
        <v>21</v>
      </c>
      <c r="G330" s="5">
        <v>10.92905</v>
      </c>
      <c r="H330" s="5">
        <v>9.8096000000000003E-2</v>
      </c>
      <c r="I330" s="6" t="s">
        <v>21</v>
      </c>
      <c r="J330" s="6" t="s">
        <v>21</v>
      </c>
      <c r="K330" s="5" t="s">
        <v>21</v>
      </c>
      <c r="L330" s="5" t="s">
        <v>21</v>
      </c>
      <c r="M330" s="5">
        <v>9.8446839999999991</v>
      </c>
      <c r="N330" s="5">
        <v>-0.45504299999999998</v>
      </c>
      <c r="O330" s="6" t="s">
        <v>21</v>
      </c>
      <c r="P330" s="6" t="s">
        <v>21</v>
      </c>
      <c r="Q330" s="5" t="s">
        <v>21</v>
      </c>
      <c r="R330" s="7">
        <v>0</v>
      </c>
      <c r="S330" s="5">
        <v>-8.6487350000000003</v>
      </c>
      <c r="T330" s="5">
        <v>-0.363176</v>
      </c>
      <c r="U330" s="6" t="s">
        <v>21</v>
      </c>
      <c r="V330" s="51" t="s">
        <v>21</v>
      </c>
      <c r="W330" s="71"/>
      <c r="AA330" s="12">
        <v>15.7425</v>
      </c>
      <c r="AB330" s="12">
        <v>0</v>
      </c>
      <c r="AC330" s="12">
        <v>2.930148</v>
      </c>
      <c r="AD330" s="12">
        <v>2.499714</v>
      </c>
      <c r="AE330" s="12">
        <v>0.51</v>
      </c>
      <c r="AF330" s="13">
        <v>0</v>
      </c>
      <c r="AG330" s="13">
        <v>1.802605</v>
      </c>
      <c r="AH330" s="12">
        <v>-9.7310999999999995E-2</v>
      </c>
      <c r="AI330" s="12">
        <v>2.489525</v>
      </c>
      <c r="AJ330" s="12">
        <v>0.51</v>
      </c>
      <c r="AK330" s="12">
        <v>10.334187</v>
      </c>
      <c r="AL330" s="12">
        <v>0</v>
      </c>
      <c r="AM330" s="13">
        <v>0</v>
      </c>
      <c r="AN330" s="13">
        <v>-4.0206030000000004</v>
      </c>
      <c r="AO330" s="12">
        <v>-0.45504299999999998</v>
      </c>
      <c r="AP330" s="12">
        <v>3.4735130000000001</v>
      </c>
      <c r="AQ330" s="12">
        <v>0.235037</v>
      </c>
      <c r="AR330" s="12">
        <v>9.7660319999999992</v>
      </c>
      <c r="AS330" s="12">
        <v>0</v>
      </c>
      <c r="AT330" s="13">
        <v>0</v>
      </c>
      <c r="AU330" s="13">
        <v>-2.992429</v>
      </c>
      <c r="AV330" s="12">
        <v>-0.45504299999999998</v>
      </c>
      <c r="AW330" s="12">
        <v>3.1105559999999999</v>
      </c>
      <c r="AX330" s="12">
        <v>0.459897</v>
      </c>
      <c r="AY330" s="12">
        <v>3.1105559999999999</v>
      </c>
      <c r="AZ330" s="12">
        <v>0.459897</v>
      </c>
      <c r="BA330" s="13">
        <v>0</v>
      </c>
      <c r="BB330" s="13">
        <v>19.943058000000001</v>
      </c>
      <c r="BC330" s="12">
        <v>-0.363176</v>
      </c>
      <c r="BD330" s="12">
        <v>-20.575521999999999</v>
      </c>
      <c r="BE330" s="12">
        <v>-20.575521999999999</v>
      </c>
      <c r="BF330" s="12">
        <v>-20.575521999999999</v>
      </c>
      <c r="BG330" s="12">
        <v>0.22900999999999999</v>
      </c>
      <c r="BH330" s="12">
        <v>1.379394</v>
      </c>
      <c r="BI330" s="12">
        <v>1.379394</v>
      </c>
      <c r="BJ330" s="12">
        <v>0.99211800000000006</v>
      </c>
      <c r="BK330" s="12">
        <v>0.84047700000000003</v>
      </c>
      <c r="BL330" s="12">
        <v>-1.9791430000000001</v>
      </c>
      <c r="BM330" s="12">
        <v>0</v>
      </c>
      <c r="BN330" s="12">
        <v>70.675235000000001</v>
      </c>
      <c r="BO330" s="12">
        <v>70.675235000000001</v>
      </c>
      <c r="BP330" s="12">
        <v>50.201144999999997</v>
      </c>
      <c r="BQ330" s="12">
        <v>50.430154999999999</v>
      </c>
      <c r="BR330" s="12">
        <v>41.470599</v>
      </c>
      <c r="BS330" s="12">
        <v>0</v>
      </c>
    </row>
    <row r="331" spans="1:71" x14ac:dyDescent="0.2">
      <c r="A331" s="57"/>
      <c r="B331" s="11" t="s">
        <v>75</v>
      </c>
      <c r="C331" s="62" t="s">
        <v>21</v>
      </c>
      <c r="D331" s="68" t="s">
        <v>0</v>
      </c>
      <c r="E331" s="5" t="s">
        <v>21</v>
      </c>
      <c r="F331" s="5" t="s">
        <v>21</v>
      </c>
      <c r="G331" s="5" t="s">
        <v>21</v>
      </c>
      <c r="H331" s="5">
        <v>151.34911099999999</v>
      </c>
      <c r="I331" s="6" t="s">
        <v>21</v>
      </c>
      <c r="J331" s="6" t="s">
        <v>21</v>
      </c>
      <c r="K331" s="5" t="s">
        <v>21</v>
      </c>
      <c r="L331" s="5" t="s">
        <v>21</v>
      </c>
      <c r="M331" s="5">
        <v>0</v>
      </c>
      <c r="N331" s="5">
        <v>15.118728000000001</v>
      </c>
      <c r="O331" s="6" t="s">
        <v>21</v>
      </c>
      <c r="P331" s="6" t="s">
        <v>21</v>
      </c>
      <c r="Q331" s="5" t="s">
        <v>21</v>
      </c>
      <c r="R331" s="7">
        <v>0</v>
      </c>
      <c r="S331" s="5">
        <v>0</v>
      </c>
      <c r="T331" s="5">
        <v>-49.969124999999998</v>
      </c>
      <c r="U331" s="6" t="s">
        <v>21</v>
      </c>
      <c r="V331" s="51" t="s">
        <v>21</v>
      </c>
      <c r="W331" s="71"/>
      <c r="AA331" s="12">
        <v>393.6</v>
      </c>
      <c r="AB331" s="12">
        <v>0</v>
      </c>
      <c r="AC331" s="12">
        <v>526.52615500000002</v>
      </c>
      <c r="AD331" s="12">
        <v>177.753118</v>
      </c>
      <c r="AE331" s="12">
        <v>122.441836</v>
      </c>
      <c r="AF331" s="13">
        <v>0</v>
      </c>
      <c r="AG331" s="13">
        <v>37.581434000000002</v>
      </c>
      <c r="AH331" s="12">
        <v>13.56832</v>
      </c>
      <c r="AI331" s="12">
        <v>17.146795999999998</v>
      </c>
      <c r="AJ331" s="12">
        <v>-15.888645</v>
      </c>
      <c r="AK331" s="12">
        <v>0</v>
      </c>
      <c r="AL331" s="12">
        <v>0</v>
      </c>
      <c r="AM331" s="13">
        <v>0</v>
      </c>
      <c r="AN331" s="13">
        <v>-3.6881080000000002</v>
      </c>
      <c r="AO331" s="12">
        <v>2.2930459999999999</v>
      </c>
      <c r="AP331" s="12">
        <v>6.252675</v>
      </c>
      <c r="AQ331" s="12">
        <v>-31.282321</v>
      </c>
      <c r="AR331" s="12">
        <v>0</v>
      </c>
      <c r="AS331" s="12">
        <v>0</v>
      </c>
      <c r="AT331" s="13">
        <v>0</v>
      </c>
      <c r="AU331" s="13">
        <v>35.809379999999997</v>
      </c>
      <c r="AV331" s="12">
        <v>15.118728000000001</v>
      </c>
      <c r="AW331" s="12">
        <v>19.555499000000001</v>
      </c>
      <c r="AX331" s="12">
        <v>-15.774433</v>
      </c>
      <c r="AY331" s="12">
        <v>19.555499000000001</v>
      </c>
      <c r="AZ331" s="12">
        <v>-15.774433</v>
      </c>
      <c r="BA331" s="13">
        <v>0</v>
      </c>
      <c r="BB331" s="13">
        <v>-206.35982999999999</v>
      </c>
      <c r="BC331" s="12">
        <v>-49.969124999999998</v>
      </c>
      <c r="BD331" s="12">
        <v>-99.351578000000003</v>
      </c>
      <c r="BE331" s="12">
        <v>-99.351578000000003</v>
      </c>
      <c r="BF331" s="12">
        <v>-99.351578000000003</v>
      </c>
      <c r="BG331" s="12">
        <v>-66.782308</v>
      </c>
      <c r="BH331" s="12">
        <v>1098.041806</v>
      </c>
      <c r="BI331" s="12">
        <v>1098.041806</v>
      </c>
      <c r="BJ331" s="12">
        <v>1178.5715929999999</v>
      </c>
      <c r="BK331" s="12">
        <v>1354.0892490000001</v>
      </c>
      <c r="BL331" s="12">
        <v>0</v>
      </c>
      <c r="BM331" s="12">
        <v>0</v>
      </c>
      <c r="BN331" s="12">
        <v>-715.669532</v>
      </c>
      <c r="BO331" s="12">
        <v>-715.669532</v>
      </c>
      <c r="BP331" s="12">
        <v>-815.17129199999999</v>
      </c>
      <c r="BQ331" s="12">
        <v>-882.51996899999995</v>
      </c>
      <c r="BR331" s="12">
        <v>0</v>
      </c>
      <c r="BS331" s="12">
        <v>0</v>
      </c>
    </row>
    <row r="332" spans="1:71" x14ac:dyDescent="0.2">
      <c r="A332" s="57"/>
      <c r="B332" s="11" t="s">
        <v>211</v>
      </c>
      <c r="C332" s="60" t="s">
        <v>21</v>
      </c>
      <c r="D332" s="68" t="s">
        <v>0</v>
      </c>
      <c r="E332" s="5" t="s">
        <v>21</v>
      </c>
      <c r="F332" s="5" t="s">
        <v>21</v>
      </c>
      <c r="G332" s="5" t="s">
        <v>21</v>
      </c>
      <c r="H332" s="5">
        <v>1.8667320000000001</v>
      </c>
      <c r="I332" s="6" t="s">
        <v>21</v>
      </c>
      <c r="J332" s="6" t="s">
        <v>21</v>
      </c>
      <c r="K332" s="5" t="s">
        <v>21</v>
      </c>
      <c r="L332" s="5" t="s">
        <v>21</v>
      </c>
      <c r="M332" s="5">
        <v>0</v>
      </c>
      <c r="N332" s="5">
        <v>0.28569900000000004</v>
      </c>
      <c r="O332" s="6" t="s">
        <v>21</v>
      </c>
      <c r="P332" s="6" t="s">
        <v>21</v>
      </c>
      <c r="Q332" s="5" t="s">
        <v>21</v>
      </c>
      <c r="R332" s="7">
        <v>0</v>
      </c>
      <c r="S332" s="5">
        <v>0</v>
      </c>
      <c r="T332" s="5">
        <v>1.011935</v>
      </c>
      <c r="U332" s="6" t="s">
        <v>21</v>
      </c>
      <c r="V332" s="51" t="s">
        <v>21</v>
      </c>
      <c r="W332" s="71"/>
      <c r="AA332" s="12">
        <v>81.400000000000006</v>
      </c>
      <c r="AB332" s="12">
        <v>0</v>
      </c>
      <c r="AC332" s="12">
        <v>16.627678</v>
      </c>
      <c r="AD332" s="12">
        <v>0.90737500000000004</v>
      </c>
      <c r="AE332" s="12">
        <v>6.8211719999999998</v>
      </c>
      <c r="AF332" s="13">
        <v>0</v>
      </c>
      <c r="AG332" s="13">
        <v>15.090983</v>
      </c>
      <c r="AH332" s="12">
        <v>1.483139</v>
      </c>
      <c r="AI332" s="12">
        <v>0.71192500000000003</v>
      </c>
      <c r="AJ332" s="12">
        <v>6.0211319999999997</v>
      </c>
      <c r="AK332" s="12">
        <v>0</v>
      </c>
      <c r="AL332" s="12">
        <v>0</v>
      </c>
      <c r="AM332" s="13">
        <v>0</v>
      </c>
      <c r="AN332" s="13">
        <v>11.437128</v>
      </c>
      <c r="AO332" s="12">
        <v>0.26968700000000001</v>
      </c>
      <c r="AP332" s="12">
        <v>-1.4731810000000001</v>
      </c>
      <c r="AQ332" s="12">
        <v>3.3811010000000001</v>
      </c>
      <c r="AR332" s="12">
        <v>0</v>
      </c>
      <c r="AS332" s="12">
        <v>0</v>
      </c>
      <c r="AT332" s="13">
        <v>0</v>
      </c>
      <c r="AU332" s="13">
        <v>11.483071000000001</v>
      </c>
      <c r="AV332" s="12">
        <v>0.28569899999999998</v>
      </c>
      <c r="AW332" s="12">
        <v>-1.3831979999999999</v>
      </c>
      <c r="AX332" s="12">
        <v>3.4153519999999999</v>
      </c>
      <c r="AY332" s="12">
        <v>-1.3831979999999999</v>
      </c>
      <c r="AZ332" s="12">
        <v>3.4153519999999999</v>
      </c>
      <c r="BA332" s="13">
        <v>0</v>
      </c>
      <c r="BB332" s="13">
        <v>-25.948294000000001</v>
      </c>
      <c r="BC332" s="12">
        <v>1.011935</v>
      </c>
      <c r="BD332" s="12">
        <v>-49.458803000000003</v>
      </c>
      <c r="BE332" s="12">
        <v>-49.458803000000003</v>
      </c>
      <c r="BF332" s="12">
        <v>-49.458803000000003</v>
      </c>
      <c r="BG332" s="12">
        <v>5.415025</v>
      </c>
      <c r="BH332" s="12">
        <v>262.84371299999998</v>
      </c>
      <c r="BI332" s="12">
        <v>262.84371299999998</v>
      </c>
      <c r="BJ332" s="12">
        <v>279.32390600000002</v>
      </c>
      <c r="BK332" s="12">
        <v>285.86343599999998</v>
      </c>
      <c r="BL332" s="12">
        <v>0</v>
      </c>
      <c r="BM332" s="12">
        <v>0</v>
      </c>
      <c r="BN332" s="12">
        <v>329.79212999999999</v>
      </c>
      <c r="BO332" s="12">
        <v>329.79212999999999</v>
      </c>
      <c r="BP332" s="12">
        <v>293.87322699999999</v>
      </c>
      <c r="BQ332" s="12">
        <v>310.13701500000002</v>
      </c>
      <c r="BR332" s="12">
        <v>0</v>
      </c>
      <c r="BS332" s="12">
        <v>0</v>
      </c>
    </row>
    <row r="333" spans="1:71" x14ac:dyDescent="0.2">
      <c r="A333" s="57"/>
      <c r="B333" s="11" t="s">
        <v>296</v>
      </c>
      <c r="C333" s="60" t="s">
        <v>21</v>
      </c>
      <c r="D333" s="68" t="s">
        <v>0</v>
      </c>
      <c r="E333" s="5" t="s">
        <v>21</v>
      </c>
      <c r="F333" s="5" t="s">
        <v>21</v>
      </c>
      <c r="G333" s="5" t="s">
        <v>21</v>
      </c>
      <c r="H333" s="5">
        <v>66.927255000000002</v>
      </c>
      <c r="I333" s="6" t="s">
        <v>21</v>
      </c>
      <c r="J333" s="6" t="s">
        <v>21</v>
      </c>
      <c r="K333" s="5" t="s">
        <v>21</v>
      </c>
      <c r="L333" s="5" t="s">
        <v>21</v>
      </c>
      <c r="M333" s="5">
        <v>0</v>
      </c>
      <c r="N333" s="5">
        <v>3.0491850000000005</v>
      </c>
      <c r="O333" s="6" t="s">
        <v>21</v>
      </c>
      <c r="P333" s="6" t="s">
        <v>21</v>
      </c>
      <c r="Q333" s="5" t="s">
        <v>21</v>
      </c>
      <c r="R333" s="7">
        <v>0</v>
      </c>
      <c r="S333" s="5">
        <v>0</v>
      </c>
      <c r="T333" s="5">
        <v>-31.135725000000001</v>
      </c>
      <c r="U333" s="6" t="s">
        <v>21</v>
      </c>
      <c r="V333" s="51" t="s">
        <v>21</v>
      </c>
      <c r="W333" s="71"/>
      <c r="AA333" s="12">
        <v>312.03563292000001</v>
      </c>
      <c r="AB333" s="12">
        <v>0</v>
      </c>
      <c r="AC333" s="12">
        <v>254.009444</v>
      </c>
      <c r="AD333" s="12">
        <v>107.73061800000001</v>
      </c>
      <c r="AE333" s="12">
        <v>190.92839499999999</v>
      </c>
      <c r="AF333" s="13">
        <v>0</v>
      </c>
      <c r="AG333" s="13">
        <v>36.071511999999998</v>
      </c>
      <c r="AH333" s="12">
        <v>-2.238578</v>
      </c>
      <c r="AI333" s="12">
        <v>44.926983</v>
      </c>
      <c r="AJ333" s="12">
        <v>126.28711800000001</v>
      </c>
      <c r="AK333" s="12">
        <v>0</v>
      </c>
      <c r="AL333" s="12">
        <v>0</v>
      </c>
      <c r="AM333" s="13">
        <v>0</v>
      </c>
      <c r="AN333" s="13">
        <v>20.415724999999998</v>
      </c>
      <c r="AO333" s="12">
        <v>-6.5135019999999999</v>
      </c>
      <c r="AP333" s="12">
        <v>38.924881999999997</v>
      </c>
      <c r="AQ333" s="12">
        <v>119.342293</v>
      </c>
      <c r="AR333" s="12">
        <v>0</v>
      </c>
      <c r="AS333" s="12">
        <v>0</v>
      </c>
      <c r="AT333" s="13">
        <v>0</v>
      </c>
      <c r="AU333" s="13">
        <v>55.471890999999999</v>
      </c>
      <c r="AV333" s="12">
        <v>-5.5001800000000003</v>
      </c>
      <c r="AW333" s="12">
        <v>55.936942999999999</v>
      </c>
      <c r="AX333" s="12">
        <v>130.72662600000001</v>
      </c>
      <c r="AY333" s="12">
        <v>55.936942999999999</v>
      </c>
      <c r="AZ333" s="12">
        <v>130.72662600000001</v>
      </c>
      <c r="BA333" s="13">
        <v>0</v>
      </c>
      <c r="BB333" s="13">
        <v>-63.212347999999999</v>
      </c>
      <c r="BC333" s="12">
        <v>-31.135725000000001</v>
      </c>
      <c r="BD333" s="12">
        <v>-2.8012199999999998</v>
      </c>
      <c r="BE333" s="12">
        <v>-2.8012199999999998</v>
      </c>
      <c r="BF333" s="12">
        <v>-2.8012199999999998</v>
      </c>
      <c r="BG333" s="12">
        <v>106.889757</v>
      </c>
      <c r="BH333" s="12">
        <v>668.90810499999998</v>
      </c>
      <c r="BI333" s="12">
        <v>668.90810499999998</v>
      </c>
      <c r="BJ333" s="12">
        <v>705.40677500000004</v>
      </c>
      <c r="BK333" s="12">
        <v>907.69121600000005</v>
      </c>
      <c r="BL333" s="12">
        <v>0</v>
      </c>
      <c r="BM333" s="12">
        <v>0</v>
      </c>
      <c r="BN333" s="12">
        <v>-638.14892999999995</v>
      </c>
      <c r="BO333" s="12">
        <v>-638.14892999999995</v>
      </c>
      <c r="BP333" s="12">
        <v>-520.31781999999998</v>
      </c>
      <c r="BQ333" s="12">
        <v>-413.42066399999999</v>
      </c>
      <c r="BR333" s="12">
        <v>0</v>
      </c>
      <c r="BS333" s="12">
        <v>0</v>
      </c>
    </row>
    <row r="334" spans="1:71" x14ac:dyDescent="0.2">
      <c r="A334" s="57"/>
      <c r="B334" s="11" t="s">
        <v>252</v>
      </c>
      <c r="C334" s="60" t="s">
        <v>21</v>
      </c>
      <c r="D334" s="68" t="s">
        <v>0</v>
      </c>
      <c r="E334" s="5" t="s">
        <v>21</v>
      </c>
      <c r="F334" s="5" t="s">
        <v>21</v>
      </c>
      <c r="G334" s="5" t="s">
        <v>21</v>
      </c>
      <c r="H334" s="5">
        <v>17.392465999999999</v>
      </c>
      <c r="I334" s="6" t="s">
        <v>21</v>
      </c>
      <c r="J334" s="6" t="s">
        <v>21</v>
      </c>
      <c r="K334" s="5" t="s">
        <v>21</v>
      </c>
      <c r="L334" s="5" t="s">
        <v>21</v>
      </c>
      <c r="M334" s="5">
        <v>0</v>
      </c>
      <c r="N334" s="5">
        <v>5.4562520000000001</v>
      </c>
      <c r="O334" s="6" t="s">
        <v>21</v>
      </c>
      <c r="P334" s="6" t="s">
        <v>21</v>
      </c>
      <c r="Q334" s="5" t="s">
        <v>21</v>
      </c>
      <c r="R334" s="7">
        <v>0</v>
      </c>
      <c r="S334" s="5">
        <v>0</v>
      </c>
      <c r="T334" s="5">
        <v>5.4879379999999998</v>
      </c>
      <c r="U334" s="6" t="s">
        <v>21</v>
      </c>
      <c r="V334" s="51" t="s">
        <v>21</v>
      </c>
      <c r="W334" s="71"/>
      <c r="AA334" s="12">
        <v>252.375</v>
      </c>
      <c r="AB334" s="12">
        <v>0</v>
      </c>
      <c r="AC334" s="12">
        <v>41.537078000000001</v>
      </c>
      <c r="AD334" s="12">
        <v>0</v>
      </c>
      <c r="AE334" s="12">
        <v>0</v>
      </c>
      <c r="AF334" s="13">
        <v>0</v>
      </c>
      <c r="AG334" s="13">
        <v>15.322858999999999</v>
      </c>
      <c r="AH334" s="12">
        <v>8.2542050000000007</v>
      </c>
      <c r="AI334" s="12">
        <v>0</v>
      </c>
      <c r="AJ334" s="12">
        <v>0</v>
      </c>
      <c r="AK334" s="12">
        <v>0</v>
      </c>
      <c r="AL334" s="12">
        <v>0</v>
      </c>
      <c r="AM334" s="13">
        <v>0</v>
      </c>
      <c r="AN334" s="13">
        <v>8.6295490000000008</v>
      </c>
      <c r="AO334" s="12">
        <v>5.4872480000000001</v>
      </c>
      <c r="AP334" s="12">
        <v>0</v>
      </c>
      <c r="AQ334" s="12">
        <v>0</v>
      </c>
      <c r="AR334" s="12">
        <v>0</v>
      </c>
      <c r="AS334" s="12">
        <v>0</v>
      </c>
      <c r="AT334" s="13">
        <v>0</v>
      </c>
      <c r="AU334" s="13">
        <v>9.5710280000000001</v>
      </c>
      <c r="AV334" s="12">
        <v>5.4562520000000001</v>
      </c>
      <c r="AW334" s="12">
        <v>0</v>
      </c>
      <c r="AX334" s="12">
        <v>0</v>
      </c>
      <c r="AY334" s="12">
        <v>0</v>
      </c>
      <c r="AZ334" s="12">
        <v>0</v>
      </c>
      <c r="BA334" s="13">
        <v>0</v>
      </c>
      <c r="BB334" s="13">
        <v>7.3430049999999998</v>
      </c>
      <c r="BC334" s="12">
        <v>5.4879379999999998</v>
      </c>
      <c r="BD334" s="12">
        <v>0</v>
      </c>
      <c r="BE334" s="12">
        <v>0</v>
      </c>
      <c r="BF334" s="12">
        <v>0</v>
      </c>
      <c r="BG334" s="12">
        <v>0</v>
      </c>
      <c r="BH334" s="12">
        <v>-4.8474550000000001</v>
      </c>
      <c r="BI334" s="12">
        <v>-4.8474550000000001</v>
      </c>
      <c r="BJ334" s="12">
        <v>0</v>
      </c>
      <c r="BK334" s="12">
        <v>0</v>
      </c>
      <c r="BL334" s="12">
        <v>0</v>
      </c>
      <c r="BM334" s="12">
        <v>0</v>
      </c>
      <c r="BN334" s="12">
        <v>30.579376</v>
      </c>
      <c r="BO334" s="12">
        <v>30.579376</v>
      </c>
      <c r="BP334" s="12">
        <v>0</v>
      </c>
      <c r="BQ334" s="12">
        <v>0</v>
      </c>
      <c r="BR334" s="12">
        <v>0</v>
      </c>
      <c r="BS334" s="12">
        <v>0</v>
      </c>
    </row>
    <row r="335" spans="1:71" x14ac:dyDescent="0.2">
      <c r="A335" s="57"/>
      <c r="B335" s="75" t="s">
        <v>230</v>
      </c>
      <c r="C335" s="82" t="s">
        <v>21</v>
      </c>
      <c r="D335" s="77" t="s">
        <v>0</v>
      </c>
      <c r="E335" s="78" t="s">
        <v>21</v>
      </c>
      <c r="F335" s="78" t="s">
        <v>21</v>
      </c>
      <c r="G335" s="78">
        <v>35.724803000000001</v>
      </c>
      <c r="H335" s="78">
        <v>34.89817</v>
      </c>
      <c r="I335" s="79" t="s">
        <v>21</v>
      </c>
      <c r="J335" s="79" t="s">
        <v>21</v>
      </c>
      <c r="K335" s="78" t="s">
        <v>21</v>
      </c>
      <c r="L335" s="78" t="s">
        <v>21</v>
      </c>
      <c r="M335" s="78">
        <v>12.502675999999999</v>
      </c>
      <c r="N335" s="78">
        <v>10.562829000000001</v>
      </c>
      <c r="O335" s="79" t="s">
        <v>21</v>
      </c>
      <c r="P335" s="79" t="s">
        <v>21</v>
      </c>
      <c r="Q335" s="78" t="s">
        <v>21</v>
      </c>
      <c r="R335" s="80">
        <v>0</v>
      </c>
      <c r="S335" s="78">
        <v>9.6202140000000007</v>
      </c>
      <c r="T335" s="78">
        <v>10.917325</v>
      </c>
      <c r="U335" s="79" t="s">
        <v>21</v>
      </c>
      <c r="V335" s="81" t="s">
        <v>21</v>
      </c>
      <c r="W335" s="71"/>
      <c r="AA335" s="12">
        <v>180.5</v>
      </c>
      <c r="AB335" s="12">
        <v>0</v>
      </c>
      <c r="AC335" s="12">
        <v>86.497156000000004</v>
      </c>
      <c r="AD335" s="12">
        <v>41.917087000000002</v>
      </c>
      <c r="AE335" s="12">
        <v>26.171755000000001</v>
      </c>
      <c r="AF335" s="13">
        <v>0</v>
      </c>
      <c r="AG335" s="13">
        <v>33.366008000000001</v>
      </c>
      <c r="AH335" s="12">
        <v>11.846382</v>
      </c>
      <c r="AI335" s="12">
        <v>18.337181000000001</v>
      </c>
      <c r="AJ335" s="12">
        <v>11.369052999999999</v>
      </c>
      <c r="AK335" s="12">
        <v>13.36735</v>
      </c>
      <c r="AL335" s="12">
        <v>0</v>
      </c>
      <c r="AM335" s="13">
        <v>0</v>
      </c>
      <c r="AN335" s="13">
        <v>27.990438000000001</v>
      </c>
      <c r="AO335" s="12">
        <v>10.361033000000001</v>
      </c>
      <c r="AP335" s="12">
        <v>16.486044</v>
      </c>
      <c r="AQ335" s="12">
        <v>9.7873370000000008</v>
      </c>
      <c r="AR335" s="12">
        <v>12.080468</v>
      </c>
      <c r="AS335" s="12">
        <v>0</v>
      </c>
      <c r="AT335" s="13">
        <v>0</v>
      </c>
      <c r="AU335" s="13">
        <v>28.552641000000001</v>
      </c>
      <c r="AV335" s="12">
        <v>10.562829000000001</v>
      </c>
      <c r="AW335" s="12">
        <v>16.734003000000001</v>
      </c>
      <c r="AX335" s="12">
        <v>10.198423</v>
      </c>
      <c r="AY335" s="12">
        <v>16.734003000000001</v>
      </c>
      <c r="AZ335" s="12">
        <v>10.198423</v>
      </c>
      <c r="BA335" s="13">
        <v>0</v>
      </c>
      <c r="BB335" s="13">
        <v>27.562017999999998</v>
      </c>
      <c r="BC335" s="12">
        <v>10.917325</v>
      </c>
      <c r="BD335" s="12">
        <v>23.872498</v>
      </c>
      <c r="BE335" s="12">
        <v>23.872498</v>
      </c>
      <c r="BF335" s="12">
        <v>23.872498</v>
      </c>
      <c r="BG335" s="12">
        <v>7.7094769999999997</v>
      </c>
      <c r="BH335" s="12">
        <v>-6.8583910000000001</v>
      </c>
      <c r="BI335" s="12">
        <v>-6.8583910000000001</v>
      </c>
      <c r="BJ335" s="12">
        <v>-1.337345</v>
      </c>
      <c r="BK335" s="12">
        <v>-0.14794599999999999</v>
      </c>
      <c r="BL335" s="12">
        <v>2.6057060000000001</v>
      </c>
      <c r="BM335" s="12">
        <v>0</v>
      </c>
      <c r="BN335" s="12">
        <v>113.633081</v>
      </c>
      <c r="BO335" s="12">
        <v>113.633081</v>
      </c>
      <c r="BP335" s="12">
        <v>137.13246000000001</v>
      </c>
      <c r="BQ335" s="12">
        <v>144.95477</v>
      </c>
      <c r="BR335" s="12">
        <v>154.43253899999999</v>
      </c>
      <c r="BS335" s="12">
        <v>0</v>
      </c>
    </row>
    <row r="336" spans="1:71" x14ac:dyDescent="0.2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71"/>
      <c r="U336" s="71"/>
      <c r="V336" s="71"/>
      <c r="W336" s="71"/>
    </row>
    <row r="337" spans="1:23" x14ac:dyDescent="0.2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71"/>
      <c r="U337" s="71"/>
      <c r="V337" s="71"/>
      <c r="W337" s="71"/>
    </row>
    <row r="338" spans="1:23" x14ac:dyDescent="0.2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71"/>
      <c r="U338" s="71"/>
      <c r="V338" s="71"/>
      <c r="W338" s="71"/>
    </row>
  </sheetData>
  <mergeCells count="3">
    <mergeCell ref="E12:J12"/>
    <mergeCell ref="K12:P12"/>
    <mergeCell ref="Q12:V12"/>
  </mergeCells>
  <pageMargins left="0.7" right="0.7" top="0.75" bottom="0.75" header="0.3" footer="0.3"/>
  <pageSetup paperSize="9" scale="65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O22"/>
  <sheetViews>
    <sheetView showGridLines="0" topLeftCell="A3" workbookViewId="0">
      <selection activeCell="H7" sqref="H7"/>
    </sheetView>
  </sheetViews>
  <sheetFormatPr defaultRowHeight="14.25" x14ac:dyDescent="0.2"/>
  <cols>
    <col min="4" max="4" width="14.5" bestFit="1" customWidth="1"/>
    <col min="5" max="5" width="8.375" customWidth="1"/>
  </cols>
  <sheetData>
    <row r="1" spans="4:15" hidden="1" x14ac:dyDescent="0.2">
      <c r="G1" s="48" t="s">
        <v>363</v>
      </c>
      <c r="H1" s="49">
        <f>+H10</f>
        <v>1018.4450000000001</v>
      </c>
      <c r="I1" s="49">
        <f>+I10</f>
        <v>974.69800000000009</v>
      </c>
      <c r="J1" s="49">
        <f>+J10</f>
        <v>829.97699999999998</v>
      </c>
      <c r="K1" s="49">
        <f t="shared" ref="I1:L2" si="0">+K10</f>
        <v>905.572</v>
      </c>
      <c r="L1" s="49">
        <f t="shared" si="0"/>
        <v>1006.81</v>
      </c>
      <c r="M1" s="49">
        <f>VLOOKUP($D$5,[1]BIST_TUM_SONUCLAR!$B:$BK,49,FALSE)</f>
        <v>1006.885</v>
      </c>
      <c r="N1" s="49">
        <f>VLOOKUP($D$5,[1]BIST_TUM_SONUCLAR!$B:$BK,48,FALSE)</f>
        <v>794.69299999999998</v>
      </c>
      <c r="O1" s="49">
        <f>VLOOKUP($D$5,[1]BIST_TUM_SONUCLAR!$B:$BK,47,FALSE)</f>
        <v>677.01599999999996</v>
      </c>
    </row>
    <row r="2" spans="4:15" hidden="1" x14ac:dyDescent="0.2">
      <c r="G2" s="50" t="s">
        <v>376</v>
      </c>
      <c r="H2" s="49">
        <f>+H11</f>
        <v>430.834</v>
      </c>
      <c r="I2" s="49">
        <f t="shared" si="0"/>
        <v>479.83300000000003</v>
      </c>
      <c r="J2" s="49">
        <f t="shared" si="0"/>
        <v>448.315</v>
      </c>
      <c r="K2" s="49">
        <f t="shared" si="0"/>
        <v>251.31200000000001</v>
      </c>
      <c r="L2" s="49">
        <f t="shared" si="0"/>
        <v>1031.499</v>
      </c>
      <c r="M2" s="49">
        <f>VLOOKUP($D$5,[1]BIST_TUM_SONUCLAR!$B:$BK,56,FALSE)</f>
        <v>690.81200000000001</v>
      </c>
      <c r="N2" s="49">
        <f>VLOOKUP($D$5,[1]BIST_TUM_SONUCLAR!$B:$BK,55,FALSE)</f>
        <v>690.81200000000001</v>
      </c>
      <c r="O2" s="49">
        <f>VLOOKUP($D$5,[1]BIST_TUM_SONUCLAR!$B:$BK,54,FALSE)</f>
        <v>393.26400000000001</v>
      </c>
    </row>
    <row r="5" spans="4:15" ht="18" x14ac:dyDescent="0.25">
      <c r="D5" s="20" t="s">
        <v>280</v>
      </c>
      <c r="E5" s="21"/>
      <c r="F5" s="21"/>
      <c r="G5" s="21"/>
      <c r="H5" s="21"/>
      <c r="I5" s="21"/>
      <c r="J5" s="22" t="s">
        <v>352</v>
      </c>
      <c r="K5" s="23">
        <f>VLOOKUP($D$5,[1]BIST_TUM_SONUCLAR!$B:$BK,26,FALSE)</f>
        <v>13050</v>
      </c>
      <c r="L5" s="24"/>
      <c r="M5" s="22" t="s">
        <v>353</v>
      </c>
      <c r="N5" s="25">
        <f>+K5+H16</f>
        <v>19931.472999999998</v>
      </c>
    </row>
    <row r="6" spans="4:15" x14ac:dyDescent="0.2">
      <c r="D6" s="26" t="s">
        <v>354</v>
      </c>
      <c r="E6" s="27" t="s">
        <v>378</v>
      </c>
      <c r="F6" s="27" t="s">
        <v>341</v>
      </c>
      <c r="G6" s="27" t="s">
        <v>355</v>
      </c>
      <c r="H6" s="28" t="s">
        <v>377</v>
      </c>
      <c r="I6" s="28" t="s">
        <v>346</v>
      </c>
      <c r="J6" s="27" t="s">
        <v>344</v>
      </c>
      <c r="K6" s="27" t="s">
        <v>356</v>
      </c>
      <c r="L6" s="28" t="s">
        <v>357</v>
      </c>
      <c r="M6" s="27" t="s">
        <v>358</v>
      </c>
      <c r="N6" s="27" t="s">
        <v>359</v>
      </c>
    </row>
    <row r="7" spans="4:15" x14ac:dyDescent="0.2">
      <c r="D7" s="29" t="s">
        <v>360</v>
      </c>
      <c r="E7" s="30">
        <f>VLOOKUP($D$5,BIST_TUM_SONUCLAR!$B:$BS,27,FALSE)</f>
        <v>13216.041999999999</v>
      </c>
      <c r="F7" s="30">
        <f>VLOOKUP($D$5,BIST_TUM_SONUCLAR!$B:$BK,28,FALSE)</f>
        <v>11083.449000000001</v>
      </c>
      <c r="G7" s="31">
        <f>IFERROR(IF(E7*F7&lt;0,"-",(E7/F7-1)*SIGN(F7)),"-")</f>
        <v>0.19241239798189169</v>
      </c>
      <c r="H7" s="30">
        <f>VLOOKUP($D$5,BIST_TUM_SONUCLAR!$B:$BK,5,FALSE)</f>
        <v>4598.6710000000003</v>
      </c>
      <c r="I7" s="30">
        <f>VLOOKUP($D$5,BIST_TUM_SONUCLAR!$B:$BK,6,FALSE)</f>
        <v>4694.5439999999999</v>
      </c>
      <c r="J7" s="30">
        <f>VLOOKUP($D$5,BIST_TUM_SONUCLAR!$B:$BK,30,FALSE)</f>
        <v>3922.8270000000002</v>
      </c>
      <c r="K7" s="30">
        <f>VLOOKUP($D$5,BIST_TUM_SONUCLAR!$B:$BK,29,FALSE)</f>
        <v>4466.8649999999998</v>
      </c>
      <c r="L7" s="30">
        <f>VLOOKUP($D$5,BIST_TUM_SONUCLAR!$B:$BK,7,FALSE)</f>
        <v>4301.7280000000001</v>
      </c>
      <c r="M7" s="31">
        <f>IFERROR(IF(H7*I7&lt;0,"-",(H7/I7-1)*SIGN(I7)),"-")</f>
        <v>-2.0422217791546848E-2</v>
      </c>
      <c r="N7" s="31">
        <f>IFERROR(IF(H7*L7&lt;0,"-",(H7/L7-1)*SIGN(L7)),"-")</f>
        <v>6.9028771693607771E-2</v>
      </c>
    </row>
    <row r="8" spans="4:15" x14ac:dyDescent="0.2">
      <c r="D8" s="33" t="s">
        <v>361</v>
      </c>
      <c r="E8" s="86">
        <f>VLOOKUP($D$5,BIST_TUM_SONUCLAR!$B:$BK,31,FALSE)</f>
        <v>4346.8810000000003</v>
      </c>
      <c r="F8" s="86">
        <f>VLOOKUP($D$5,BIST_TUM_SONUCLAR!$B:$BK,32,FALSE)</f>
        <v>3721.2220000000002</v>
      </c>
      <c r="G8" s="35">
        <f>IFERROR(IF(E8*F8&lt;0,"-",(E8/F8-1)*SIGN(F8)),"-")</f>
        <v>0.16813267254681397</v>
      </c>
      <c r="H8" s="86">
        <f>VLOOKUP($D$5,BIST_TUM_SONUCLAR!$B:$BK,37,FALSE)</f>
        <v>1541.2529999999999</v>
      </c>
      <c r="I8" s="86">
        <f>VLOOKUP($D$5,BIST_TUM_SONUCLAR!$B:$BK,36,FALSE)</f>
        <v>1518.086</v>
      </c>
      <c r="J8" s="86">
        <f>VLOOKUP($D$5,BIST_TUM_SONUCLAR!$B:$BK,35,FALSE)</f>
        <v>1287.5419999999999</v>
      </c>
      <c r="K8" s="86">
        <f>VLOOKUP($D$5,BIST_TUM_SONUCLAR!$B:$BK,34,FALSE)</f>
        <v>1436.184</v>
      </c>
      <c r="L8" s="86">
        <f>VLOOKUP($D$5,BIST_TUM_SONUCLAR!$B:$BK,33,FALSE)</f>
        <v>1497.6969999999999</v>
      </c>
      <c r="M8" s="35">
        <f>IFERROR(IF(H8*I8&lt;0,"-",(H8/I8-1)*SIGN(I8)),"-")</f>
        <v>1.5260663756862192E-2</v>
      </c>
      <c r="N8" s="35">
        <f>IFERROR(IF(H8*L8&lt;0,"-",(H8/L8-1)*SIGN(L8)),"-")</f>
        <v>2.9081983872572437E-2</v>
      </c>
    </row>
    <row r="9" spans="4:15" x14ac:dyDescent="0.2">
      <c r="D9" s="29" t="s">
        <v>362</v>
      </c>
      <c r="E9" s="30">
        <f>VLOOKUP($D$5,BIST_TUM_SONUCLAR!$B:$BK,38,FALSE)</f>
        <v>1828.8409999999999</v>
      </c>
      <c r="F9" s="30">
        <f>VLOOKUP($D$5,BIST_TUM_SONUCLAR!$B:$BK,39,FALSE)</f>
        <v>1705.6320000000001</v>
      </c>
      <c r="G9" s="31">
        <f>IFERROR(IF(E9*F9&lt;0,"-",(E9/F9-1)*SIGN(F9)),"-")</f>
        <v>7.2236566856156426E-2</v>
      </c>
      <c r="H9" s="30">
        <f>VLOOKUP($D$5,BIST_TUM_SONUCLAR!$B:$BK,44,FALSE)</f>
        <v>689.82500000000005</v>
      </c>
      <c r="I9" s="30">
        <f>VLOOKUP($D$5,BIST_TUM_SONUCLAR!$B:$BK,43,FALSE)</f>
        <v>620.36400000000003</v>
      </c>
      <c r="J9" s="30">
        <f>VLOOKUP($D$5,BIST_TUM_SONUCLAR!$B:$BK,42,FALSE)</f>
        <v>518.65200000000004</v>
      </c>
      <c r="K9" s="30">
        <f>VLOOKUP($D$5,BIST_TUM_SONUCLAR!$B:$BK,41,FALSE)</f>
        <v>629.904</v>
      </c>
      <c r="L9" s="30">
        <f>VLOOKUP($D$5,BIST_TUM_SONUCLAR!$B:$BK,40,FALSE)</f>
        <v>719.33699999999999</v>
      </c>
      <c r="M9" s="31">
        <f>IFERROR(IF(H9*I9&lt;0,"-",(H9/I9-1)*SIGN(I9)),"-")</f>
        <v>0.11196813483696677</v>
      </c>
      <c r="N9" s="31">
        <f>IFERROR(IF(H9*L9&lt;0,"-",(H9/L9-1)*SIGN(L9)),"-")</f>
        <v>-4.1026667611981482E-2</v>
      </c>
    </row>
    <row r="10" spans="4:15" x14ac:dyDescent="0.2">
      <c r="D10" s="33" t="s">
        <v>363</v>
      </c>
      <c r="E10" s="86">
        <f>VLOOKUP($D$5,BIST_TUM_SONUCLAR!$B:$BK,45,FALSE)</f>
        <v>2823.12</v>
      </c>
      <c r="F10" s="86">
        <f>VLOOKUP($D$5,BIST_TUM_SONUCLAR!$B:$BK,46,FALSE)</f>
        <v>2478.5189999999998</v>
      </c>
      <c r="G10" s="35">
        <f>IFERROR(IF(E10*F10&lt;0,"-",(E10/F10-1)*SIGN(F10)),"-")</f>
        <v>0.13903504471823713</v>
      </c>
      <c r="H10" s="86">
        <f>VLOOKUP($D$5,BIST_TUM_SONUCLAR!$B:$BK,11,FALSE)</f>
        <v>1018.4450000000001</v>
      </c>
      <c r="I10" s="86">
        <f>VLOOKUP($D$5,BIST_TUM_SONUCLAR!$B:$BK,12,FALSE)</f>
        <v>974.69800000000009</v>
      </c>
      <c r="J10" s="86">
        <f>VLOOKUP($D$5,BIST_TUM_SONUCLAR!$B:$BK,51,FALSE)</f>
        <v>829.97699999999998</v>
      </c>
      <c r="K10" s="86">
        <f>VLOOKUP($D$5,BIST_TUM_SONUCLAR!$B:$BK,50,FALSE)</f>
        <v>905.572</v>
      </c>
      <c r="L10" s="86">
        <f>VLOOKUP($D$5,BIST_TUM_SONUCLAR!$B:$BK,13,FALSE)</f>
        <v>1006.81</v>
      </c>
      <c r="M10" s="35">
        <f>IFERROR(IF(H10*I10&lt;0,"-",(H10/I10-1)*SIGN(I10)),"-")</f>
        <v>4.4882620052570044E-2</v>
      </c>
      <c r="N10" s="35">
        <f>IFERROR(IF(H10*L10&lt;0,"-",(H10/L10-1)*SIGN(L10)),"-")</f>
        <v>1.1556301586198137E-2</v>
      </c>
    </row>
    <row r="11" spans="4:15" x14ac:dyDescent="0.2">
      <c r="D11" s="36" t="s">
        <v>364</v>
      </c>
      <c r="E11" s="87">
        <f>VLOOKUP($D$5,BIST_TUM_SONUCLAR!$B:$BK,52,FALSE)</f>
        <v>1358.982</v>
      </c>
      <c r="F11" s="87">
        <f>VLOOKUP($D$5,BIST_TUM_SONUCLAR!$B:$BK,53,FALSE)</f>
        <v>2074.5279999999998</v>
      </c>
      <c r="G11" s="37">
        <f t="shared" ref="G11" si="1">IFERROR(IF(E11*F11&lt;0,"-",(E11/F11-1)*SIGN(F11)),"-")</f>
        <v>-0.34491990467229172</v>
      </c>
      <c r="H11" s="87">
        <f>VLOOKUP($D$5,BIST_TUM_SONUCLAR!$B:$BK,17,FALSE)</f>
        <v>430.834</v>
      </c>
      <c r="I11" s="87">
        <f>VLOOKUP($D$5,BIST_TUM_SONUCLAR!$B:$BK,18,FALSE)</f>
        <v>479.83300000000003</v>
      </c>
      <c r="J11" s="87">
        <f>VLOOKUP($D$5,BIST_TUM_SONUCLAR!$B:$BK,58,FALSE)</f>
        <v>448.315</v>
      </c>
      <c r="K11" s="87">
        <f>VLOOKUP($D$5,BIST_TUM_SONUCLAR!$B:$BK,57,FALSE)</f>
        <v>251.31200000000001</v>
      </c>
      <c r="L11" s="87">
        <f>VLOOKUP($D$5,BIST_TUM_SONUCLAR!$B:$BK,19,FALSE)</f>
        <v>1031.499</v>
      </c>
      <c r="M11" s="37">
        <f>IFERROR(IF(H11*I11&lt;0,"-",(H11/I11-1)*SIGN(I11)),"-")</f>
        <v>-0.1021167781290574</v>
      </c>
      <c r="N11" s="37">
        <f>IFERROR(IF(H11*L11&lt;0,"-",(H11/L11-1)*SIGN(L11)),"-")</f>
        <v>-0.58232242590637506</v>
      </c>
    </row>
    <row r="12" spans="4:15" x14ac:dyDescent="0.2">
      <c r="D12" s="33" t="s">
        <v>365</v>
      </c>
      <c r="E12" s="35">
        <f>IFERROR(E8/E7,"-")</f>
        <v>0.32890944202507832</v>
      </c>
      <c r="F12" s="35">
        <f>IFERROR(F8/F7,"-")</f>
        <v>0.33574584950948033</v>
      </c>
      <c r="G12" s="38" t="str">
        <f t="shared" ref="G12:G15" si="2">IFERROR(IF(((E12*F12*F12)+(E12*F12*F12))&lt;0,"-",(ROUND((E12-F12)*10000,0)&amp;" bps")),"-")</f>
        <v>-68 bps</v>
      </c>
      <c r="H12" s="35">
        <f>IFERROR(H8/H7,"-")</f>
        <v>0.33515182973515606</v>
      </c>
      <c r="I12" s="35">
        <f t="shared" ref="I12:L12" si="3">IFERROR(I8/I7,"-")</f>
        <v>0.32337240848099413</v>
      </c>
      <c r="J12" s="35">
        <f t="shared" si="3"/>
        <v>0.32821788980243072</v>
      </c>
      <c r="K12" s="35">
        <f t="shared" si="3"/>
        <v>0.32151945491972561</v>
      </c>
      <c r="L12" s="35">
        <f t="shared" si="3"/>
        <v>0.34816171547805902</v>
      </c>
      <c r="M12" s="38" t="str">
        <f>IFERROR(IF(((H12*I12*I12)+(H12*I12*I12))&lt;0,"-",(ROUND((H12-I12)*10000,0)&amp;" bps")),"-")</f>
        <v>118 bps</v>
      </c>
      <c r="N12" s="38" t="str">
        <f>IFERROR(IF(((H12*L12*L12)+(H12*L12*L12))&lt;0,"-",(ROUND((H12-L12)*10000,0)&amp;" bps")),"-")</f>
        <v>-130 bps</v>
      </c>
    </row>
    <row r="13" spans="4:15" x14ac:dyDescent="0.2">
      <c r="D13" s="39" t="s">
        <v>366</v>
      </c>
      <c r="E13" s="31">
        <f>IFERROR(E9/E7,"-")</f>
        <v>0.13838038650300899</v>
      </c>
      <c r="F13" s="31">
        <f>IFERROR(F9/F7,"-")</f>
        <v>0.15389000301260014</v>
      </c>
      <c r="G13" s="40" t="str">
        <f t="shared" si="2"/>
        <v>-155 bps</v>
      </c>
      <c r="H13" s="31">
        <f>IFERROR(H9/H7,"-")</f>
        <v>0.15000529500805776</v>
      </c>
      <c r="I13" s="31">
        <f t="shared" ref="I13:L13" si="4">IFERROR(I9/I7,"-")</f>
        <v>0.13214574195065593</v>
      </c>
      <c r="J13" s="31">
        <f t="shared" si="4"/>
        <v>0.13221383456369604</v>
      </c>
      <c r="K13" s="31">
        <f t="shared" si="4"/>
        <v>0.1410170220053662</v>
      </c>
      <c r="L13" s="31">
        <f t="shared" si="4"/>
        <v>0.16722047512069568</v>
      </c>
      <c r="M13" s="40" t="str">
        <f>IFERROR(IF(((H13*I13*I13)+(H13*I13*I13))&lt;0,"-",(ROUND((H13-I13)*10000,0)&amp;" bps")),"-")</f>
        <v>179 bps</v>
      </c>
      <c r="N13" s="40" t="str">
        <f>IFERROR(IF(((H13*L13*L13)+(H13*L13*L13))&lt;0,"-",(ROUND((H13-L13)*10000,0)&amp;" bps")),"-")</f>
        <v>-172 bps</v>
      </c>
    </row>
    <row r="14" spans="4:15" x14ac:dyDescent="0.2">
      <c r="D14" s="33" t="s">
        <v>367</v>
      </c>
      <c r="E14" s="35">
        <f>IFERROR(E10/E7,"-")</f>
        <v>0.21361312259752202</v>
      </c>
      <c r="F14" s="35">
        <f>IFERROR(F10/F7,"-")</f>
        <v>0.22362344068168669</v>
      </c>
      <c r="G14" s="38" t="str">
        <f t="shared" si="2"/>
        <v>-100 bps</v>
      </c>
      <c r="H14" s="35">
        <f>IFERROR(H10/H7,"-")</f>
        <v>0.2214650711042386</v>
      </c>
      <c r="I14" s="35">
        <f t="shared" ref="I14:L14" si="5">IFERROR(I10/I7,"-")</f>
        <v>0.20762357323735811</v>
      </c>
      <c r="J14" s="35">
        <f t="shared" si="5"/>
        <v>0.21157624335715033</v>
      </c>
      <c r="K14" s="35">
        <f t="shared" si="5"/>
        <v>0.2027309981385155</v>
      </c>
      <c r="L14" s="35">
        <f t="shared" si="5"/>
        <v>0.23404780590497584</v>
      </c>
      <c r="M14" s="38" t="str">
        <f>IFERROR(IF(((H14*I14*I14)+(H14*I14*I14))&lt;0,"-",(ROUND((H14-I14)*10000,0)&amp;" bps")),"-")</f>
        <v>138 bps</v>
      </c>
      <c r="N14" s="38" t="str">
        <f>IFERROR(IF(((H14*L14*L14)+(H14*L14*L14))&lt;0,"-",(ROUND((H14-L14)*10000,0)&amp;" bps")),"-")</f>
        <v>-126 bps</v>
      </c>
    </row>
    <row r="15" spans="4:15" x14ac:dyDescent="0.2">
      <c r="D15" s="41" t="s">
        <v>368</v>
      </c>
      <c r="E15" s="37">
        <f>IFERROR(E11/E7,"-")</f>
        <v>0.10282821437764801</v>
      </c>
      <c r="F15" s="37">
        <f>IFERROR(F11/F7,"-")</f>
        <v>0.1871735052870275</v>
      </c>
      <c r="G15" s="42" t="str">
        <f t="shared" si="2"/>
        <v>-843 bps</v>
      </c>
      <c r="H15" s="37">
        <f>IFERROR(H11/H7,"-")</f>
        <v>9.368663250752228E-2</v>
      </c>
      <c r="I15" s="37">
        <f t="shared" ref="I15:L15" si="6">IFERROR(I11/I7,"-")</f>
        <v>0.10221077915128712</v>
      </c>
      <c r="J15" s="37">
        <f t="shared" si="6"/>
        <v>0.11428365308997822</v>
      </c>
      <c r="K15" s="37">
        <f t="shared" si="6"/>
        <v>5.6261382423690894E-2</v>
      </c>
      <c r="L15" s="37">
        <f t="shared" si="6"/>
        <v>0.23978712740554495</v>
      </c>
      <c r="M15" s="42" t="str">
        <f>IFERROR(IF(((H15*I15*I15)+(H15*I15*I15))&lt;0,"-",(ROUND((H15-I15)*10000,0)&amp;" bps")),"-")</f>
        <v>-85 bps</v>
      </c>
      <c r="N15" s="42" t="str">
        <f>IFERROR(IF(((H15*L15*L15)+(H15*L15*L15))&lt;0,"-",(ROUND((H15-L15)*10000,0)&amp;" bps")),"-")</f>
        <v>-1461 bps</v>
      </c>
    </row>
    <row r="16" spans="4:15" x14ac:dyDescent="0.2">
      <c r="D16" s="33" t="s">
        <v>369</v>
      </c>
      <c r="E16" s="43">
        <f>VLOOKUP($D$5,BIST_TUM_SONUCLAR!$B:$CK,64,FALSE)</f>
        <v>6881.473</v>
      </c>
      <c r="F16" s="43">
        <f>VLOOKUP($D$5,BIST_TUM_SONUCLAR!$B:$CK,59,FALSE)</f>
        <v>4857.2160000000003</v>
      </c>
      <c r="G16" s="35">
        <f t="shared" ref="G16:G22" si="7">IFERROR(IF(E16*F16&lt;0,"-",(E16/F16-1)*SIGN(F16)),"-")</f>
        <v>0.41675251831501825</v>
      </c>
      <c r="H16" s="43">
        <f>VLOOKUP($D$5,BIST_TUM_SONUCLAR!$B:$CK,64,FALSE)</f>
        <v>6881.473</v>
      </c>
      <c r="I16" s="43">
        <f>VLOOKUP($D$5,BIST_TUM_SONUCLAR!$B:$CK,63,FALSE)</f>
        <v>6818.3360000000002</v>
      </c>
      <c r="J16" s="43">
        <f>VLOOKUP($D$5,BIST_TUM_SONUCLAR!$B:$CK,62,FALSE)</f>
        <v>5520.7190000000001</v>
      </c>
      <c r="K16" s="43">
        <f>VLOOKUP($D$5,BIST_TUM_SONUCLAR!$B:$CK,61,FALSE)</f>
        <v>4623.1149999999998</v>
      </c>
      <c r="L16" s="43">
        <f>VLOOKUP($D$5,BIST_TUM_SONUCLAR!$B:$CK,60,FALSE)</f>
        <v>4857.2160000000003</v>
      </c>
      <c r="M16" s="35">
        <f t="shared" ref="M16:M22" si="8">IFERROR(IF(H16*I16&lt;0,"-",(H16/I16-1)*SIGN(I16)),"-")</f>
        <v>9.2598839364912422E-3</v>
      </c>
      <c r="N16" s="35">
        <f t="shared" ref="N16:N22" si="9">IFERROR(IF(H16*L16&lt;0,"-",(H16/L16-1)*SIGN(L16)),"-")</f>
        <v>0.41675251831501825</v>
      </c>
    </row>
    <row r="17" spans="4:14" x14ac:dyDescent="0.2">
      <c r="D17" s="39" t="s">
        <v>370</v>
      </c>
      <c r="E17" s="30">
        <f>VLOOKUP($D$5,BIST_TUM_SONUCLAR!$B:$CK,70,FALSE)</f>
        <v>13730.646000000001</v>
      </c>
      <c r="F17" s="30">
        <f>VLOOKUP($D$5,BIST_TUM_SONUCLAR!$B:$CK,65,FALSE)</f>
        <v>13159.048000000001</v>
      </c>
      <c r="G17" s="31">
        <f t="shared" si="7"/>
        <v>4.3437640777661102E-2</v>
      </c>
      <c r="H17" s="30">
        <f>VLOOKUP($D$5,BIST_TUM_SONUCLAR!$B:$CK,70,FALSE)</f>
        <v>13730.646000000001</v>
      </c>
      <c r="I17" s="30">
        <f>VLOOKUP($D$5,BIST_TUM_SONUCLAR!$B:$CK,69,FALSE)</f>
        <v>13834.171</v>
      </c>
      <c r="J17" s="30">
        <f>VLOOKUP($D$5,BIST_TUM_SONUCLAR!$B:$CK,68,FALSE)</f>
        <v>13151.365</v>
      </c>
      <c r="K17" s="30">
        <f>VLOOKUP($D$5,BIST_TUM_SONUCLAR!$B:$CK,67,FALSE)</f>
        <v>12696.168</v>
      </c>
      <c r="L17" s="30">
        <f>VLOOKUP($D$5,BIST_TUM_SONUCLAR!$B:$CK,66,FALSE)</f>
        <v>13159.048000000001</v>
      </c>
      <c r="M17" s="31">
        <f t="shared" si="8"/>
        <v>-7.483281795490293E-3</v>
      </c>
      <c r="N17" s="31">
        <f t="shared" si="9"/>
        <v>4.3437640777661102E-2</v>
      </c>
    </row>
    <row r="18" spans="4:14" x14ac:dyDescent="0.2">
      <c r="D18" s="33" t="s">
        <v>371</v>
      </c>
      <c r="E18" s="44">
        <f>+E16/SUM(H1:K1)</f>
        <v>1.8455461057121372</v>
      </c>
      <c r="F18" s="45">
        <f>+F16/SUM(L1:O1)</f>
        <v>1.3935876587047011</v>
      </c>
      <c r="G18" s="35">
        <f t="shared" si="7"/>
        <v>0.32431289426566701</v>
      </c>
      <c r="H18" s="45">
        <f>+H16/SUM(H1:K1)</f>
        <v>1.8455461057121372</v>
      </c>
      <c r="I18" s="45">
        <f>+I16/SUM(I1:L1)</f>
        <v>1.8343372189342266</v>
      </c>
      <c r="J18" s="45">
        <f>+J16/SUM(J1:M1)</f>
        <v>1.4724885870324793</v>
      </c>
      <c r="K18" s="45">
        <f>+K16/SUM(K1:N1)</f>
        <v>1.2447939665478356</v>
      </c>
      <c r="L18" s="45">
        <f>+L16/SUM(L1:O1)</f>
        <v>1.3935876587047011</v>
      </c>
      <c r="M18" s="35">
        <f t="shared" si="8"/>
        <v>6.1105922412798552E-3</v>
      </c>
      <c r="N18" s="35">
        <f t="shared" si="9"/>
        <v>0.32431289426566701</v>
      </c>
    </row>
    <row r="19" spans="4:14" x14ac:dyDescent="0.2">
      <c r="D19" s="36" t="s">
        <v>372</v>
      </c>
      <c r="E19" s="46">
        <f>+E16/E17</f>
        <v>0.50117620103234761</v>
      </c>
      <c r="F19" s="46">
        <f>+F16/F17</f>
        <v>0.36911606371524747</v>
      </c>
      <c r="G19" s="37">
        <f t="shared" si="7"/>
        <v>0.357774018252907</v>
      </c>
      <c r="H19" s="46">
        <f t="shared" ref="H19:L19" si="10">+H16/H17</f>
        <v>0.50117620103234761</v>
      </c>
      <c r="I19" s="46">
        <f t="shared" si="10"/>
        <v>0.49286191416890829</v>
      </c>
      <c r="J19" s="46">
        <f t="shared" si="10"/>
        <v>0.41978296549445632</v>
      </c>
      <c r="K19" s="46">
        <f t="shared" si="10"/>
        <v>0.36413467433638241</v>
      </c>
      <c r="L19" s="46">
        <f t="shared" si="10"/>
        <v>0.36911606371524747</v>
      </c>
      <c r="M19" s="37">
        <f t="shared" si="8"/>
        <v>1.6869404237613628E-2</v>
      </c>
      <c r="N19" s="37">
        <f t="shared" si="9"/>
        <v>0.357774018252907</v>
      </c>
    </row>
    <row r="20" spans="4:14" x14ac:dyDescent="0.2">
      <c r="D20" s="47" t="s">
        <v>373</v>
      </c>
      <c r="E20" s="34">
        <f>+$N$5/SUM(H1:K1)</f>
        <v>5.3454329292953124</v>
      </c>
      <c r="F20" s="34">
        <f>+$N$5/SUM(L1:O1)</f>
        <v>5.7185545778911138</v>
      </c>
      <c r="G20" s="35">
        <f t="shared" si="7"/>
        <v>-6.5247545251793548E-2</v>
      </c>
      <c r="H20" s="34">
        <f>+$N$5/SUM(H1:K1)</f>
        <v>5.3454329292953124</v>
      </c>
      <c r="I20" s="34">
        <f>+$N$5/SUM(I1:L1)</f>
        <v>5.3621650138806043</v>
      </c>
      <c r="J20" s="34">
        <f>+$N$5/SUM(J1:M1)</f>
        <v>5.3161311987163282</v>
      </c>
      <c r="K20" s="34">
        <f>+$N$5/SUM(K1:N1)</f>
        <v>5.3666364204245598</v>
      </c>
      <c r="L20" s="34">
        <f>+$N$5/SUM(L1:O1)</f>
        <v>5.7185545778911138</v>
      </c>
      <c r="M20" s="35">
        <f t="shared" si="8"/>
        <v>-3.1203971794935281E-3</v>
      </c>
      <c r="N20" s="35">
        <f t="shared" si="9"/>
        <v>-6.5247545251793548E-2</v>
      </c>
    </row>
    <row r="21" spans="4:14" x14ac:dyDescent="0.2">
      <c r="D21" s="39" t="s">
        <v>374</v>
      </c>
      <c r="E21" s="32">
        <f>IF(+$K$5/SUM(H2:K2)&lt;0,"-",+$K$5/SUM(H2:K2))</f>
        <v>8.1041101811222056</v>
      </c>
      <c r="F21" s="32">
        <f>IF(+$K$5/SUM(L2:O2)&lt;0,"-",+$K$5/SUM(L2:O2))</f>
        <v>4.6501070593613782</v>
      </c>
      <c r="G21" s="31">
        <f>IFERROR(IF(E21*F21&lt;0,"-",(E21/F21-1)*SIGN(F21)),"-")</f>
        <v>0.74277926887885082</v>
      </c>
      <c r="H21" s="32">
        <f>IF(+$K$5/SUM(H2:K2)&lt;0,"-",+$K$5/SUM(H2:K2))</f>
        <v>8.1041101811222056</v>
      </c>
      <c r="I21" s="32">
        <f>IF(+$K$5/SUM(I2:L2)&lt;0,"-",+$K$5/SUM(I2:L2))</f>
        <v>5.9024161008865388</v>
      </c>
      <c r="J21" s="32">
        <f>IF(+$K$5/SUM(J2:M2)&lt;0,"-",+$K$5/SUM(J2:M2))</f>
        <v>5.3882469328281726</v>
      </c>
      <c r="K21" s="32">
        <f>IF(+$K$5/SUM(K2:N2)&lt;0,"-",+$K$5/SUM(K2:N2))</f>
        <v>4.897848887287549</v>
      </c>
      <c r="L21" s="32">
        <f>IF(+$K$5/SUM(L2:O2)&lt;0,"-",+$K$5/SUM(L2:O2))</f>
        <v>4.6501070593613782</v>
      </c>
      <c r="M21" s="31">
        <f t="shared" si="8"/>
        <v>0.37301573501484819</v>
      </c>
      <c r="N21" s="31">
        <f t="shared" si="9"/>
        <v>0.74277926887885082</v>
      </c>
    </row>
    <row r="22" spans="4:14" x14ac:dyDescent="0.2">
      <c r="D22" s="33" t="s">
        <v>375</v>
      </c>
      <c r="E22" s="34">
        <f>+$K$5/E17</f>
        <v>0.95042869796512119</v>
      </c>
      <c r="F22" s="34">
        <f>+$K$5/F17</f>
        <v>0.99171307833211031</v>
      </c>
      <c r="G22" s="35">
        <f t="shared" si="7"/>
        <v>-4.1629359609154593E-2</v>
      </c>
      <c r="H22" s="34">
        <f t="shared" ref="H22:L22" si="11">+$K$5/H17</f>
        <v>0.95042869796512119</v>
      </c>
      <c r="I22" s="34">
        <f t="shared" si="11"/>
        <v>0.94331637219172726</v>
      </c>
      <c r="J22" s="34">
        <f t="shared" si="11"/>
        <v>0.99229243504381481</v>
      </c>
      <c r="K22" s="34">
        <f t="shared" si="11"/>
        <v>1.0278691964378543</v>
      </c>
      <c r="L22" s="34">
        <f t="shared" si="11"/>
        <v>0.99171307833211031</v>
      </c>
      <c r="M22" s="35">
        <f t="shared" si="8"/>
        <v>7.539703521596941E-3</v>
      </c>
      <c r="N22" s="35">
        <f t="shared" si="9"/>
        <v>-4.1629359609154593E-2</v>
      </c>
    </row>
  </sheetData>
  <pageMargins left="0.7" right="0.7" top="0.75" bottom="0.75" header="0.3" footer="0.3"/>
  <pageSetup paperSize="9" orientation="portrait" r:id="rId1"/>
  <ignoredErrors>
    <ignoredError sqref="G12:G15 G19:G2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CLASSIFICATIONDATETIME%">06:46 23/10/2019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EMAILADDRESS%">laden.bulut@gedik.com</XMLData>
</file>

<file path=customXml/item4.xml><?xml version="1.0" encoding="utf-8"?>
<XMLData TextToDisplay="%USERNAME%">laden.bulut</XMLData>
</file>

<file path=customXml/item5.xml><?xml version="1.0" encoding="utf-8"?>
<XMLData TextToDisplay="%HOSTNAME%">LBULUT_TEST.ad.gedik.com</XMLData>
</file>

<file path=customXml/item6.xml><?xml version="1.0" encoding="utf-8"?>
<XMLData TextToDisplay="RightsWATCHMark">1|GEDIKY-GENEL-Genel|{00000000-0000-0000-0000-000000000000}</XMLData>
</file>

<file path=customXml/itemProps1.xml><?xml version="1.0" encoding="utf-8"?>
<ds:datastoreItem xmlns:ds="http://schemas.openxmlformats.org/officeDocument/2006/customXml" ds:itemID="{2CCF3990-D23F-40B1-B6EA-CAD8773ACB48}">
  <ds:schemaRefs/>
</ds:datastoreItem>
</file>

<file path=customXml/itemProps2.xml><?xml version="1.0" encoding="utf-8"?>
<ds:datastoreItem xmlns:ds="http://schemas.openxmlformats.org/officeDocument/2006/customXml" ds:itemID="{EA54857C-DF97-4D6A-BD77-36F805FFEE92}">
  <ds:schemaRefs/>
</ds:datastoreItem>
</file>

<file path=customXml/itemProps3.xml><?xml version="1.0" encoding="utf-8"?>
<ds:datastoreItem xmlns:ds="http://schemas.openxmlformats.org/officeDocument/2006/customXml" ds:itemID="{977525BE-C64F-4DD0-B4BA-E3BA6D1A3528}">
  <ds:schemaRefs/>
</ds:datastoreItem>
</file>

<file path=customXml/itemProps4.xml><?xml version="1.0" encoding="utf-8"?>
<ds:datastoreItem xmlns:ds="http://schemas.openxmlformats.org/officeDocument/2006/customXml" ds:itemID="{A397EA67-6CD4-4DDB-8BEF-56F56C2C8555}">
  <ds:schemaRefs/>
</ds:datastoreItem>
</file>

<file path=customXml/itemProps5.xml><?xml version="1.0" encoding="utf-8"?>
<ds:datastoreItem xmlns:ds="http://schemas.openxmlformats.org/officeDocument/2006/customXml" ds:itemID="{5B5193EB-633E-484D-98A4-4EC94366F67C}">
  <ds:schemaRefs/>
</ds:datastoreItem>
</file>

<file path=customXml/itemProps6.xml><?xml version="1.0" encoding="utf-8"?>
<ds:datastoreItem xmlns:ds="http://schemas.openxmlformats.org/officeDocument/2006/customXml" ds:itemID="{ED379353-07D1-49A3-A5A1-BA2B6CDD97D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BIST_TUM_SONUCLAR</vt:lpstr>
      <vt:lpstr>HISSE_DETAY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Gedik</cp:lastModifiedBy>
  <dcterms:created xsi:type="dcterms:W3CDTF">2018-07-25T12:13:26Z</dcterms:created>
  <dcterms:modified xsi:type="dcterms:W3CDTF">2019-10-28T07:02:01Z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1|GEDIKY-GENEL-Genel|{00000000-0000-0000-0000-000000000000}</vt:lpwstr>
  </property>
</Properties>
</file>